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VBOXSVR\Dropbox\BLOG\2018_04_17_Sodros_įmokų_lubų_įtaka_efektyviam_mokesčių_tarifui\"/>
    </mc:Choice>
  </mc:AlternateContent>
  <bookViews>
    <workbookView xWindow="0" yWindow="0" windowWidth="16380" windowHeight="8190" tabRatio="500" activeTab="2"/>
  </bookViews>
  <sheets>
    <sheet name="Chart2" sheetId="5" r:id="rId1"/>
    <sheet name="Chart1" sheetId="4" r:id="rId2"/>
    <sheet name="Skaičiavimai" sheetId="1" r:id="rId3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S2" i="1"/>
  <c r="AB7" i="1"/>
  <c r="AA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AB3" i="1"/>
  <c r="AB6" i="1"/>
  <c r="AB2" i="1"/>
  <c r="AC2" i="1"/>
  <c r="C9" i="1"/>
  <c r="H2" i="1"/>
  <c r="G2" i="1"/>
  <c r="AB4" i="1" l="1"/>
  <c r="B2" i="1"/>
  <c r="A2" i="1" l="1"/>
  <c r="M2" i="1" s="1"/>
  <c r="C3" i="1"/>
  <c r="D2" i="1"/>
  <c r="E2" i="1" s="1"/>
  <c r="F2" i="1" s="1"/>
  <c r="H3" i="1" l="1"/>
  <c r="B3" i="1"/>
  <c r="A3" i="1" s="1"/>
  <c r="M3" i="1" s="1"/>
  <c r="C4" i="1"/>
  <c r="G3" i="1"/>
  <c r="J2" i="1"/>
  <c r="I2" i="1"/>
  <c r="K2" i="1"/>
  <c r="D3" i="1"/>
  <c r="E3" i="1" s="1"/>
  <c r="F3" i="1" s="1"/>
  <c r="C5" i="1" l="1"/>
  <c r="G5" i="1" s="1"/>
  <c r="B4" i="1"/>
  <c r="A4" i="1" s="1"/>
  <c r="M4" i="1" s="1"/>
  <c r="D4" i="1"/>
  <c r="E4" i="1" s="1"/>
  <c r="F4" i="1" s="1"/>
  <c r="G4" i="1"/>
  <c r="H4" i="1"/>
  <c r="J3" i="1"/>
  <c r="I3" i="1"/>
  <c r="K3" i="1"/>
  <c r="P3" i="1" l="1"/>
  <c r="Q3" i="1" s="1"/>
  <c r="S3" i="1"/>
  <c r="D5" i="1"/>
  <c r="E5" i="1" s="1"/>
  <c r="F5" i="1" s="1"/>
  <c r="H5" i="1"/>
  <c r="B5" i="1"/>
  <c r="C6" i="1"/>
  <c r="D6" i="1" s="1"/>
  <c r="E6" i="1" s="1"/>
  <c r="F6" i="1" s="1"/>
  <c r="K4" i="1"/>
  <c r="I4" i="1"/>
  <c r="J4" i="1"/>
  <c r="W3" i="1" l="1"/>
  <c r="P4" i="1"/>
  <c r="Q4" i="1" s="1"/>
  <c r="S4" i="1"/>
  <c r="V3" i="1"/>
  <c r="I5" i="1"/>
  <c r="J5" i="1"/>
  <c r="G6" i="1"/>
  <c r="A5" i="1"/>
  <c r="C7" i="1"/>
  <c r="D7" i="1" s="1"/>
  <c r="E7" i="1" s="1"/>
  <c r="F7" i="1" s="1"/>
  <c r="B6" i="1"/>
  <c r="A6" i="1" s="1"/>
  <c r="M6" i="1" s="1"/>
  <c r="H6" i="1"/>
  <c r="W4" i="1" l="1"/>
  <c r="V4" i="1"/>
  <c r="K5" i="1"/>
  <c r="M5" i="1"/>
  <c r="I6" i="1"/>
  <c r="G7" i="1"/>
  <c r="J6" i="1"/>
  <c r="C8" i="1"/>
  <c r="C10" i="1" s="1"/>
  <c r="C11" i="1" s="1"/>
  <c r="C12" i="1" s="1"/>
  <c r="H7" i="1"/>
  <c r="K6" i="1"/>
  <c r="B7" i="1"/>
  <c r="A7" i="1" s="1"/>
  <c r="M7" i="1" s="1"/>
  <c r="P6" i="1" l="1"/>
  <c r="Q6" i="1" s="1"/>
  <c r="S7" i="1"/>
  <c r="S6" i="1"/>
  <c r="D8" i="1"/>
  <c r="E8" i="1" s="1"/>
  <c r="F8" i="1" s="1"/>
  <c r="I7" i="1"/>
  <c r="H8" i="1"/>
  <c r="B8" i="1"/>
  <c r="A8" i="1" s="1"/>
  <c r="M8" i="1" s="1"/>
  <c r="G8" i="1"/>
  <c r="K7" i="1"/>
  <c r="J7" i="1"/>
  <c r="B9" i="1"/>
  <c r="G9" i="1"/>
  <c r="D9" i="1"/>
  <c r="E9" i="1" s="1"/>
  <c r="F9" i="1" s="1"/>
  <c r="H9" i="1"/>
  <c r="W6" i="1" l="1"/>
  <c r="P5" i="1"/>
  <c r="Q5" i="1" s="1"/>
  <c r="S8" i="1"/>
  <c r="P7" i="1"/>
  <c r="Q7" i="1" s="1"/>
  <c r="W7" i="1" s="1"/>
  <c r="S5" i="1"/>
  <c r="V6" i="1"/>
  <c r="J8" i="1"/>
  <c r="K8" i="1"/>
  <c r="I8" i="1"/>
  <c r="B10" i="1"/>
  <c r="I9" i="1"/>
  <c r="G10" i="1"/>
  <c r="D10" i="1"/>
  <c r="E10" i="1" s="1"/>
  <c r="F10" i="1" s="1"/>
  <c r="H10" i="1"/>
  <c r="J9" i="1"/>
  <c r="A9" i="1"/>
  <c r="W5" i="1" l="1"/>
  <c r="P8" i="1"/>
  <c r="Q8" i="1" s="1"/>
  <c r="W8" i="1" s="1"/>
  <c r="V7" i="1"/>
  <c r="V5" i="1"/>
  <c r="K9" i="1"/>
  <c r="M9" i="1"/>
  <c r="I10" i="1"/>
  <c r="B11" i="1"/>
  <c r="D11" i="1"/>
  <c r="E11" i="1" s="1"/>
  <c r="F11" i="1" s="1"/>
  <c r="H11" i="1"/>
  <c r="G11" i="1"/>
  <c r="A10" i="1"/>
  <c r="J10" i="1"/>
  <c r="S9" i="1" l="1"/>
  <c r="V8" i="1"/>
  <c r="K10" i="1"/>
  <c r="M10" i="1"/>
  <c r="B12" i="1"/>
  <c r="I11" i="1"/>
  <c r="A11" i="1"/>
  <c r="J11" i="1"/>
  <c r="C13" i="1"/>
  <c r="D12" i="1"/>
  <c r="E12" i="1" s="1"/>
  <c r="F12" i="1" s="1"/>
  <c r="G12" i="1"/>
  <c r="H12" i="1"/>
  <c r="P9" i="1" l="1"/>
  <c r="Q9" i="1" s="1"/>
  <c r="W9" i="1" s="1"/>
  <c r="K11" i="1"/>
  <c r="M11" i="1"/>
  <c r="B13" i="1"/>
  <c r="I12" i="1"/>
  <c r="C14" i="1"/>
  <c r="G13" i="1"/>
  <c r="H13" i="1"/>
  <c r="D13" i="1"/>
  <c r="E13" i="1" s="1"/>
  <c r="F13" i="1" s="1"/>
  <c r="A12" i="1"/>
  <c r="J12" i="1"/>
  <c r="P10" i="1" l="1"/>
  <c r="Q10" i="1" s="1"/>
  <c r="S10" i="1"/>
  <c r="K12" i="1"/>
  <c r="M12" i="1"/>
  <c r="V9" i="1"/>
  <c r="B14" i="1"/>
  <c r="I13" i="1"/>
  <c r="G14" i="1"/>
  <c r="D14" i="1"/>
  <c r="E14" i="1" s="1"/>
  <c r="F14" i="1" s="1"/>
  <c r="H14" i="1"/>
  <c r="C15" i="1"/>
  <c r="J13" i="1"/>
  <c r="A13" i="1"/>
  <c r="W10" i="1" l="1"/>
  <c r="P11" i="1"/>
  <c r="Q11" i="1" s="1"/>
  <c r="S12" i="1"/>
  <c r="S11" i="1"/>
  <c r="K13" i="1"/>
  <c r="M13" i="1"/>
  <c r="V10" i="1"/>
  <c r="B15" i="1"/>
  <c r="I14" i="1"/>
  <c r="A14" i="1"/>
  <c r="J14" i="1"/>
  <c r="D15" i="1"/>
  <c r="E15" i="1" s="1"/>
  <c r="F15" i="1" s="1"/>
  <c r="H15" i="1"/>
  <c r="C16" i="1"/>
  <c r="G15" i="1"/>
  <c r="W11" i="1" l="1"/>
  <c r="P12" i="1"/>
  <c r="Q12" i="1" s="1"/>
  <c r="S13" i="1"/>
  <c r="K14" i="1"/>
  <c r="M14" i="1"/>
  <c r="V11" i="1"/>
  <c r="B16" i="1"/>
  <c r="I15" i="1"/>
  <c r="G16" i="1"/>
  <c r="H16" i="1"/>
  <c r="C17" i="1"/>
  <c r="D16" i="1"/>
  <c r="E16" i="1" s="1"/>
  <c r="F16" i="1" s="1"/>
  <c r="A15" i="1"/>
  <c r="J15" i="1"/>
  <c r="P13" i="1" l="1"/>
  <c r="Q13" i="1" s="1"/>
  <c r="S14" i="1"/>
  <c r="W12" i="1"/>
  <c r="K15" i="1"/>
  <c r="M15" i="1"/>
  <c r="V12" i="1"/>
  <c r="B17" i="1"/>
  <c r="I16" i="1"/>
  <c r="A16" i="1"/>
  <c r="J16" i="1"/>
  <c r="C18" i="1"/>
  <c r="G17" i="1"/>
  <c r="H17" i="1"/>
  <c r="D17" i="1"/>
  <c r="E17" i="1" s="1"/>
  <c r="F17" i="1" s="1"/>
  <c r="P14" i="1" l="1"/>
  <c r="Q14" i="1" s="1"/>
  <c r="S15" i="1"/>
  <c r="W13" i="1"/>
  <c r="V13" i="1"/>
  <c r="K16" i="1"/>
  <c r="M16" i="1"/>
  <c r="B18" i="1"/>
  <c r="I17" i="1"/>
  <c r="G18" i="1"/>
  <c r="H18" i="1"/>
  <c r="D18" i="1"/>
  <c r="E18" i="1" s="1"/>
  <c r="F18" i="1" s="1"/>
  <c r="C19" i="1"/>
  <c r="J17" i="1"/>
  <c r="A17" i="1"/>
  <c r="P15" i="1" l="1"/>
  <c r="Q15" i="1" s="1"/>
  <c r="S16" i="1"/>
  <c r="W14" i="1"/>
  <c r="K17" i="1"/>
  <c r="M17" i="1"/>
  <c r="V14" i="1"/>
  <c r="B19" i="1"/>
  <c r="I18" i="1"/>
  <c r="D19" i="1"/>
  <c r="E19" i="1" s="1"/>
  <c r="F19" i="1" s="1"/>
  <c r="H19" i="1"/>
  <c r="G19" i="1"/>
  <c r="C20" i="1"/>
  <c r="A18" i="1"/>
  <c r="J18" i="1"/>
  <c r="S17" i="1" l="1"/>
  <c r="P16" i="1"/>
  <c r="Q16" i="1" s="1"/>
  <c r="W15" i="1"/>
  <c r="K18" i="1"/>
  <c r="M18" i="1"/>
  <c r="V15" i="1"/>
  <c r="B20" i="1"/>
  <c r="I19" i="1"/>
  <c r="A19" i="1"/>
  <c r="J19" i="1"/>
  <c r="G20" i="1"/>
  <c r="H20" i="1"/>
  <c r="C21" i="1"/>
  <c r="D20" i="1"/>
  <c r="E20" i="1" s="1"/>
  <c r="F20" i="1" s="1"/>
  <c r="P17" i="1" l="1"/>
  <c r="Q17" i="1" s="1"/>
  <c r="W16" i="1"/>
  <c r="V16" i="1"/>
  <c r="K19" i="1"/>
  <c r="M19" i="1"/>
  <c r="C22" i="1"/>
  <c r="C23" i="1" s="1"/>
  <c r="B21" i="1"/>
  <c r="I20" i="1"/>
  <c r="G21" i="1"/>
  <c r="H21" i="1"/>
  <c r="D21" i="1"/>
  <c r="E21" i="1" s="1"/>
  <c r="F21" i="1" s="1"/>
  <c r="A20" i="1"/>
  <c r="J20" i="1"/>
  <c r="P18" i="1" l="1"/>
  <c r="Q18" i="1" s="1"/>
  <c r="S19" i="1"/>
  <c r="S18" i="1"/>
  <c r="W17" i="1"/>
  <c r="K20" i="1"/>
  <c r="M20" i="1"/>
  <c r="V17" i="1"/>
  <c r="G22" i="1"/>
  <c r="D22" i="1"/>
  <c r="E22" i="1" s="1"/>
  <c r="F22" i="1" s="1"/>
  <c r="H22" i="1"/>
  <c r="B23" i="1"/>
  <c r="B22" i="1"/>
  <c r="A22" i="1" s="1"/>
  <c r="M22" i="1" s="1"/>
  <c r="D23" i="1"/>
  <c r="E23" i="1" s="1"/>
  <c r="F23" i="1" s="1"/>
  <c r="C24" i="1"/>
  <c r="G23" i="1"/>
  <c r="H23" i="1"/>
  <c r="I21" i="1"/>
  <c r="J21" i="1"/>
  <c r="A21" i="1"/>
  <c r="W18" i="1" l="1"/>
  <c r="S22" i="1"/>
  <c r="P19" i="1"/>
  <c r="Q19" i="1" s="1"/>
  <c r="V18" i="1"/>
  <c r="K21" i="1"/>
  <c r="M21" i="1"/>
  <c r="K22" i="1"/>
  <c r="I22" i="1"/>
  <c r="J22" i="1"/>
  <c r="I23" i="1"/>
  <c r="B24" i="1"/>
  <c r="A23" i="1"/>
  <c r="J23" i="1"/>
  <c r="D24" i="1"/>
  <c r="E24" i="1" s="1"/>
  <c r="F24" i="1" s="1"/>
  <c r="C25" i="1"/>
  <c r="G24" i="1"/>
  <c r="H24" i="1"/>
  <c r="P22" i="1" l="1"/>
  <c r="Q22" i="1" s="1"/>
  <c r="W22" i="1" s="1"/>
  <c r="P20" i="1"/>
  <c r="Q20" i="1" s="1"/>
  <c r="S20" i="1"/>
  <c r="W19" i="1"/>
  <c r="V19" i="1"/>
  <c r="K23" i="1"/>
  <c r="M23" i="1"/>
  <c r="I24" i="1"/>
  <c r="B25" i="1"/>
  <c r="A24" i="1"/>
  <c r="J24" i="1"/>
  <c r="H25" i="1"/>
  <c r="D25" i="1"/>
  <c r="E25" i="1" s="1"/>
  <c r="F25" i="1" s="1"/>
  <c r="C26" i="1"/>
  <c r="G25" i="1"/>
  <c r="W20" i="1" l="1"/>
  <c r="P21" i="1"/>
  <c r="Q21" i="1" s="1"/>
  <c r="S21" i="1"/>
  <c r="K24" i="1"/>
  <c r="M24" i="1"/>
  <c r="V20" i="1"/>
  <c r="V22" i="1"/>
  <c r="I25" i="1"/>
  <c r="B26" i="1"/>
  <c r="G26" i="1"/>
  <c r="H26" i="1"/>
  <c r="D26" i="1"/>
  <c r="E26" i="1" s="1"/>
  <c r="F26" i="1" s="1"/>
  <c r="C27" i="1"/>
  <c r="A25" i="1"/>
  <c r="J25" i="1"/>
  <c r="W21" i="1" l="1"/>
  <c r="P23" i="1"/>
  <c r="Q23" i="1" s="1"/>
  <c r="S24" i="1"/>
  <c r="S23" i="1"/>
  <c r="V21" i="1"/>
  <c r="K25" i="1"/>
  <c r="M25" i="1"/>
  <c r="J26" i="1"/>
  <c r="B27" i="1"/>
  <c r="D27" i="1"/>
  <c r="E27" i="1" s="1"/>
  <c r="F27" i="1" s="1"/>
  <c r="C28" i="1"/>
  <c r="G27" i="1"/>
  <c r="H27" i="1"/>
  <c r="I26" i="1"/>
  <c r="A26" i="1"/>
  <c r="W23" i="1" l="1"/>
  <c r="S25" i="1"/>
  <c r="P24" i="1"/>
  <c r="Q24" i="1" s="1"/>
  <c r="K26" i="1"/>
  <c r="M26" i="1"/>
  <c r="V23" i="1"/>
  <c r="B28" i="1"/>
  <c r="A27" i="1"/>
  <c r="J27" i="1"/>
  <c r="H28" i="1"/>
  <c r="D28" i="1"/>
  <c r="E28" i="1" s="1"/>
  <c r="F28" i="1" s="1"/>
  <c r="G28" i="1"/>
  <c r="C29" i="1"/>
  <c r="I27" i="1"/>
  <c r="P25" i="1" l="1"/>
  <c r="Q25" i="1" s="1"/>
  <c r="W24" i="1"/>
  <c r="K27" i="1"/>
  <c r="M27" i="1"/>
  <c r="V24" i="1"/>
  <c r="J28" i="1"/>
  <c r="B29" i="1"/>
  <c r="A28" i="1"/>
  <c r="I28" i="1"/>
  <c r="C30" i="1"/>
  <c r="C31" i="1" s="1"/>
  <c r="G29" i="1"/>
  <c r="D29" i="1"/>
  <c r="E29" i="1" s="1"/>
  <c r="F29" i="1" s="1"/>
  <c r="H29" i="1"/>
  <c r="P26" i="1" l="1"/>
  <c r="Q26" i="1" s="1"/>
  <c r="S26" i="1"/>
  <c r="W25" i="1"/>
  <c r="K28" i="1"/>
  <c r="M28" i="1"/>
  <c r="V25" i="1"/>
  <c r="B30" i="1"/>
  <c r="J29" i="1"/>
  <c r="A29" i="1"/>
  <c r="G30" i="1"/>
  <c r="D30" i="1"/>
  <c r="E30" i="1" s="1"/>
  <c r="F30" i="1" s="1"/>
  <c r="H30" i="1"/>
  <c r="I29" i="1"/>
  <c r="W26" i="1" l="1"/>
  <c r="P27" i="1"/>
  <c r="Q27" i="1" s="1"/>
  <c r="S28" i="1"/>
  <c r="S27" i="1"/>
  <c r="V26" i="1"/>
  <c r="K29" i="1"/>
  <c r="M29" i="1"/>
  <c r="I30" i="1"/>
  <c r="B31" i="1"/>
  <c r="H31" i="1"/>
  <c r="G31" i="1"/>
  <c r="D31" i="1"/>
  <c r="E31" i="1" s="1"/>
  <c r="F31" i="1" s="1"/>
  <c r="C32" i="1"/>
  <c r="A30" i="1"/>
  <c r="J30" i="1"/>
  <c r="P28" i="1" l="1"/>
  <c r="Q28" i="1" s="1"/>
  <c r="W27" i="1"/>
  <c r="K30" i="1"/>
  <c r="M30" i="1"/>
  <c r="V27" i="1"/>
  <c r="I31" i="1"/>
  <c r="B32" i="1"/>
  <c r="A31" i="1"/>
  <c r="J31" i="1"/>
  <c r="C33" i="1"/>
  <c r="H32" i="1"/>
  <c r="G32" i="1"/>
  <c r="D32" i="1"/>
  <c r="E32" i="1" s="1"/>
  <c r="F32" i="1" s="1"/>
  <c r="P29" i="1" l="1"/>
  <c r="Q29" i="1" s="1"/>
  <c r="S29" i="1"/>
  <c r="W28" i="1"/>
  <c r="V28" i="1"/>
  <c r="K31" i="1"/>
  <c r="M31" i="1"/>
  <c r="B33" i="1"/>
  <c r="I32" i="1"/>
  <c r="D33" i="1"/>
  <c r="E33" i="1" s="1"/>
  <c r="F33" i="1" s="1"/>
  <c r="C34" i="1"/>
  <c r="H33" i="1"/>
  <c r="G33" i="1"/>
  <c r="A32" i="1"/>
  <c r="J32" i="1"/>
  <c r="W29" i="1" l="1"/>
  <c r="P30" i="1"/>
  <c r="Q30" i="1" s="1"/>
  <c r="S30" i="1"/>
  <c r="K32" i="1"/>
  <c r="M32" i="1"/>
  <c r="V29" i="1"/>
  <c r="B34" i="1"/>
  <c r="A33" i="1"/>
  <c r="J33" i="1"/>
  <c r="I33" i="1"/>
  <c r="G34" i="1"/>
  <c r="C35" i="1"/>
  <c r="D34" i="1"/>
  <c r="E34" i="1" s="1"/>
  <c r="F34" i="1" s="1"/>
  <c r="H34" i="1"/>
  <c r="W30" i="1" l="1"/>
  <c r="P31" i="1"/>
  <c r="Q31" i="1" s="1"/>
  <c r="S31" i="1"/>
  <c r="S32" i="1"/>
  <c r="K33" i="1"/>
  <c r="M33" i="1"/>
  <c r="V30" i="1"/>
  <c r="I34" i="1"/>
  <c r="B35" i="1"/>
  <c r="H35" i="1"/>
  <c r="C36" i="1"/>
  <c r="G35" i="1"/>
  <c r="D35" i="1"/>
  <c r="E35" i="1" s="1"/>
  <c r="F35" i="1" s="1"/>
  <c r="A34" i="1"/>
  <c r="J34" i="1"/>
  <c r="W31" i="1" l="1"/>
  <c r="S33" i="1"/>
  <c r="P32" i="1"/>
  <c r="Q32" i="1" s="1"/>
  <c r="K34" i="1"/>
  <c r="M34" i="1"/>
  <c r="V31" i="1"/>
  <c r="B36" i="1"/>
  <c r="J35" i="1"/>
  <c r="A35" i="1"/>
  <c r="I35" i="1"/>
  <c r="D36" i="1"/>
  <c r="E36" i="1" s="1"/>
  <c r="F36" i="1" s="1"/>
  <c r="C37" i="1"/>
  <c r="H36" i="1"/>
  <c r="G36" i="1"/>
  <c r="S34" i="1" l="1"/>
  <c r="P33" i="1"/>
  <c r="Q33" i="1" s="1"/>
  <c r="W32" i="1"/>
  <c r="K35" i="1"/>
  <c r="M35" i="1"/>
  <c r="V32" i="1"/>
  <c r="B37" i="1"/>
  <c r="I36" i="1"/>
  <c r="J36" i="1"/>
  <c r="A36" i="1"/>
  <c r="G37" i="1"/>
  <c r="H37" i="1"/>
  <c r="D37" i="1"/>
  <c r="E37" i="1" s="1"/>
  <c r="F37" i="1" s="1"/>
  <c r="C38" i="1"/>
  <c r="S35" i="1" l="1"/>
  <c r="P34" i="1"/>
  <c r="Q34" i="1" s="1"/>
  <c r="W33" i="1"/>
  <c r="V33" i="1"/>
  <c r="K36" i="1"/>
  <c r="M36" i="1"/>
  <c r="B38" i="1"/>
  <c r="I37" i="1"/>
  <c r="A37" i="1"/>
  <c r="J37" i="1"/>
  <c r="G38" i="1"/>
  <c r="D38" i="1"/>
  <c r="E38" i="1" s="1"/>
  <c r="F38" i="1" s="1"/>
  <c r="H38" i="1"/>
  <c r="C39" i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S36" i="1" l="1"/>
  <c r="P35" i="1"/>
  <c r="Q35" i="1" s="1"/>
  <c r="W34" i="1"/>
  <c r="V34" i="1"/>
  <c r="K37" i="1"/>
  <c r="M37" i="1"/>
  <c r="I38" i="1"/>
  <c r="B39" i="1"/>
  <c r="A38" i="1"/>
  <c r="J38" i="1"/>
  <c r="D39" i="1"/>
  <c r="E39" i="1" s="1"/>
  <c r="F39" i="1" s="1"/>
  <c r="G39" i="1"/>
  <c r="H39" i="1"/>
  <c r="S37" i="1" l="1"/>
  <c r="P36" i="1"/>
  <c r="Q36" i="1" s="1"/>
  <c r="W35" i="1"/>
  <c r="K38" i="1"/>
  <c r="M38" i="1"/>
  <c r="V35" i="1"/>
  <c r="B40" i="1"/>
  <c r="I39" i="1"/>
  <c r="G40" i="1"/>
  <c r="H40" i="1"/>
  <c r="D40" i="1"/>
  <c r="E40" i="1" s="1"/>
  <c r="F40" i="1" s="1"/>
  <c r="A39" i="1"/>
  <c r="J39" i="1"/>
  <c r="S38" i="1" l="1"/>
  <c r="P37" i="1"/>
  <c r="Q37" i="1" s="1"/>
  <c r="W37" i="1" s="1"/>
  <c r="W36" i="1"/>
  <c r="V36" i="1"/>
  <c r="K39" i="1"/>
  <c r="M39" i="1"/>
  <c r="I40" i="1"/>
  <c r="B41" i="1"/>
  <c r="G41" i="1"/>
  <c r="H41" i="1"/>
  <c r="D41" i="1"/>
  <c r="E41" i="1" s="1"/>
  <c r="F41" i="1" s="1"/>
  <c r="J40" i="1"/>
  <c r="A40" i="1"/>
  <c r="P38" i="1" l="1"/>
  <c r="Q38" i="1" s="1"/>
  <c r="S39" i="1"/>
  <c r="K40" i="1"/>
  <c r="M40" i="1"/>
  <c r="V37" i="1"/>
  <c r="G43" i="1"/>
  <c r="H43" i="1"/>
  <c r="D43" i="1"/>
  <c r="E43" i="1" s="1"/>
  <c r="F43" i="1" s="1"/>
  <c r="B43" i="1"/>
  <c r="B42" i="1"/>
  <c r="A41" i="1"/>
  <c r="J41" i="1"/>
  <c r="G42" i="1"/>
  <c r="D42" i="1"/>
  <c r="E42" i="1" s="1"/>
  <c r="F42" i="1" s="1"/>
  <c r="H42" i="1"/>
  <c r="I41" i="1"/>
  <c r="P39" i="1" l="1"/>
  <c r="Q39" i="1" s="1"/>
  <c r="W39" i="1" s="1"/>
  <c r="W38" i="1"/>
  <c r="K41" i="1"/>
  <c r="M41" i="1"/>
  <c r="V38" i="1"/>
  <c r="I43" i="1"/>
  <c r="A43" i="1"/>
  <c r="J43" i="1"/>
  <c r="G44" i="1"/>
  <c r="H44" i="1"/>
  <c r="D44" i="1"/>
  <c r="E44" i="1" s="1"/>
  <c r="F44" i="1" s="1"/>
  <c r="B44" i="1"/>
  <c r="I42" i="1"/>
  <c r="J42" i="1"/>
  <c r="A42" i="1"/>
  <c r="P40" i="1" l="1"/>
  <c r="Q40" i="1" s="1"/>
  <c r="S40" i="1"/>
  <c r="K43" i="1"/>
  <c r="M43" i="1"/>
  <c r="K42" i="1"/>
  <c r="M42" i="1"/>
  <c r="V39" i="1"/>
  <c r="I44" i="1"/>
  <c r="J44" i="1"/>
  <c r="A44" i="1"/>
  <c r="D45" i="1"/>
  <c r="E45" i="1" s="1"/>
  <c r="F45" i="1" s="1"/>
  <c r="G45" i="1"/>
  <c r="B45" i="1"/>
  <c r="H45" i="1"/>
  <c r="W40" i="1" l="1"/>
  <c r="P41" i="1"/>
  <c r="Q41" i="1" s="1"/>
  <c r="S43" i="1"/>
  <c r="S41" i="1"/>
  <c r="K44" i="1"/>
  <c r="M44" i="1"/>
  <c r="V40" i="1"/>
  <c r="I45" i="1"/>
  <c r="A45" i="1"/>
  <c r="J45" i="1"/>
  <c r="H46" i="1"/>
  <c r="D46" i="1"/>
  <c r="E46" i="1" s="1"/>
  <c r="F46" i="1" s="1"/>
  <c r="G46" i="1"/>
  <c r="B46" i="1"/>
  <c r="W41" i="1" l="1"/>
  <c r="S44" i="1"/>
  <c r="P42" i="1"/>
  <c r="Q42" i="1" s="1"/>
  <c r="P43" i="1"/>
  <c r="Q43" i="1" s="1"/>
  <c r="S42" i="1"/>
  <c r="K45" i="1"/>
  <c r="M45" i="1"/>
  <c r="V41" i="1"/>
  <c r="I46" i="1"/>
  <c r="A46" i="1"/>
  <c r="J46" i="1"/>
  <c r="B47" i="1"/>
  <c r="G47" i="1"/>
  <c r="D47" i="1"/>
  <c r="E47" i="1" s="1"/>
  <c r="F47" i="1" s="1"/>
  <c r="H47" i="1"/>
  <c r="W42" i="1" l="1"/>
  <c r="P44" i="1"/>
  <c r="Q44" i="1" s="1"/>
  <c r="W44" i="1" s="1"/>
  <c r="S45" i="1"/>
  <c r="W43" i="1"/>
  <c r="V43" i="1"/>
  <c r="K46" i="1"/>
  <c r="M46" i="1"/>
  <c r="V42" i="1"/>
  <c r="I47" i="1"/>
  <c r="A47" i="1"/>
  <c r="J47" i="1"/>
  <c r="B48" i="1"/>
  <c r="D48" i="1"/>
  <c r="E48" i="1" s="1"/>
  <c r="F48" i="1" s="1"/>
  <c r="G48" i="1"/>
  <c r="H48" i="1"/>
  <c r="P45" i="1" l="1"/>
  <c r="Q45" i="1" s="1"/>
  <c r="W45" i="1" s="1"/>
  <c r="S46" i="1"/>
  <c r="V44" i="1"/>
  <c r="K47" i="1"/>
  <c r="M47" i="1"/>
  <c r="I48" i="1"/>
  <c r="A48" i="1"/>
  <c r="J48" i="1"/>
  <c r="D49" i="1"/>
  <c r="E49" i="1" s="1"/>
  <c r="F49" i="1" s="1"/>
  <c r="H49" i="1"/>
  <c r="B49" i="1"/>
  <c r="G49" i="1"/>
  <c r="P46" i="1" l="1"/>
  <c r="Q46" i="1" s="1"/>
  <c r="W46" i="1" s="1"/>
  <c r="S47" i="1"/>
  <c r="K48" i="1"/>
  <c r="M48" i="1"/>
  <c r="V45" i="1"/>
  <c r="I49" i="1"/>
  <c r="A49" i="1"/>
  <c r="J49" i="1"/>
  <c r="B50" i="1"/>
  <c r="D50" i="1"/>
  <c r="E50" i="1" s="1"/>
  <c r="F50" i="1" s="1"/>
  <c r="G50" i="1"/>
  <c r="H50" i="1"/>
  <c r="P47" i="1" l="1"/>
  <c r="Q47" i="1" s="1"/>
  <c r="W47" i="1" s="1"/>
  <c r="S48" i="1"/>
  <c r="K49" i="1"/>
  <c r="M49" i="1"/>
  <c r="V46" i="1"/>
  <c r="I50" i="1"/>
  <c r="J50" i="1"/>
  <c r="A50" i="1"/>
  <c r="G51" i="1"/>
  <c r="D51" i="1"/>
  <c r="E51" i="1" s="1"/>
  <c r="F51" i="1" s="1"/>
  <c r="H51" i="1"/>
  <c r="B51" i="1"/>
  <c r="P48" i="1" l="1"/>
  <c r="Q48" i="1" s="1"/>
  <c r="S49" i="1"/>
  <c r="V47" i="1"/>
  <c r="K50" i="1"/>
  <c r="M50" i="1"/>
  <c r="J51" i="1"/>
  <c r="A51" i="1"/>
  <c r="I51" i="1"/>
  <c r="H52" i="1"/>
  <c r="D52" i="1"/>
  <c r="E52" i="1" s="1"/>
  <c r="F52" i="1" s="1"/>
  <c r="B52" i="1"/>
  <c r="G52" i="1"/>
  <c r="P49" i="1" l="1"/>
  <c r="Q49" i="1" s="1"/>
  <c r="W49" i="1" s="1"/>
  <c r="S50" i="1"/>
  <c r="W48" i="1"/>
  <c r="K51" i="1"/>
  <c r="M51" i="1"/>
  <c r="V48" i="1"/>
  <c r="I52" i="1"/>
  <c r="G53" i="1"/>
  <c r="B53" i="1"/>
  <c r="D53" i="1"/>
  <c r="E53" i="1" s="1"/>
  <c r="F53" i="1" s="1"/>
  <c r="H53" i="1"/>
  <c r="A52" i="1"/>
  <c r="J52" i="1"/>
  <c r="P50" i="1" l="1"/>
  <c r="Q50" i="1" s="1"/>
  <c r="W50" i="1" s="1"/>
  <c r="S51" i="1"/>
  <c r="K52" i="1"/>
  <c r="M52" i="1"/>
  <c r="V49" i="1"/>
  <c r="I53" i="1"/>
  <c r="A53" i="1"/>
  <c r="J53" i="1"/>
  <c r="G54" i="1"/>
  <c r="H54" i="1"/>
  <c r="B54" i="1"/>
  <c r="D54" i="1"/>
  <c r="E54" i="1" s="1"/>
  <c r="F54" i="1" s="1"/>
  <c r="S52" i="1" l="1"/>
  <c r="P51" i="1"/>
  <c r="Q51" i="1" s="1"/>
  <c r="K53" i="1"/>
  <c r="M53" i="1"/>
  <c r="V50" i="1"/>
  <c r="I54" i="1"/>
  <c r="H55" i="1"/>
  <c r="G55" i="1"/>
  <c r="D55" i="1"/>
  <c r="E55" i="1" s="1"/>
  <c r="F55" i="1" s="1"/>
  <c r="C56" i="1"/>
  <c r="B55" i="1"/>
  <c r="A54" i="1"/>
  <c r="J54" i="1"/>
  <c r="S53" i="1" l="1"/>
  <c r="P52" i="1"/>
  <c r="Q52" i="1" s="1"/>
  <c r="W52" i="1" s="1"/>
  <c r="V51" i="1"/>
  <c r="W51" i="1"/>
  <c r="K54" i="1"/>
  <c r="M54" i="1"/>
  <c r="J55" i="1"/>
  <c r="A55" i="1"/>
  <c r="D56" i="1"/>
  <c r="E56" i="1" s="1"/>
  <c r="F56" i="1" s="1"/>
  <c r="H56" i="1"/>
  <c r="C57" i="1"/>
  <c r="B56" i="1"/>
  <c r="G56" i="1"/>
  <c r="I55" i="1"/>
  <c r="S54" i="1" l="1"/>
  <c r="P53" i="1"/>
  <c r="Q53" i="1" s="1"/>
  <c r="K55" i="1"/>
  <c r="M55" i="1"/>
  <c r="V52" i="1"/>
  <c r="I56" i="1"/>
  <c r="J56" i="1"/>
  <c r="A56" i="1"/>
  <c r="G57" i="1"/>
  <c r="C58" i="1"/>
  <c r="D57" i="1"/>
  <c r="E57" i="1" s="1"/>
  <c r="F57" i="1" s="1"/>
  <c r="B57" i="1"/>
  <c r="H57" i="1"/>
  <c r="S55" i="1" l="1"/>
  <c r="P54" i="1"/>
  <c r="Q54" i="1" s="1"/>
  <c r="W54" i="1" s="1"/>
  <c r="W53" i="1"/>
  <c r="V53" i="1"/>
  <c r="K56" i="1"/>
  <c r="M56" i="1"/>
  <c r="I57" i="1"/>
  <c r="J57" i="1"/>
  <c r="A57" i="1"/>
  <c r="H58" i="1"/>
  <c r="D58" i="1"/>
  <c r="E58" i="1" s="1"/>
  <c r="F58" i="1" s="1"/>
  <c r="C59" i="1"/>
  <c r="B58" i="1"/>
  <c r="G58" i="1"/>
  <c r="P55" i="1" l="1"/>
  <c r="Q55" i="1" s="1"/>
  <c r="W55" i="1" s="1"/>
  <c r="S56" i="1"/>
  <c r="K57" i="1"/>
  <c r="M57" i="1"/>
  <c r="V54" i="1"/>
  <c r="J58" i="1"/>
  <c r="A58" i="1"/>
  <c r="B59" i="1"/>
  <c r="C60" i="1"/>
  <c r="H59" i="1"/>
  <c r="D59" i="1"/>
  <c r="E59" i="1" s="1"/>
  <c r="F59" i="1" s="1"/>
  <c r="G59" i="1"/>
  <c r="I58" i="1"/>
  <c r="P56" i="1" l="1"/>
  <c r="Q56" i="1" s="1"/>
  <c r="W56" i="1" s="1"/>
  <c r="S57" i="1"/>
  <c r="K58" i="1"/>
  <c r="M58" i="1"/>
  <c r="V55" i="1"/>
  <c r="I59" i="1"/>
  <c r="D60" i="1"/>
  <c r="E60" i="1" s="1"/>
  <c r="F60" i="1" s="1"/>
  <c r="B60" i="1"/>
  <c r="H60" i="1"/>
  <c r="G60" i="1"/>
  <c r="C61" i="1"/>
  <c r="J59" i="1"/>
  <c r="A59" i="1"/>
  <c r="P57" i="1" l="1"/>
  <c r="Q57" i="1" s="1"/>
  <c r="S58" i="1"/>
  <c r="K59" i="1"/>
  <c r="M59" i="1"/>
  <c r="V56" i="1"/>
  <c r="I60" i="1"/>
  <c r="B61" i="1"/>
  <c r="H61" i="1"/>
  <c r="C62" i="1"/>
  <c r="D61" i="1"/>
  <c r="E61" i="1" s="1"/>
  <c r="F61" i="1" s="1"/>
  <c r="G61" i="1"/>
  <c r="A60" i="1"/>
  <c r="J60" i="1"/>
  <c r="S59" i="1" l="1"/>
  <c r="P58" i="1"/>
  <c r="Q58" i="1" s="1"/>
  <c r="W58" i="1" s="1"/>
  <c r="K60" i="1"/>
  <c r="M60" i="1"/>
  <c r="V57" i="1"/>
  <c r="W57" i="1"/>
  <c r="A61" i="1"/>
  <c r="J61" i="1"/>
  <c r="I61" i="1"/>
  <c r="C63" i="1"/>
  <c r="B62" i="1"/>
  <c r="D62" i="1"/>
  <c r="E62" i="1" s="1"/>
  <c r="F62" i="1" s="1"/>
  <c r="H62" i="1"/>
  <c r="G62" i="1"/>
  <c r="S60" i="1" l="1"/>
  <c r="P59" i="1"/>
  <c r="Q59" i="1" s="1"/>
  <c r="W59" i="1" s="1"/>
  <c r="V58" i="1"/>
  <c r="K61" i="1"/>
  <c r="M61" i="1"/>
  <c r="I62" i="1"/>
  <c r="D63" i="1"/>
  <c r="E63" i="1" s="1"/>
  <c r="F63" i="1" s="1"/>
  <c r="C64" i="1"/>
  <c r="H63" i="1"/>
  <c r="B63" i="1"/>
  <c r="G63" i="1"/>
  <c r="J62" i="1"/>
  <c r="A62" i="1"/>
  <c r="S61" i="1" l="1"/>
  <c r="P60" i="1"/>
  <c r="Q60" i="1" s="1"/>
  <c r="W60" i="1" s="1"/>
  <c r="V59" i="1"/>
  <c r="K62" i="1"/>
  <c r="M62" i="1"/>
  <c r="C65" i="1"/>
  <c r="H64" i="1"/>
  <c r="D64" i="1"/>
  <c r="E64" i="1" s="1"/>
  <c r="F64" i="1" s="1"/>
  <c r="B64" i="1"/>
  <c r="G64" i="1"/>
  <c r="I63" i="1"/>
  <c r="J63" i="1"/>
  <c r="A63" i="1"/>
  <c r="S62" i="1" l="1"/>
  <c r="P61" i="1"/>
  <c r="Q61" i="1" s="1"/>
  <c r="W61" i="1" s="1"/>
  <c r="K63" i="1"/>
  <c r="M63" i="1"/>
  <c r="V60" i="1"/>
  <c r="I64" i="1"/>
  <c r="A64" i="1"/>
  <c r="J64" i="1"/>
  <c r="B65" i="1"/>
  <c r="G65" i="1"/>
  <c r="H65" i="1"/>
  <c r="C66" i="1"/>
  <c r="D65" i="1"/>
  <c r="E65" i="1" s="1"/>
  <c r="F65" i="1" s="1"/>
  <c r="P62" i="1" l="1"/>
  <c r="Q62" i="1" s="1"/>
  <c r="S63" i="1"/>
  <c r="V61" i="1"/>
  <c r="K64" i="1"/>
  <c r="M64" i="1"/>
  <c r="I65" i="1"/>
  <c r="A65" i="1"/>
  <c r="J65" i="1"/>
  <c r="H66" i="1"/>
  <c r="G66" i="1"/>
  <c r="B66" i="1"/>
  <c r="D66" i="1"/>
  <c r="E66" i="1" s="1"/>
  <c r="F66" i="1" s="1"/>
  <c r="C67" i="1"/>
  <c r="S64" i="1" l="1"/>
  <c r="P63" i="1"/>
  <c r="Q63" i="1" s="1"/>
  <c r="W63" i="1" s="1"/>
  <c r="V62" i="1"/>
  <c r="K65" i="1"/>
  <c r="M65" i="1"/>
  <c r="W62" i="1"/>
  <c r="I66" i="1"/>
  <c r="J66" i="1"/>
  <c r="A66" i="1"/>
  <c r="G67" i="1"/>
  <c r="C68" i="1"/>
  <c r="B67" i="1"/>
  <c r="D67" i="1"/>
  <c r="E67" i="1" s="1"/>
  <c r="F67" i="1" s="1"/>
  <c r="H67" i="1"/>
  <c r="S65" i="1" l="1"/>
  <c r="P64" i="1"/>
  <c r="Q64" i="1" s="1"/>
  <c r="W64" i="1" s="1"/>
  <c r="K66" i="1"/>
  <c r="M66" i="1"/>
  <c r="V63" i="1"/>
  <c r="I67" i="1"/>
  <c r="A67" i="1"/>
  <c r="J67" i="1"/>
  <c r="C69" i="1"/>
  <c r="D68" i="1"/>
  <c r="E68" i="1" s="1"/>
  <c r="F68" i="1" s="1"/>
  <c r="H68" i="1"/>
  <c r="G68" i="1"/>
  <c r="B68" i="1"/>
  <c r="S66" i="1" l="1"/>
  <c r="P65" i="1"/>
  <c r="Q65" i="1" s="1"/>
  <c r="W65" i="1" s="1"/>
  <c r="K67" i="1"/>
  <c r="M67" i="1"/>
  <c r="V64" i="1"/>
  <c r="C70" i="1"/>
  <c r="H69" i="1"/>
  <c r="B69" i="1"/>
  <c r="G69" i="1"/>
  <c r="D69" i="1"/>
  <c r="E69" i="1" s="1"/>
  <c r="F69" i="1" s="1"/>
  <c r="I68" i="1"/>
  <c r="A68" i="1"/>
  <c r="J68" i="1"/>
  <c r="S67" i="1" l="1"/>
  <c r="P66" i="1"/>
  <c r="Q66" i="1" s="1"/>
  <c r="W66" i="1" s="1"/>
  <c r="K68" i="1"/>
  <c r="M68" i="1"/>
  <c r="V65" i="1"/>
  <c r="I69" i="1"/>
  <c r="A69" i="1"/>
  <c r="J69" i="1"/>
  <c r="C71" i="1"/>
  <c r="D70" i="1"/>
  <c r="E70" i="1" s="1"/>
  <c r="F70" i="1" s="1"/>
  <c r="G70" i="1"/>
  <c r="H70" i="1"/>
  <c r="B70" i="1"/>
  <c r="S68" i="1" l="1"/>
  <c r="P67" i="1"/>
  <c r="Q67" i="1" s="1"/>
  <c r="W67" i="1" s="1"/>
  <c r="K69" i="1"/>
  <c r="M69" i="1"/>
  <c r="V66" i="1"/>
  <c r="I70" i="1"/>
  <c r="J70" i="1"/>
  <c r="A70" i="1"/>
  <c r="H71" i="1"/>
  <c r="C72" i="1"/>
  <c r="B71" i="1"/>
  <c r="G71" i="1"/>
  <c r="D71" i="1"/>
  <c r="E71" i="1" s="1"/>
  <c r="F71" i="1" s="1"/>
  <c r="S69" i="1" l="1"/>
  <c r="P68" i="1"/>
  <c r="Q68" i="1" s="1"/>
  <c r="W68" i="1" s="1"/>
  <c r="K70" i="1"/>
  <c r="M70" i="1"/>
  <c r="V67" i="1"/>
  <c r="I71" i="1"/>
  <c r="G72" i="1"/>
  <c r="D72" i="1"/>
  <c r="E72" i="1" s="1"/>
  <c r="F72" i="1" s="1"/>
  <c r="H72" i="1"/>
  <c r="B72" i="1"/>
  <c r="C73" i="1"/>
  <c r="A71" i="1"/>
  <c r="J71" i="1"/>
  <c r="P69" i="1" l="1"/>
  <c r="Q69" i="1" s="1"/>
  <c r="W69" i="1" s="1"/>
  <c r="S70" i="1"/>
  <c r="K71" i="1"/>
  <c r="M71" i="1"/>
  <c r="V68" i="1"/>
  <c r="I72" i="1"/>
  <c r="A72" i="1"/>
  <c r="J72" i="1"/>
  <c r="H73" i="1"/>
  <c r="C74" i="1"/>
  <c r="G73" i="1"/>
  <c r="B73" i="1"/>
  <c r="D73" i="1"/>
  <c r="E73" i="1" s="1"/>
  <c r="F73" i="1" s="1"/>
  <c r="P70" i="1" l="1"/>
  <c r="Q70" i="1" s="1"/>
  <c r="S71" i="1"/>
  <c r="K72" i="1"/>
  <c r="M72" i="1"/>
  <c r="V69" i="1"/>
  <c r="I73" i="1"/>
  <c r="G74" i="1"/>
  <c r="D74" i="1"/>
  <c r="E74" i="1" s="1"/>
  <c r="F74" i="1" s="1"/>
  <c r="C75" i="1"/>
  <c r="H74" i="1"/>
  <c r="B74" i="1"/>
  <c r="J73" i="1"/>
  <c r="A73" i="1"/>
  <c r="S72" i="1" l="1"/>
  <c r="P71" i="1"/>
  <c r="Q71" i="1" s="1"/>
  <c r="W71" i="1" s="1"/>
  <c r="V70" i="1"/>
  <c r="W70" i="1"/>
  <c r="K73" i="1"/>
  <c r="M73" i="1"/>
  <c r="J74" i="1"/>
  <c r="A74" i="1"/>
  <c r="D75" i="1"/>
  <c r="E75" i="1" s="1"/>
  <c r="F75" i="1" s="1"/>
  <c r="H75" i="1"/>
  <c r="G75" i="1"/>
  <c r="C76" i="1"/>
  <c r="B75" i="1"/>
  <c r="I74" i="1"/>
  <c r="S73" i="1" l="1"/>
  <c r="P72" i="1"/>
  <c r="Q72" i="1" s="1"/>
  <c r="W72" i="1" s="1"/>
  <c r="K74" i="1"/>
  <c r="M74" i="1"/>
  <c r="V71" i="1"/>
  <c r="I75" i="1"/>
  <c r="C77" i="1"/>
  <c r="D76" i="1"/>
  <c r="E76" i="1" s="1"/>
  <c r="F76" i="1" s="1"/>
  <c r="G76" i="1"/>
  <c r="H76" i="1"/>
  <c r="B76" i="1"/>
  <c r="J75" i="1"/>
  <c r="A75" i="1"/>
  <c r="S74" i="1" l="1"/>
  <c r="P73" i="1"/>
  <c r="Q73" i="1" s="1"/>
  <c r="V72" i="1"/>
  <c r="K75" i="1"/>
  <c r="M75" i="1"/>
  <c r="I76" i="1"/>
  <c r="A76" i="1"/>
  <c r="J76" i="1"/>
  <c r="C78" i="1"/>
  <c r="D77" i="1"/>
  <c r="E77" i="1" s="1"/>
  <c r="F77" i="1" s="1"/>
  <c r="G77" i="1"/>
  <c r="H77" i="1"/>
  <c r="B77" i="1"/>
  <c r="S75" i="1" l="1"/>
  <c r="P74" i="1"/>
  <c r="Q74" i="1" s="1"/>
  <c r="W74" i="1" s="1"/>
  <c r="W73" i="1"/>
  <c r="K76" i="1"/>
  <c r="M76" i="1"/>
  <c r="V73" i="1"/>
  <c r="I77" i="1"/>
  <c r="B78" i="1"/>
  <c r="C79" i="1"/>
  <c r="D78" i="1"/>
  <c r="E78" i="1" s="1"/>
  <c r="F78" i="1" s="1"/>
  <c r="H78" i="1"/>
  <c r="G78" i="1"/>
  <c r="A77" i="1"/>
  <c r="J77" i="1"/>
  <c r="S76" i="1" l="1"/>
  <c r="P75" i="1"/>
  <c r="Q75" i="1" s="1"/>
  <c r="W75" i="1" s="1"/>
  <c r="K77" i="1"/>
  <c r="M77" i="1"/>
  <c r="V74" i="1"/>
  <c r="I78" i="1"/>
  <c r="H79" i="1"/>
  <c r="C80" i="1"/>
  <c r="G79" i="1"/>
  <c r="D79" i="1"/>
  <c r="E79" i="1" s="1"/>
  <c r="F79" i="1" s="1"/>
  <c r="B79" i="1"/>
  <c r="A78" i="1"/>
  <c r="J78" i="1"/>
  <c r="P76" i="1" l="1"/>
  <c r="Q76" i="1" s="1"/>
  <c r="W76" i="1" s="1"/>
  <c r="S77" i="1"/>
  <c r="K78" i="1"/>
  <c r="M78" i="1"/>
  <c r="V75" i="1"/>
  <c r="I79" i="1"/>
  <c r="B80" i="1"/>
  <c r="C81" i="1"/>
  <c r="G80" i="1"/>
  <c r="D80" i="1"/>
  <c r="E80" i="1" s="1"/>
  <c r="F80" i="1" s="1"/>
  <c r="H80" i="1"/>
  <c r="J79" i="1"/>
  <c r="A79" i="1"/>
  <c r="P77" i="1" l="1"/>
  <c r="Q77" i="1" s="1"/>
  <c r="W77" i="1" s="1"/>
  <c r="S78" i="1"/>
  <c r="V76" i="1"/>
  <c r="K79" i="1"/>
  <c r="M79" i="1"/>
  <c r="I80" i="1"/>
  <c r="A80" i="1"/>
  <c r="J80" i="1"/>
  <c r="C82" i="1"/>
  <c r="H81" i="1"/>
  <c r="G81" i="1"/>
  <c r="D81" i="1"/>
  <c r="E81" i="1" s="1"/>
  <c r="F81" i="1" s="1"/>
  <c r="B81" i="1"/>
  <c r="P78" i="1" l="1"/>
  <c r="Q78" i="1" s="1"/>
  <c r="W78" i="1" s="1"/>
  <c r="S79" i="1"/>
  <c r="K80" i="1"/>
  <c r="M80" i="1"/>
  <c r="V77" i="1"/>
  <c r="I81" i="1"/>
  <c r="A81" i="1"/>
  <c r="J81" i="1"/>
  <c r="C83" i="1"/>
  <c r="B82" i="1"/>
  <c r="G82" i="1"/>
  <c r="D82" i="1"/>
  <c r="E82" i="1" s="1"/>
  <c r="F82" i="1" s="1"/>
  <c r="H82" i="1"/>
  <c r="S80" i="1" l="1"/>
  <c r="P79" i="1"/>
  <c r="Q79" i="1" s="1"/>
  <c r="W79" i="1" s="1"/>
  <c r="K81" i="1"/>
  <c r="M81" i="1"/>
  <c r="V78" i="1"/>
  <c r="J82" i="1"/>
  <c r="A82" i="1"/>
  <c r="I82" i="1"/>
  <c r="H83" i="1"/>
  <c r="G83" i="1"/>
  <c r="D83" i="1"/>
  <c r="E83" i="1" s="1"/>
  <c r="F83" i="1" s="1"/>
  <c r="C84" i="1"/>
  <c r="B83" i="1"/>
  <c r="S81" i="1" l="1"/>
  <c r="P80" i="1"/>
  <c r="Q80" i="1" s="1"/>
  <c r="W80" i="1" s="1"/>
  <c r="V79" i="1"/>
  <c r="K82" i="1"/>
  <c r="M82" i="1"/>
  <c r="I83" i="1"/>
  <c r="G84" i="1"/>
  <c r="D84" i="1"/>
  <c r="E84" i="1" s="1"/>
  <c r="F84" i="1" s="1"/>
  <c r="B84" i="1"/>
  <c r="C85" i="1"/>
  <c r="H84" i="1"/>
  <c r="J83" i="1"/>
  <c r="A83" i="1"/>
  <c r="S82" i="1" l="1"/>
  <c r="P81" i="1"/>
  <c r="Q81" i="1" s="1"/>
  <c r="W81" i="1" s="1"/>
  <c r="K83" i="1"/>
  <c r="M83" i="1"/>
  <c r="V80" i="1"/>
  <c r="I84" i="1"/>
  <c r="J84" i="1"/>
  <c r="A84" i="1"/>
  <c r="C86" i="1"/>
  <c r="H85" i="1"/>
  <c r="B85" i="1"/>
  <c r="G85" i="1"/>
  <c r="D85" i="1"/>
  <c r="E85" i="1" s="1"/>
  <c r="F85" i="1" s="1"/>
  <c r="S83" i="1" l="1"/>
  <c r="P82" i="1"/>
  <c r="Q82" i="1" s="1"/>
  <c r="W82" i="1" s="1"/>
  <c r="V81" i="1"/>
  <c r="K84" i="1"/>
  <c r="M84" i="1"/>
  <c r="I85" i="1"/>
  <c r="G86" i="1"/>
  <c r="H86" i="1"/>
  <c r="C87" i="1"/>
  <c r="D86" i="1"/>
  <c r="E86" i="1" s="1"/>
  <c r="F86" i="1" s="1"/>
  <c r="B86" i="1"/>
  <c r="A85" i="1"/>
  <c r="J85" i="1"/>
  <c r="S84" i="1" l="1"/>
  <c r="P83" i="1"/>
  <c r="Q83" i="1" s="1"/>
  <c r="W83" i="1" s="1"/>
  <c r="V82" i="1"/>
  <c r="K85" i="1"/>
  <c r="M85" i="1"/>
  <c r="B87" i="1"/>
  <c r="D87" i="1"/>
  <c r="E87" i="1" s="1"/>
  <c r="F87" i="1" s="1"/>
  <c r="G87" i="1"/>
  <c r="H87" i="1"/>
  <c r="C88" i="1"/>
  <c r="A86" i="1"/>
  <c r="J86" i="1"/>
  <c r="I86" i="1"/>
  <c r="S85" i="1" l="1"/>
  <c r="P84" i="1"/>
  <c r="Q84" i="1" s="1"/>
  <c r="W84" i="1" s="1"/>
  <c r="V83" i="1"/>
  <c r="K86" i="1"/>
  <c r="M86" i="1"/>
  <c r="I87" i="1"/>
  <c r="G88" i="1"/>
  <c r="D88" i="1"/>
  <c r="E88" i="1" s="1"/>
  <c r="F88" i="1" s="1"/>
  <c r="C89" i="1"/>
  <c r="B88" i="1"/>
  <c r="H88" i="1"/>
  <c r="J87" i="1"/>
  <c r="A87" i="1"/>
  <c r="S86" i="1" l="1"/>
  <c r="P85" i="1"/>
  <c r="Q85" i="1" s="1"/>
  <c r="W85" i="1" s="1"/>
  <c r="V84" i="1"/>
  <c r="K87" i="1"/>
  <c r="M87" i="1"/>
  <c r="I88" i="1"/>
  <c r="J88" i="1"/>
  <c r="A88" i="1"/>
  <c r="H89" i="1"/>
  <c r="G89" i="1"/>
  <c r="C90" i="1"/>
  <c r="D89" i="1"/>
  <c r="E89" i="1" s="1"/>
  <c r="F89" i="1" s="1"/>
  <c r="B89" i="1"/>
  <c r="S87" i="1" l="1"/>
  <c r="P86" i="1"/>
  <c r="Q86" i="1" s="1"/>
  <c r="W86" i="1" s="1"/>
  <c r="V85" i="1"/>
  <c r="K88" i="1"/>
  <c r="M88" i="1"/>
  <c r="I89" i="1"/>
  <c r="C91" i="1"/>
  <c r="B90" i="1"/>
  <c r="G90" i="1"/>
  <c r="H90" i="1"/>
  <c r="D90" i="1"/>
  <c r="E90" i="1" s="1"/>
  <c r="F90" i="1" s="1"/>
  <c r="J89" i="1"/>
  <c r="A89" i="1"/>
  <c r="S88" i="1" l="1"/>
  <c r="P87" i="1"/>
  <c r="Q87" i="1" s="1"/>
  <c r="W87" i="1" s="1"/>
  <c r="V86" i="1"/>
  <c r="K89" i="1"/>
  <c r="M89" i="1"/>
  <c r="A90" i="1"/>
  <c r="J90" i="1"/>
  <c r="I90" i="1"/>
  <c r="B91" i="1"/>
  <c r="G91" i="1"/>
  <c r="D91" i="1"/>
  <c r="E91" i="1" s="1"/>
  <c r="F91" i="1" s="1"/>
  <c r="C92" i="1"/>
  <c r="H91" i="1"/>
  <c r="S89" i="1" l="1"/>
  <c r="P88" i="1"/>
  <c r="Q88" i="1" s="1"/>
  <c r="W88" i="1" s="1"/>
  <c r="K90" i="1"/>
  <c r="M90" i="1"/>
  <c r="V87" i="1"/>
  <c r="I91" i="1"/>
  <c r="D92" i="1"/>
  <c r="E92" i="1" s="1"/>
  <c r="F92" i="1" s="1"/>
  <c r="B92" i="1"/>
  <c r="C93" i="1"/>
  <c r="G92" i="1"/>
  <c r="H92" i="1"/>
  <c r="A91" i="1"/>
  <c r="J91" i="1"/>
  <c r="S90" i="1" l="1"/>
  <c r="P89" i="1"/>
  <c r="Q89" i="1" s="1"/>
  <c r="W89" i="1" s="1"/>
  <c r="V88" i="1"/>
  <c r="K91" i="1"/>
  <c r="M91" i="1"/>
  <c r="J92" i="1"/>
  <c r="A92" i="1"/>
  <c r="G93" i="1"/>
  <c r="D93" i="1"/>
  <c r="E93" i="1" s="1"/>
  <c r="F93" i="1" s="1"/>
  <c r="C94" i="1"/>
  <c r="H93" i="1"/>
  <c r="B93" i="1"/>
  <c r="I92" i="1"/>
  <c r="S91" i="1" l="1"/>
  <c r="P90" i="1"/>
  <c r="Q90" i="1" s="1"/>
  <c r="W90" i="1" s="1"/>
  <c r="K92" i="1"/>
  <c r="M92" i="1"/>
  <c r="V89" i="1"/>
  <c r="I93" i="1"/>
  <c r="B94" i="1"/>
  <c r="C95" i="1"/>
  <c r="G94" i="1"/>
  <c r="D94" i="1"/>
  <c r="E94" i="1" s="1"/>
  <c r="F94" i="1" s="1"/>
  <c r="H94" i="1"/>
  <c r="A93" i="1"/>
  <c r="J93" i="1"/>
  <c r="S92" i="1" l="1"/>
  <c r="P91" i="1"/>
  <c r="Q91" i="1" s="1"/>
  <c r="W91" i="1" s="1"/>
  <c r="V90" i="1"/>
  <c r="K93" i="1"/>
  <c r="M93" i="1"/>
  <c r="I94" i="1"/>
  <c r="B95" i="1"/>
  <c r="D95" i="1"/>
  <c r="E95" i="1" s="1"/>
  <c r="F95" i="1" s="1"/>
  <c r="C96" i="1"/>
  <c r="G95" i="1"/>
  <c r="H95" i="1"/>
  <c r="A94" i="1"/>
  <c r="J94" i="1"/>
  <c r="S93" i="1" l="1"/>
  <c r="P92" i="1"/>
  <c r="Q92" i="1" s="1"/>
  <c r="W92" i="1" s="1"/>
  <c r="K94" i="1"/>
  <c r="M94" i="1"/>
  <c r="V91" i="1"/>
  <c r="I95" i="1"/>
  <c r="A95" i="1"/>
  <c r="J95" i="1"/>
  <c r="D96" i="1"/>
  <c r="E96" i="1" s="1"/>
  <c r="F96" i="1" s="1"/>
  <c r="H96" i="1"/>
  <c r="B96" i="1"/>
  <c r="G96" i="1"/>
  <c r="C97" i="1"/>
  <c r="S94" i="1" l="1"/>
  <c r="P93" i="1"/>
  <c r="Q93" i="1" s="1"/>
  <c r="V92" i="1"/>
  <c r="K95" i="1"/>
  <c r="M95" i="1"/>
  <c r="I96" i="1"/>
  <c r="D97" i="1"/>
  <c r="E97" i="1" s="1"/>
  <c r="F97" i="1" s="1"/>
  <c r="G97" i="1"/>
  <c r="C98" i="1"/>
  <c r="H97" i="1"/>
  <c r="B97" i="1"/>
  <c r="A96" i="1"/>
  <c r="J96" i="1"/>
  <c r="W93" i="1" l="1"/>
  <c r="S95" i="1"/>
  <c r="P94" i="1"/>
  <c r="Q94" i="1" s="1"/>
  <c r="W94" i="1" s="1"/>
  <c r="K96" i="1"/>
  <c r="M96" i="1"/>
  <c r="V93" i="1"/>
  <c r="I97" i="1"/>
  <c r="A97" i="1"/>
  <c r="J97" i="1"/>
  <c r="D98" i="1"/>
  <c r="E98" i="1" s="1"/>
  <c r="F98" i="1" s="1"/>
  <c r="H98" i="1"/>
  <c r="C99" i="1"/>
  <c r="G98" i="1"/>
  <c r="B98" i="1"/>
  <c r="S96" i="1" l="1"/>
  <c r="P95" i="1"/>
  <c r="Q95" i="1" s="1"/>
  <c r="W95" i="1" s="1"/>
  <c r="K97" i="1"/>
  <c r="M97" i="1"/>
  <c r="V94" i="1"/>
  <c r="I98" i="1"/>
  <c r="D99" i="1"/>
  <c r="E99" i="1" s="1"/>
  <c r="F99" i="1" s="1"/>
  <c r="C100" i="1"/>
  <c r="G99" i="1"/>
  <c r="B99" i="1"/>
  <c r="H99" i="1"/>
  <c r="J98" i="1"/>
  <c r="A98" i="1"/>
  <c r="S97" i="1" l="1"/>
  <c r="P96" i="1"/>
  <c r="Q96" i="1" s="1"/>
  <c r="W96" i="1" s="1"/>
  <c r="K98" i="1"/>
  <c r="M98" i="1"/>
  <c r="V95" i="1"/>
  <c r="I99" i="1"/>
  <c r="C101" i="1"/>
  <c r="D100" i="1"/>
  <c r="E100" i="1" s="1"/>
  <c r="F100" i="1" s="1"/>
  <c r="H100" i="1"/>
  <c r="B100" i="1"/>
  <c r="G100" i="1"/>
  <c r="A99" i="1"/>
  <c r="J99" i="1"/>
  <c r="S98" i="1" l="1"/>
  <c r="P97" i="1"/>
  <c r="Q97" i="1" s="1"/>
  <c r="W97" i="1" s="1"/>
  <c r="K99" i="1"/>
  <c r="M99" i="1"/>
  <c r="V96" i="1"/>
  <c r="I100" i="1"/>
  <c r="B101" i="1"/>
  <c r="G101" i="1"/>
  <c r="H101" i="1"/>
  <c r="C102" i="1"/>
  <c r="D101" i="1"/>
  <c r="E101" i="1" s="1"/>
  <c r="F101" i="1" s="1"/>
  <c r="J100" i="1"/>
  <c r="A100" i="1"/>
  <c r="S99" i="1" l="1"/>
  <c r="P98" i="1"/>
  <c r="Q98" i="1" s="1"/>
  <c r="W98" i="1" s="1"/>
  <c r="V97" i="1"/>
  <c r="K100" i="1"/>
  <c r="M100" i="1"/>
  <c r="I101" i="1"/>
  <c r="H102" i="1"/>
  <c r="D102" i="1"/>
  <c r="E102" i="1" s="1"/>
  <c r="F102" i="1" s="1"/>
  <c r="G102" i="1"/>
  <c r="C103" i="1"/>
  <c r="B102" i="1"/>
  <c r="A101" i="1"/>
  <c r="J101" i="1"/>
  <c r="S100" i="1" l="1"/>
  <c r="P99" i="1"/>
  <c r="Q99" i="1" s="1"/>
  <c r="W99" i="1" s="1"/>
  <c r="K101" i="1"/>
  <c r="M101" i="1"/>
  <c r="V98" i="1"/>
  <c r="I102" i="1"/>
  <c r="J102" i="1"/>
  <c r="A102" i="1"/>
  <c r="C104" i="1"/>
  <c r="D103" i="1"/>
  <c r="E103" i="1" s="1"/>
  <c r="F103" i="1" s="1"/>
  <c r="B103" i="1"/>
  <c r="G103" i="1"/>
  <c r="H103" i="1"/>
  <c r="S101" i="1" l="1"/>
  <c r="P100" i="1"/>
  <c r="Q100" i="1" s="1"/>
  <c r="W100" i="1" s="1"/>
  <c r="K102" i="1"/>
  <c r="M102" i="1"/>
  <c r="V99" i="1"/>
  <c r="D104" i="1"/>
  <c r="E104" i="1" s="1"/>
  <c r="F104" i="1" s="1"/>
  <c r="B104" i="1"/>
  <c r="G104" i="1"/>
  <c r="H104" i="1"/>
  <c r="C105" i="1"/>
  <c r="A103" i="1"/>
  <c r="J103" i="1"/>
  <c r="I103" i="1"/>
  <c r="S102" i="1" l="1"/>
  <c r="P101" i="1"/>
  <c r="Q101" i="1" s="1"/>
  <c r="K103" i="1"/>
  <c r="M103" i="1"/>
  <c r="V100" i="1"/>
  <c r="J104" i="1"/>
  <c r="A104" i="1"/>
  <c r="G105" i="1"/>
  <c r="H105" i="1"/>
  <c r="D105" i="1"/>
  <c r="E105" i="1" s="1"/>
  <c r="F105" i="1" s="1"/>
  <c r="B105" i="1"/>
  <c r="C106" i="1"/>
  <c r="I104" i="1"/>
  <c r="S103" i="1" l="1"/>
  <c r="P102" i="1"/>
  <c r="Q102" i="1" s="1"/>
  <c r="W102" i="1" s="1"/>
  <c r="V101" i="1"/>
  <c r="K104" i="1"/>
  <c r="M104" i="1"/>
  <c r="W101" i="1"/>
  <c r="I105" i="1"/>
  <c r="B106" i="1"/>
  <c r="H106" i="1"/>
  <c r="D106" i="1"/>
  <c r="E106" i="1" s="1"/>
  <c r="F106" i="1" s="1"/>
  <c r="G106" i="1"/>
  <c r="C107" i="1"/>
  <c r="J105" i="1"/>
  <c r="A105" i="1"/>
  <c r="S104" i="1" l="1"/>
  <c r="P103" i="1"/>
  <c r="Q103" i="1" s="1"/>
  <c r="W103" i="1" s="1"/>
  <c r="K105" i="1"/>
  <c r="M105" i="1"/>
  <c r="V102" i="1"/>
  <c r="C108" i="1"/>
  <c r="B107" i="1"/>
  <c r="G107" i="1"/>
  <c r="H107" i="1"/>
  <c r="D107" i="1"/>
  <c r="E107" i="1" s="1"/>
  <c r="F107" i="1" s="1"/>
  <c r="I106" i="1"/>
  <c r="J106" i="1"/>
  <c r="A106" i="1"/>
  <c r="S105" i="1" l="1"/>
  <c r="P104" i="1"/>
  <c r="Q104" i="1" s="1"/>
  <c r="W104" i="1" s="1"/>
  <c r="K106" i="1"/>
  <c r="M106" i="1"/>
  <c r="V103" i="1"/>
  <c r="I107" i="1"/>
  <c r="H108" i="1"/>
  <c r="D108" i="1"/>
  <c r="E108" i="1" s="1"/>
  <c r="F108" i="1" s="1"/>
  <c r="G108" i="1"/>
  <c r="C109" i="1"/>
  <c r="B108" i="1"/>
  <c r="A107" i="1"/>
  <c r="J107" i="1"/>
  <c r="S106" i="1" l="1"/>
  <c r="P105" i="1"/>
  <c r="Q105" i="1" s="1"/>
  <c r="W105" i="1" s="1"/>
  <c r="K107" i="1"/>
  <c r="M107" i="1"/>
  <c r="V104" i="1"/>
  <c r="I108" i="1"/>
  <c r="J108" i="1"/>
  <c r="A108" i="1"/>
  <c r="H109" i="1"/>
  <c r="D109" i="1"/>
  <c r="E109" i="1" s="1"/>
  <c r="F109" i="1" s="1"/>
  <c r="C110" i="1"/>
  <c r="B109" i="1"/>
  <c r="G109" i="1"/>
  <c r="S107" i="1" l="1"/>
  <c r="P106" i="1"/>
  <c r="Q106" i="1" s="1"/>
  <c r="W106" i="1" s="1"/>
  <c r="I109" i="1"/>
  <c r="K108" i="1"/>
  <c r="M108" i="1"/>
  <c r="V105" i="1"/>
  <c r="J109" i="1"/>
  <c r="A109" i="1"/>
  <c r="B110" i="1"/>
  <c r="G110" i="1"/>
  <c r="H110" i="1"/>
  <c r="C111" i="1"/>
  <c r="D110" i="1"/>
  <c r="E110" i="1" s="1"/>
  <c r="F110" i="1" s="1"/>
  <c r="S108" i="1" l="1"/>
  <c r="P107" i="1"/>
  <c r="Q107" i="1" s="1"/>
  <c r="W107" i="1" s="1"/>
  <c r="K109" i="1"/>
  <c r="M109" i="1"/>
  <c r="V106" i="1"/>
  <c r="I110" i="1"/>
  <c r="A110" i="1"/>
  <c r="J110" i="1"/>
  <c r="D111" i="1"/>
  <c r="E111" i="1" s="1"/>
  <c r="F111" i="1" s="1"/>
  <c r="H111" i="1"/>
  <c r="C112" i="1"/>
  <c r="G111" i="1"/>
  <c r="B111" i="1"/>
  <c r="S109" i="1" l="1"/>
  <c r="P108" i="1"/>
  <c r="Q108" i="1" s="1"/>
  <c r="W108" i="1" s="1"/>
  <c r="K110" i="1"/>
  <c r="M110" i="1"/>
  <c r="V107" i="1"/>
  <c r="B112" i="1"/>
  <c r="G112" i="1"/>
  <c r="C113" i="1"/>
  <c r="D112" i="1"/>
  <c r="E112" i="1" s="1"/>
  <c r="F112" i="1" s="1"/>
  <c r="H112" i="1"/>
  <c r="J111" i="1"/>
  <c r="A111" i="1"/>
  <c r="I111" i="1"/>
  <c r="S110" i="1" l="1"/>
  <c r="P109" i="1"/>
  <c r="Q109" i="1" s="1"/>
  <c r="W109" i="1" s="1"/>
  <c r="K111" i="1"/>
  <c r="M111" i="1"/>
  <c r="V108" i="1"/>
  <c r="I112" i="1"/>
  <c r="H113" i="1"/>
  <c r="B113" i="1"/>
  <c r="C114" i="1"/>
  <c r="G113" i="1"/>
  <c r="D113" i="1"/>
  <c r="E113" i="1" s="1"/>
  <c r="F113" i="1" s="1"/>
  <c r="J112" i="1"/>
  <c r="A112" i="1"/>
  <c r="S111" i="1" l="1"/>
  <c r="P110" i="1"/>
  <c r="Q110" i="1" s="1"/>
  <c r="W110" i="1" s="1"/>
  <c r="V109" i="1"/>
  <c r="K112" i="1"/>
  <c r="M112" i="1"/>
  <c r="I113" i="1"/>
  <c r="C115" i="1"/>
  <c r="B114" i="1"/>
  <c r="G114" i="1"/>
  <c r="D114" i="1"/>
  <c r="E114" i="1" s="1"/>
  <c r="F114" i="1" s="1"/>
  <c r="H114" i="1"/>
  <c r="J113" i="1"/>
  <c r="A113" i="1"/>
  <c r="S112" i="1" l="1"/>
  <c r="P111" i="1"/>
  <c r="Q111" i="1" s="1"/>
  <c r="W111" i="1" s="1"/>
  <c r="K113" i="1"/>
  <c r="M113" i="1"/>
  <c r="V110" i="1"/>
  <c r="D115" i="1"/>
  <c r="E115" i="1" s="1"/>
  <c r="F115" i="1" s="1"/>
  <c r="H115" i="1"/>
  <c r="G115" i="1"/>
  <c r="B115" i="1"/>
  <c r="C116" i="1"/>
  <c r="I114" i="1"/>
  <c r="J114" i="1"/>
  <c r="A114" i="1"/>
  <c r="S113" i="1" l="1"/>
  <c r="P112" i="1"/>
  <c r="Q112" i="1" s="1"/>
  <c r="W112" i="1" s="1"/>
  <c r="K114" i="1"/>
  <c r="M114" i="1"/>
  <c r="V111" i="1"/>
  <c r="H116" i="1"/>
  <c r="G116" i="1"/>
  <c r="C117" i="1"/>
  <c r="D116" i="1"/>
  <c r="E116" i="1" s="1"/>
  <c r="F116" i="1" s="1"/>
  <c r="B116" i="1"/>
  <c r="I115" i="1"/>
  <c r="A115" i="1"/>
  <c r="J115" i="1"/>
  <c r="S114" i="1" l="1"/>
  <c r="P113" i="1"/>
  <c r="Q113" i="1" s="1"/>
  <c r="W113" i="1" s="1"/>
  <c r="V112" i="1"/>
  <c r="K115" i="1"/>
  <c r="M115" i="1"/>
  <c r="I116" i="1"/>
  <c r="H117" i="1"/>
  <c r="B117" i="1"/>
  <c r="C118" i="1"/>
  <c r="D117" i="1"/>
  <c r="E117" i="1" s="1"/>
  <c r="F117" i="1" s="1"/>
  <c r="G117" i="1"/>
  <c r="A116" i="1"/>
  <c r="J116" i="1"/>
  <c r="P114" i="1" l="1"/>
  <c r="Q114" i="1" s="1"/>
  <c r="S115" i="1"/>
  <c r="K116" i="1"/>
  <c r="M116" i="1"/>
  <c r="V113" i="1"/>
  <c r="I117" i="1"/>
  <c r="D118" i="1"/>
  <c r="E118" i="1" s="1"/>
  <c r="F118" i="1" s="1"/>
  <c r="G118" i="1"/>
  <c r="H118" i="1"/>
  <c r="C119" i="1"/>
  <c r="B118" i="1"/>
  <c r="J117" i="1"/>
  <c r="A117" i="1"/>
  <c r="P115" i="1" l="1"/>
  <c r="Q115" i="1" s="1"/>
  <c r="S116" i="1"/>
  <c r="V114" i="1"/>
  <c r="K117" i="1"/>
  <c r="M117" i="1"/>
  <c r="W114" i="1"/>
  <c r="D119" i="1"/>
  <c r="E119" i="1" s="1"/>
  <c r="F119" i="1" s="1"/>
  <c r="B119" i="1"/>
  <c r="C120" i="1"/>
  <c r="G119" i="1"/>
  <c r="H119" i="1"/>
  <c r="J118" i="1"/>
  <c r="A118" i="1"/>
  <c r="I118" i="1"/>
  <c r="P116" i="1" l="1"/>
  <c r="Q116" i="1" s="1"/>
  <c r="W116" i="1" s="1"/>
  <c r="S117" i="1"/>
  <c r="V115" i="1"/>
  <c r="K118" i="1"/>
  <c r="M118" i="1"/>
  <c r="W115" i="1"/>
  <c r="J119" i="1"/>
  <c r="A119" i="1"/>
  <c r="D120" i="1"/>
  <c r="E120" i="1" s="1"/>
  <c r="F120" i="1" s="1"/>
  <c r="C121" i="1"/>
  <c r="G120" i="1"/>
  <c r="B120" i="1"/>
  <c r="H120" i="1"/>
  <c r="I119" i="1"/>
  <c r="P117" i="1" l="1"/>
  <c r="Q117" i="1" s="1"/>
  <c r="W117" i="1" s="1"/>
  <c r="S118" i="1"/>
  <c r="K119" i="1"/>
  <c r="M119" i="1"/>
  <c r="V116" i="1"/>
  <c r="I120" i="1"/>
  <c r="D121" i="1"/>
  <c r="E121" i="1" s="1"/>
  <c r="F121" i="1" s="1"/>
  <c r="B121" i="1"/>
  <c r="H121" i="1"/>
  <c r="G121" i="1"/>
  <c r="C122" i="1"/>
  <c r="J120" i="1"/>
  <c r="A120" i="1"/>
  <c r="S119" i="1" l="1"/>
  <c r="P118" i="1"/>
  <c r="Q118" i="1" s="1"/>
  <c r="W118" i="1" s="1"/>
  <c r="K120" i="1"/>
  <c r="M120" i="1"/>
  <c r="V117" i="1"/>
  <c r="H122" i="1"/>
  <c r="D122" i="1"/>
  <c r="E122" i="1" s="1"/>
  <c r="F122" i="1" s="1"/>
  <c r="B122" i="1"/>
  <c r="C123" i="1"/>
  <c r="G122" i="1"/>
  <c r="I121" i="1"/>
  <c r="J121" i="1"/>
  <c r="A121" i="1"/>
  <c r="S120" i="1" l="1"/>
  <c r="P119" i="1"/>
  <c r="Q119" i="1" s="1"/>
  <c r="W119" i="1" s="1"/>
  <c r="K121" i="1"/>
  <c r="M121" i="1"/>
  <c r="V118" i="1"/>
  <c r="I122" i="1"/>
  <c r="J122" i="1"/>
  <c r="A122" i="1"/>
  <c r="G123" i="1"/>
  <c r="B123" i="1"/>
  <c r="H123" i="1"/>
  <c r="C124" i="1"/>
  <c r="D123" i="1"/>
  <c r="E123" i="1" s="1"/>
  <c r="F123" i="1" s="1"/>
  <c r="S121" i="1" l="1"/>
  <c r="P120" i="1"/>
  <c r="Q120" i="1" s="1"/>
  <c r="W120" i="1" s="1"/>
  <c r="K122" i="1"/>
  <c r="M122" i="1"/>
  <c r="V119" i="1"/>
  <c r="I123" i="1"/>
  <c r="A123" i="1"/>
  <c r="J123" i="1"/>
  <c r="C125" i="1"/>
  <c r="H124" i="1"/>
  <c r="B124" i="1"/>
  <c r="D124" i="1"/>
  <c r="E124" i="1" s="1"/>
  <c r="F124" i="1" s="1"/>
  <c r="G124" i="1"/>
  <c r="S122" i="1" l="1"/>
  <c r="P121" i="1"/>
  <c r="Q121" i="1" s="1"/>
  <c r="W121" i="1" s="1"/>
  <c r="I124" i="1"/>
  <c r="V120" i="1"/>
  <c r="K123" i="1"/>
  <c r="M123" i="1"/>
  <c r="H125" i="1"/>
  <c r="G125" i="1"/>
  <c r="D125" i="1"/>
  <c r="E125" i="1" s="1"/>
  <c r="F125" i="1" s="1"/>
  <c r="B125" i="1"/>
  <c r="C126" i="1"/>
  <c r="A124" i="1"/>
  <c r="J124" i="1"/>
  <c r="S123" i="1" l="1"/>
  <c r="P122" i="1"/>
  <c r="Q122" i="1" s="1"/>
  <c r="W122" i="1" s="1"/>
  <c r="K124" i="1"/>
  <c r="M124" i="1"/>
  <c r="V121" i="1"/>
  <c r="G126" i="1"/>
  <c r="H126" i="1"/>
  <c r="C127" i="1"/>
  <c r="D126" i="1"/>
  <c r="E126" i="1" s="1"/>
  <c r="F126" i="1" s="1"/>
  <c r="B126" i="1"/>
  <c r="I125" i="1"/>
  <c r="J125" i="1"/>
  <c r="A125" i="1"/>
  <c r="S124" i="1" l="1"/>
  <c r="P123" i="1"/>
  <c r="Q123" i="1" s="1"/>
  <c r="W123" i="1" s="1"/>
  <c r="V122" i="1"/>
  <c r="K125" i="1"/>
  <c r="M125" i="1"/>
  <c r="I126" i="1"/>
  <c r="D127" i="1"/>
  <c r="E127" i="1" s="1"/>
  <c r="F127" i="1" s="1"/>
  <c r="H127" i="1"/>
  <c r="G127" i="1"/>
  <c r="B127" i="1"/>
  <c r="C128" i="1"/>
  <c r="A126" i="1"/>
  <c r="J126" i="1"/>
  <c r="S125" i="1" l="1"/>
  <c r="P124" i="1"/>
  <c r="Q124" i="1" s="1"/>
  <c r="W124" i="1" s="1"/>
  <c r="K126" i="1"/>
  <c r="M126" i="1"/>
  <c r="V123" i="1"/>
  <c r="J127" i="1"/>
  <c r="A127" i="1"/>
  <c r="I127" i="1"/>
  <c r="B128" i="1"/>
  <c r="H128" i="1"/>
  <c r="C129" i="1"/>
  <c r="G128" i="1"/>
  <c r="D128" i="1"/>
  <c r="E128" i="1" s="1"/>
  <c r="F128" i="1" s="1"/>
  <c r="S126" i="1" l="1"/>
  <c r="P125" i="1"/>
  <c r="Q125" i="1" s="1"/>
  <c r="W125" i="1" s="1"/>
  <c r="V124" i="1"/>
  <c r="K127" i="1"/>
  <c r="M127" i="1"/>
  <c r="I128" i="1"/>
  <c r="B129" i="1"/>
  <c r="C130" i="1"/>
  <c r="D129" i="1"/>
  <c r="E129" i="1" s="1"/>
  <c r="F129" i="1" s="1"/>
  <c r="G129" i="1"/>
  <c r="H129" i="1"/>
  <c r="J128" i="1"/>
  <c r="A128" i="1"/>
  <c r="S127" i="1" l="1"/>
  <c r="P126" i="1"/>
  <c r="Q126" i="1" s="1"/>
  <c r="W126" i="1" s="1"/>
  <c r="K128" i="1"/>
  <c r="M128" i="1"/>
  <c r="V125" i="1"/>
  <c r="I129" i="1"/>
  <c r="H130" i="1"/>
  <c r="C131" i="1"/>
  <c r="D130" i="1"/>
  <c r="E130" i="1" s="1"/>
  <c r="F130" i="1" s="1"/>
  <c r="B130" i="1"/>
  <c r="G130" i="1"/>
  <c r="A129" i="1"/>
  <c r="J129" i="1"/>
  <c r="S128" i="1" l="1"/>
  <c r="P127" i="1"/>
  <c r="Q127" i="1" s="1"/>
  <c r="W127" i="1" s="1"/>
  <c r="K129" i="1"/>
  <c r="M129" i="1"/>
  <c r="V126" i="1"/>
  <c r="I130" i="1"/>
  <c r="H131" i="1"/>
  <c r="D131" i="1"/>
  <c r="E131" i="1" s="1"/>
  <c r="F131" i="1" s="1"/>
  <c r="G131" i="1"/>
  <c r="C132" i="1"/>
  <c r="B131" i="1"/>
  <c r="A130" i="1"/>
  <c r="J130" i="1"/>
  <c r="S129" i="1" l="1"/>
  <c r="P128" i="1"/>
  <c r="Q128" i="1" s="1"/>
  <c r="W128" i="1" s="1"/>
  <c r="V127" i="1"/>
  <c r="K130" i="1"/>
  <c r="M130" i="1"/>
  <c r="I131" i="1"/>
  <c r="A131" i="1"/>
  <c r="J131" i="1"/>
  <c r="H132" i="1"/>
  <c r="C133" i="1"/>
  <c r="G132" i="1"/>
  <c r="D132" i="1"/>
  <c r="E132" i="1" s="1"/>
  <c r="F132" i="1" s="1"/>
  <c r="B132" i="1"/>
  <c r="S130" i="1" l="1"/>
  <c r="P129" i="1"/>
  <c r="Q129" i="1" s="1"/>
  <c r="W129" i="1" s="1"/>
  <c r="K131" i="1"/>
  <c r="M131" i="1"/>
  <c r="V128" i="1"/>
  <c r="I132" i="1"/>
  <c r="A132" i="1"/>
  <c r="J132" i="1"/>
  <c r="H133" i="1"/>
  <c r="D133" i="1"/>
  <c r="E133" i="1" s="1"/>
  <c r="F133" i="1" s="1"/>
  <c r="G133" i="1"/>
  <c r="C134" i="1"/>
  <c r="B133" i="1"/>
  <c r="S131" i="1" l="1"/>
  <c r="P130" i="1"/>
  <c r="Q130" i="1" s="1"/>
  <c r="W130" i="1" s="1"/>
  <c r="K132" i="1"/>
  <c r="M132" i="1"/>
  <c r="V129" i="1"/>
  <c r="J133" i="1"/>
  <c r="A133" i="1"/>
  <c r="C135" i="1"/>
  <c r="H134" i="1"/>
  <c r="D134" i="1"/>
  <c r="E134" i="1" s="1"/>
  <c r="F134" i="1" s="1"/>
  <c r="G134" i="1"/>
  <c r="B134" i="1"/>
  <c r="I133" i="1"/>
  <c r="S132" i="1" l="1"/>
  <c r="P131" i="1"/>
  <c r="Q131" i="1" s="1"/>
  <c r="W131" i="1" s="1"/>
  <c r="K133" i="1"/>
  <c r="M133" i="1"/>
  <c r="V130" i="1"/>
  <c r="I134" i="1"/>
  <c r="A134" i="1"/>
  <c r="J134" i="1"/>
  <c r="G135" i="1"/>
  <c r="D135" i="1"/>
  <c r="E135" i="1" s="1"/>
  <c r="F135" i="1" s="1"/>
  <c r="B135" i="1"/>
  <c r="C136" i="1"/>
  <c r="H135" i="1"/>
  <c r="S133" i="1" l="1"/>
  <c r="P132" i="1"/>
  <c r="Q132" i="1" s="1"/>
  <c r="W132" i="1" s="1"/>
  <c r="K134" i="1"/>
  <c r="M134" i="1"/>
  <c r="V131" i="1"/>
  <c r="I135" i="1"/>
  <c r="B136" i="1"/>
  <c r="C137" i="1"/>
  <c r="G136" i="1"/>
  <c r="H136" i="1"/>
  <c r="D136" i="1"/>
  <c r="E136" i="1" s="1"/>
  <c r="F136" i="1" s="1"/>
  <c r="J135" i="1"/>
  <c r="A135" i="1"/>
  <c r="S134" i="1" l="1"/>
  <c r="P133" i="1"/>
  <c r="Q133" i="1" s="1"/>
  <c r="W133" i="1" s="1"/>
  <c r="V132" i="1"/>
  <c r="K135" i="1"/>
  <c r="M135" i="1"/>
  <c r="I136" i="1"/>
  <c r="A136" i="1"/>
  <c r="J136" i="1"/>
  <c r="B137" i="1"/>
  <c r="H137" i="1"/>
  <c r="G137" i="1"/>
  <c r="C138" i="1"/>
  <c r="D137" i="1"/>
  <c r="E137" i="1" s="1"/>
  <c r="F137" i="1" s="1"/>
  <c r="S135" i="1" l="1"/>
  <c r="P134" i="1"/>
  <c r="Q134" i="1" s="1"/>
  <c r="W134" i="1" s="1"/>
  <c r="K136" i="1"/>
  <c r="M136" i="1"/>
  <c r="V133" i="1"/>
  <c r="I137" i="1"/>
  <c r="G138" i="1"/>
  <c r="C139" i="1"/>
  <c r="B138" i="1"/>
  <c r="H138" i="1"/>
  <c r="D138" i="1"/>
  <c r="E138" i="1" s="1"/>
  <c r="F138" i="1" s="1"/>
  <c r="A137" i="1"/>
  <c r="J137" i="1"/>
  <c r="S136" i="1" l="1"/>
  <c r="P135" i="1"/>
  <c r="Q135" i="1" s="1"/>
  <c r="K137" i="1"/>
  <c r="M137" i="1"/>
  <c r="V134" i="1"/>
  <c r="A138" i="1"/>
  <c r="J138" i="1"/>
  <c r="C140" i="1"/>
  <c r="B139" i="1"/>
  <c r="D139" i="1"/>
  <c r="E139" i="1" s="1"/>
  <c r="F139" i="1" s="1"/>
  <c r="G139" i="1"/>
  <c r="H139" i="1"/>
  <c r="I138" i="1"/>
  <c r="S137" i="1" l="1"/>
  <c r="P136" i="1"/>
  <c r="Q136" i="1" s="1"/>
  <c r="W136" i="1" s="1"/>
  <c r="V135" i="1"/>
  <c r="K138" i="1"/>
  <c r="M138" i="1"/>
  <c r="W135" i="1"/>
  <c r="H140" i="1"/>
  <c r="C141" i="1"/>
  <c r="B140" i="1"/>
  <c r="G140" i="1"/>
  <c r="D140" i="1"/>
  <c r="E140" i="1" s="1"/>
  <c r="F140" i="1" s="1"/>
  <c r="A139" i="1"/>
  <c r="J139" i="1"/>
  <c r="I139" i="1"/>
  <c r="S138" i="1" l="1"/>
  <c r="P137" i="1"/>
  <c r="Q137" i="1" s="1"/>
  <c r="W137" i="1" s="1"/>
  <c r="V136" i="1"/>
  <c r="K139" i="1"/>
  <c r="M139" i="1"/>
  <c r="I140" i="1"/>
  <c r="J140" i="1"/>
  <c r="A140" i="1"/>
  <c r="D141" i="1"/>
  <c r="E141" i="1" s="1"/>
  <c r="F141" i="1" s="1"/>
  <c r="B141" i="1"/>
  <c r="H141" i="1"/>
  <c r="G141" i="1"/>
  <c r="C142" i="1"/>
  <c r="S139" i="1" l="1"/>
  <c r="P138" i="1"/>
  <c r="Q138" i="1" s="1"/>
  <c r="W138" i="1" s="1"/>
  <c r="K140" i="1"/>
  <c r="M140" i="1"/>
  <c r="V137" i="1"/>
  <c r="I141" i="1"/>
  <c r="H142" i="1"/>
  <c r="C143" i="1"/>
  <c r="G142" i="1"/>
  <c r="B142" i="1"/>
  <c r="D142" i="1"/>
  <c r="E142" i="1" s="1"/>
  <c r="F142" i="1" s="1"/>
  <c r="J141" i="1"/>
  <c r="A141" i="1"/>
  <c r="S140" i="1" l="1"/>
  <c r="P139" i="1"/>
  <c r="Q139" i="1" s="1"/>
  <c r="W139" i="1" s="1"/>
  <c r="V138" i="1"/>
  <c r="K141" i="1"/>
  <c r="M141" i="1"/>
  <c r="A142" i="1"/>
  <c r="J142" i="1"/>
  <c r="D143" i="1"/>
  <c r="E143" i="1" s="1"/>
  <c r="F143" i="1" s="1"/>
  <c r="C144" i="1"/>
  <c r="H143" i="1"/>
  <c r="B143" i="1"/>
  <c r="G143" i="1"/>
  <c r="I142" i="1"/>
  <c r="S141" i="1" l="1"/>
  <c r="P140" i="1"/>
  <c r="Q140" i="1" s="1"/>
  <c r="W140" i="1" s="1"/>
  <c r="V139" i="1"/>
  <c r="K142" i="1"/>
  <c r="M142" i="1"/>
  <c r="I143" i="1"/>
  <c r="J143" i="1"/>
  <c r="A143" i="1"/>
  <c r="B144" i="1"/>
  <c r="H144" i="1"/>
  <c r="D144" i="1"/>
  <c r="E144" i="1" s="1"/>
  <c r="F144" i="1" s="1"/>
  <c r="C145" i="1"/>
  <c r="G144" i="1"/>
  <c r="S142" i="1" l="1"/>
  <c r="P141" i="1"/>
  <c r="Q141" i="1" s="1"/>
  <c r="W141" i="1" s="1"/>
  <c r="K143" i="1"/>
  <c r="M143" i="1"/>
  <c r="V140" i="1"/>
  <c r="I144" i="1"/>
  <c r="A144" i="1"/>
  <c r="J144" i="1"/>
  <c r="B145" i="1"/>
  <c r="G145" i="1"/>
  <c r="D145" i="1"/>
  <c r="E145" i="1" s="1"/>
  <c r="F145" i="1" s="1"/>
  <c r="C146" i="1"/>
  <c r="H145" i="1"/>
  <c r="S143" i="1" l="1"/>
  <c r="P142" i="1"/>
  <c r="Q142" i="1" s="1"/>
  <c r="W142" i="1" s="1"/>
  <c r="K144" i="1"/>
  <c r="M144" i="1"/>
  <c r="V141" i="1"/>
  <c r="I145" i="1"/>
  <c r="J145" i="1"/>
  <c r="A145" i="1"/>
  <c r="C147" i="1"/>
  <c r="G146" i="1"/>
  <c r="B146" i="1"/>
  <c r="D146" i="1"/>
  <c r="E146" i="1" s="1"/>
  <c r="F146" i="1" s="1"/>
  <c r="H146" i="1"/>
  <c r="S144" i="1" l="1"/>
  <c r="P143" i="1"/>
  <c r="Q143" i="1" s="1"/>
  <c r="W143" i="1" s="1"/>
  <c r="K145" i="1"/>
  <c r="M145" i="1"/>
  <c r="V142" i="1"/>
  <c r="A146" i="1"/>
  <c r="J146" i="1"/>
  <c r="H147" i="1"/>
  <c r="C148" i="1"/>
  <c r="B147" i="1"/>
  <c r="G147" i="1"/>
  <c r="D147" i="1"/>
  <c r="E147" i="1" s="1"/>
  <c r="F147" i="1" s="1"/>
  <c r="I146" i="1"/>
  <c r="S145" i="1" l="1"/>
  <c r="P144" i="1"/>
  <c r="Q144" i="1" s="1"/>
  <c r="W144" i="1" s="1"/>
  <c r="K146" i="1"/>
  <c r="M146" i="1"/>
  <c r="V143" i="1"/>
  <c r="I147" i="1"/>
  <c r="C149" i="1"/>
  <c r="G148" i="1"/>
  <c r="B148" i="1"/>
  <c r="D148" i="1"/>
  <c r="E148" i="1" s="1"/>
  <c r="F148" i="1" s="1"/>
  <c r="H148" i="1"/>
  <c r="J147" i="1"/>
  <c r="A147" i="1"/>
  <c r="S146" i="1" l="1"/>
  <c r="P145" i="1"/>
  <c r="Q145" i="1" s="1"/>
  <c r="W145" i="1" s="1"/>
  <c r="V144" i="1"/>
  <c r="K147" i="1"/>
  <c r="M147" i="1"/>
  <c r="I148" i="1"/>
  <c r="A148" i="1"/>
  <c r="J148" i="1"/>
  <c r="D149" i="1"/>
  <c r="E149" i="1" s="1"/>
  <c r="F149" i="1" s="1"/>
  <c r="C150" i="1"/>
  <c r="H149" i="1"/>
  <c r="B149" i="1"/>
  <c r="G149" i="1"/>
  <c r="S147" i="1" l="1"/>
  <c r="P146" i="1"/>
  <c r="Q146" i="1" s="1"/>
  <c r="W146" i="1" s="1"/>
  <c r="K148" i="1"/>
  <c r="M148" i="1"/>
  <c r="V145" i="1"/>
  <c r="I149" i="1"/>
  <c r="G150" i="1"/>
  <c r="B150" i="1"/>
  <c r="H150" i="1"/>
  <c r="C151" i="1"/>
  <c r="D150" i="1"/>
  <c r="E150" i="1" s="1"/>
  <c r="F150" i="1" s="1"/>
  <c r="A149" i="1"/>
  <c r="J149" i="1"/>
  <c r="S148" i="1" l="1"/>
  <c r="P147" i="1"/>
  <c r="Q147" i="1" s="1"/>
  <c r="W147" i="1" s="1"/>
  <c r="K149" i="1"/>
  <c r="M149" i="1"/>
  <c r="V146" i="1"/>
  <c r="I150" i="1"/>
  <c r="C152" i="1"/>
  <c r="G151" i="1"/>
  <c r="H151" i="1"/>
  <c r="B151" i="1"/>
  <c r="D151" i="1"/>
  <c r="E151" i="1" s="1"/>
  <c r="F151" i="1" s="1"/>
  <c r="A150" i="1"/>
  <c r="J150" i="1"/>
  <c r="S149" i="1" l="1"/>
  <c r="P148" i="1"/>
  <c r="Q148" i="1" s="1"/>
  <c r="W148" i="1" s="1"/>
  <c r="K150" i="1"/>
  <c r="M150" i="1"/>
  <c r="V147" i="1"/>
  <c r="J151" i="1"/>
  <c r="A151" i="1"/>
  <c r="I151" i="1"/>
  <c r="G152" i="1"/>
  <c r="B152" i="1"/>
  <c r="H152" i="1"/>
  <c r="D152" i="1"/>
  <c r="E152" i="1" s="1"/>
  <c r="F152" i="1" s="1"/>
  <c r="S150" i="1" l="1"/>
  <c r="P149" i="1"/>
  <c r="Q149" i="1" s="1"/>
  <c r="K151" i="1"/>
  <c r="M151" i="1"/>
  <c r="V148" i="1"/>
  <c r="I152" i="1"/>
  <c r="A152" i="1"/>
  <c r="J152" i="1"/>
  <c r="S151" i="1" l="1"/>
  <c r="P150" i="1"/>
  <c r="Q150" i="1" s="1"/>
  <c r="W150" i="1" s="1"/>
  <c r="W149" i="1"/>
  <c r="K152" i="1"/>
  <c r="M152" i="1"/>
  <c r="V149" i="1"/>
  <c r="S152" i="1" l="1"/>
  <c r="P151" i="1"/>
  <c r="Q151" i="1" s="1"/>
  <c r="W151" i="1" s="1"/>
  <c r="V150" i="1"/>
  <c r="P152" i="1" l="1"/>
  <c r="Q152" i="1" s="1"/>
  <c r="W152" i="1" s="1"/>
  <c r="V151" i="1"/>
  <c r="V152" i="1" l="1"/>
  <c r="P2" i="1"/>
  <c r="Q2" i="1" s="1"/>
  <c r="T2" i="1" l="1"/>
  <c r="W2" i="1" s="1"/>
  <c r="U2" i="1"/>
  <c r="V2" i="1"/>
</calcChain>
</file>

<file path=xl/sharedStrings.xml><?xml version="1.0" encoding="utf-8"?>
<sst xmlns="http://schemas.openxmlformats.org/spreadsheetml/2006/main" count="36" uniqueCount="31">
  <si>
    <t>Darbo vietos kaina</t>
  </si>
  <si>
    <t>Darbdavio sumokami mokesčiai</t>
  </si>
  <si>
    <t>Pritaikytas NPD</t>
  </si>
  <si>
    <t>Mokestinė bazė</t>
  </si>
  <si>
    <t>Pajamų mokestis 15%</t>
  </si>
  <si>
    <t>Sodra. Sveikatos draudimas 6%</t>
  </si>
  <si>
    <t>Sodra. Pensijų ir soc. Draudimas 3%</t>
  </si>
  <si>
    <t>Prielaidos:</t>
  </si>
  <si>
    <t>MMA nuo kurio skaičiuojamas NPD</t>
  </si>
  <si>
    <t>NPD:</t>
  </si>
  <si>
    <t>MMA koeficientas</t>
  </si>
  <si>
    <t>steps</t>
  </si>
  <si>
    <t>VDU</t>
  </si>
  <si>
    <t>dd_sd</t>
  </si>
  <si>
    <t>da_sd_psd</t>
  </si>
  <si>
    <t>da_sd_pen</t>
  </si>
  <si>
    <t>Bruto atlyginimas</t>
  </si>
  <si>
    <t>Visų mokesčių suma</t>
  </si>
  <si>
    <t>da_gpm</t>
  </si>
  <si>
    <t>Sodra. Sveikatos draudimas 18,5%</t>
  </si>
  <si>
    <t>Pajamų mokestis 21% / 25%</t>
  </si>
  <si>
    <t>DABARTINIS Neto atlyginimas</t>
  </si>
  <si>
    <t>NAUJAS Neto atlyginimas</t>
  </si>
  <si>
    <t>DABARINIS Visų mokesčių suma</t>
  </si>
  <si>
    <t>DABARTINIS ITR (mokesčiai/darbo vietos kaina)</t>
  </si>
  <si>
    <t>NAUJI parametrai</t>
  </si>
  <si>
    <t>NAUJAS ITR (mokesčiai/darbo vietos kaina)</t>
  </si>
  <si>
    <t>Neto pajamų pokytis</t>
  </si>
  <si>
    <t>Lubos VDU (dvk)</t>
  </si>
  <si>
    <t>da_gpm_2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</si>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</sst>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\ %"/>
    <numFmt numFmtId="165" formatCode="0.0%"/>
    <numFmt numFmtId="166" formatCode="0.00000"/>
  </numFmts>
  <fonts count="5" x14ac:knownFonts="1">
    <font>
      <sz val="11"/>
      <color rgb="FF000000"/>
      <name val="Arial"/>
    </font>
    <font>
      <sz val="10"/>
      <color rgb="FFCC0000"/>
      <name val="Arial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7CF"/>
        <bgColor rgb="FFDDDDDD"/>
      </patternFill>
    </fill>
    <fill>
      <patternFill patternType="solid">
        <fgColor rgb="FFFFF200"/>
        <bgColor rgb="FFFFFF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Border="0" applyProtection="0"/>
    <xf numFmtId="0" fontId="4" fillId="4" borderId="0" applyNumberFormat="0" applyBorder="0" applyAlignment="0" applyProtection="0"/>
  </cellStyleXfs>
  <cellXfs count="18"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1" fontId="0" fillId="2" borderId="0" xfId="0" applyNumberFormat="1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Alignment="1">
      <alignment wrapText="1"/>
    </xf>
    <xf numFmtId="165" fontId="0" fillId="0" borderId="0" xfId="0" applyNumberFormat="1"/>
    <xf numFmtId="3" fontId="0" fillId="0" borderId="0" xfId="0" applyNumberFormat="1"/>
    <xf numFmtId="0" fontId="0" fillId="0" borderId="1" xfId="0" applyBorder="1"/>
    <xf numFmtId="0" fontId="2" fillId="0" borderId="1" xfId="0" applyFont="1" applyBorder="1"/>
    <xf numFmtId="0" fontId="0" fillId="3" borderId="1" xfId="0" applyFont="1" applyFill="1" applyBorder="1"/>
    <xf numFmtId="0" fontId="3" fillId="2" borderId="0" xfId="0" applyFont="1" applyFill="1" applyAlignment="1">
      <alignment wrapText="1"/>
    </xf>
    <xf numFmtId="0" fontId="4" fillId="4" borderId="0" xfId="2" applyAlignment="1">
      <alignment wrapText="1"/>
    </xf>
    <xf numFmtId="166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</cellXfs>
  <cellStyles count="3">
    <cellStyle name="Bad" xfId="2" builtinId="27"/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7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8AE234"/>
      <rgbColor rgb="FFFFCC00"/>
      <rgbColor rgb="FFFF9900"/>
      <rgbColor rgb="FFF579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lt-LT" sz="1800" b="0" i="0" baseline="0">
                <a:effectLst/>
              </a:rPr>
              <a:t>Neto ("po mokesčių")  darbuotojų pajamos d</a:t>
            </a:r>
            <a:r>
              <a:rPr lang="en-US" sz="1800" b="0" i="0" baseline="0">
                <a:effectLst/>
              </a:rPr>
              <a:t>abar ir </a:t>
            </a:r>
            <a:r>
              <a:rPr lang="lt-LT" sz="1800" b="0" i="0" baseline="0">
                <a:effectLst/>
              </a:rPr>
              <a:t>į</a:t>
            </a:r>
            <a:r>
              <a:rPr lang="en-US" sz="1800" b="0" i="0" baseline="0">
                <a:effectLst/>
              </a:rPr>
              <a:t>gyvendinus</a:t>
            </a:r>
            <a:r>
              <a:rPr lang="lt-LT" sz="1800" b="0" i="0" baseline="0">
                <a:effectLst/>
              </a:rPr>
              <a:t> Sodros įmokų "lubas" (2021 m.)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Skaičiavimai!$I$1</c:f>
              <c:strCache>
                <c:ptCount val="1"/>
                <c:pt idx="0">
                  <c:v>DABARTINIS Neto atlyginimas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Skaičiavimai!$C$2:$C$118</c:f>
              <c:numCache>
                <c:formatCode>0</c:formatCode>
                <c:ptCount val="1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</c:numCache>
            </c:numRef>
          </c:cat>
          <c:val>
            <c:numRef>
              <c:f>Skaičiavimai!$I$2:$I$118</c:f>
              <c:numCache>
                <c:formatCode>0</c:formatCode>
                <c:ptCount val="117"/>
                <c:pt idx="0">
                  <c:v>91</c:v>
                </c:pt>
                <c:pt idx="1">
                  <c:v>182</c:v>
                </c:pt>
                <c:pt idx="2">
                  <c:v>273</c:v>
                </c:pt>
                <c:pt idx="3">
                  <c:v>361</c:v>
                </c:pt>
                <c:pt idx="4">
                  <c:v>429.5</c:v>
                </c:pt>
                <c:pt idx="5">
                  <c:v>498</c:v>
                </c:pt>
                <c:pt idx="6">
                  <c:v>566.5</c:v>
                </c:pt>
                <c:pt idx="7">
                  <c:v>635</c:v>
                </c:pt>
                <c:pt idx="8">
                  <c:v>703.5</c:v>
                </c:pt>
                <c:pt idx="9">
                  <c:v>772</c:v>
                </c:pt>
                <c:pt idx="10">
                  <c:v>840.5</c:v>
                </c:pt>
                <c:pt idx="11">
                  <c:v>912</c:v>
                </c:pt>
                <c:pt idx="12">
                  <c:v>988</c:v>
                </c:pt>
                <c:pt idx="13">
                  <c:v>1064</c:v>
                </c:pt>
                <c:pt idx="14">
                  <c:v>1140</c:v>
                </c:pt>
                <c:pt idx="15">
                  <c:v>1216</c:v>
                </c:pt>
                <c:pt idx="16">
                  <c:v>1292</c:v>
                </c:pt>
                <c:pt idx="17">
                  <c:v>1368</c:v>
                </c:pt>
                <c:pt idx="18">
                  <c:v>1444</c:v>
                </c:pt>
                <c:pt idx="19">
                  <c:v>1520</c:v>
                </c:pt>
                <c:pt idx="20">
                  <c:v>1596</c:v>
                </c:pt>
                <c:pt idx="21">
                  <c:v>1672</c:v>
                </c:pt>
                <c:pt idx="22">
                  <c:v>1748</c:v>
                </c:pt>
                <c:pt idx="23">
                  <c:v>1824</c:v>
                </c:pt>
                <c:pt idx="24">
                  <c:v>1900</c:v>
                </c:pt>
                <c:pt idx="25">
                  <c:v>1976</c:v>
                </c:pt>
                <c:pt idx="26">
                  <c:v>2052</c:v>
                </c:pt>
                <c:pt idx="27">
                  <c:v>2128</c:v>
                </c:pt>
                <c:pt idx="28">
                  <c:v>2204</c:v>
                </c:pt>
                <c:pt idx="29">
                  <c:v>2280</c:v>
                </c:pt>
                <c:pt idx="30">
                  <c:v>2356</c:v>
                </c:pt>
                <c:pt idx="31">
                  <c:v>2432</c:v>
                </c:pt>
                <c:pt idx="32">
                  <c:v>2508</c:v>
                </c:pt>
                <c:pt idx="33">
                  <c:v>2584</c:v>
                </c:pt>
                <c:pt idx="34">
                  <c:v>2660</c:v>
                </c:pt>
                <c:pt idx="35">
                  <c:v>2736</c:v>
                </c:pt>
                <c:pt idx="36">
                  <c:v>2812</c:v>
                </c:pt>
                <c:pt idx="37">
                  <c:v>2888</c:v>
                </c:pt>
                <c:pt idx="38">
                  <c:v>2964</c:v>
                </c:pt>
                <c:pt idx="39">
                  <c:v>3040</c:v>
                </c:pt>
                <c:pt idx="40">
                  <c:v>3116</c:v>
                </c:pt>
                <c:pt idx="41">
                  <c:v>3192</c:v>
                </c:pt>
                <c:pt idx="42">
                  <c:v>3268</c:v>
                </c:pt>
                <c:pt idx="43">
                  <c:v>3344</c:v>
                </c:pt>
                <c:pt idx="44">
                  <c:v>3420</c:v>
                </c:pt>
                <c:pt idx="45">
                  <c:v>3496</c:v>
                </c:pt>
                <c:pt idx="46">
                  <c:v>3572</c:v>
                </c:pt>
                <c:pt idx="47">
                  <c:v>3648</c:v>
                </c:pt>
                <c:pt idx="48">
                  <c:v>3724</c:v>
                </c:pt>
                <c:pt idx="49">
                  <c:v>3800</c:v>
                </c:pt>
                <c:pt idx="50">
                  <c:v>3876</c:v>
                </c:pt>
                <c:pt idx="51">
                  <c:v>3952</c:v>
                </c:pt>
                <c:pt idx="52">
                  <c:v>4028</c:v>
                </c:pt>
                <c:pt idx="53">
                  <c:v>4104</c:v>
                </c:pt>
                <c:pt idx="54">
                  <c:v>4180</c:v>
                </c:pt>
                <c:pt idx="55">
                  <c:v>4256</c:v>
                </c:pt>
                <c:pt idx="56">
                  <c:v>4332</c:v>
                </c:pt>
                <c:pt idx="57">
                  <c:v>4408</c:v>
                </c:pt>
                <c:pt idx="58">
                  <c:v>4484</c:v>
                </c:pt>
                <c:pt idx="59">
                  <c:v>4560</c:v>
                </c:pt>
                <c:pt idx="60">
                  <c:v>4636</c:v>
                </c:pt>
                <c:pt idx="61">
                  <c:v>4712</c:v>
                </c:pt>
                <c:pt idx="62">
                  <c:v>4788</c:v>
                </c:pt>
                <c:pt idx="63">
                  <c:v>4864</c:v>
                </c:pt>
                <c:pt idx="64">
                  <c:v>4940</c:v>
                </c:pt>
                <c:pt idx="65">
                  <c:v>5016</c:v>
                </c:pt>
                <c:pt idx="66">
                  <c:v>5092</c:v>
                </c:pt>
                <c:pt idx="67">
                  <c:v>5168</c:v>
                </c:pt>
                <c:pt idx="68">
                  <c:v>5244</c:v>
                </c:pt>
                <c:pt idx="69">
                  <c:v>5320</c:v>
                </c:pt>
                <c:pt idx="70">
                  <c:v>5396</c:v>
                </c:pt>
                <c:pt idx="71">
                  <c:v>5472</c:v>
                </c:pt>
                <c:pt idx="72">
                  <c:v>5548</c:v>
                </c:pt>
                <c:pt idx="73">
                  <c:v>5624</c:v>
                </c:pt>
                <c:pt idx="74">
                  <c:v>5700</c:v>
                </c:pt>
                <c:pt idx="75">
                  <c:v>5776</c:v>
                </c:pt>
                <c:pt idx="76">
                  <c:v>5852</c:v>
                </c:pt>
                <c:pt idx="77">
                  <c:v>5928</c:v>
                </c:pt>
                <c:pt idx="78">
                  <c:v>6004</c:v>
                </c:pt>
                <c:pt idx="79">
                  <c:v>6080</c:v>
                </c:pt>
                <c:pt idx="80">
                  <c:v>6156</c:v>
                </c:pt>
                <c:pt idx="81">
                  <c:v>6232</c:v>
                </c:pt>
                <c:pt idx="82">
                  <c:v>6308</c:v>
                </c:pt>
                <c:pt idx="83">
                  <c:v>6384</c:v>
                </c:pt>
                <c:pt idx="84">
                  <c:v>6460</c:v>
                </c:pt>
                <c:pt idx="85">
                  <c:v>6536</c:v>
                </c:pt>
                <c:pt idx="86">
                  <c:v>6612</c:v>
                </c:pt>
                <c:pt idx="87">
                  <c:v>6688</c:v>
                </c:pt>
                <c:pt idx="88">
                  <c:v>6764</c:v>
                </c:pt>
                <c:pt idx="89">
                  <c:v>6840</c:v>
                </c:pt>
                <c:pt idx="90">
                  <c:v>6916</c:v>
                </c:pt>
                <c:pt idx="91">
                  <c:v>6992</c:v>
                </c:pt>
                <c:pt idx="92">
                  <c:v>7068</c:v>
                </c:pt>
                <c:pt idx="93">
                  <c:v>7144</c:v>
                </c:pt>
                <c:pt idx="94">
                  <c:v>7220</c:v>
                </c:pt>
                <c:pt idx="95">
                  <c:v>7296</c:v>
                </c:pt>
                <c:pt idx="96">
                  <c:v>7372</c:v>
                </c:pt>
                <c:pt idx="97">
                  <c:v>7448</c:v>
                </c:pt>
                <c:pt idx="98">
                  <c:v>7524</c:v>
                </c:pt>
                <c:pt idx="99">
                  <c:v>7600</c:v>
                </c:pt>
                <c:pt idx="100">
                  <c:v>7676</c:v>
                </c:pt>
                <c:pt idx="101">
                  <c:v>7752</c:v>
                </c:pt>
                <c:pt idx="102">
                  <c:v>7828</c:v>
                </c:pt>
                <c:pt idx="103">
                  <c:v>7904</c:v>
                </c:pt>
                <c:pt idx="104">
                  <c:v>7980</c:v>
                </c:pt>
                <c:pt idx="105">
                  <c:v>8056</c:v>
                </c:pt>
                <c:pt idx="106">
                  <c:v>8132</c:v>
                </c:pt>
                <c:pt idx="107">
                  <c:v>8208</c:v>
                </c:pt>
                <c:pt idx="108">
                  <c:v>8284</c:v>
                </c:pt>
                <c:pt idx="109">
                  <c:v>8360</c:v>
                </c:pt>
                <c:pt idx="110">
                  <c:v>8436</c:v>
                </c:pt>
                <c:pt idx="111">
                  <c:v>8512</c:v>
                </c:pt>
                <c:pt idx="112">
                  <c:v>8588</c:v>
                </c:pt>
                <c:pt idx="113">
                  <c:v>8664</c:v>
                </c:pt>
                <c:pt idx="114">
                  <c:v>8740</c:v>
                </c:pt>
                <c:pt idx="115">
                  <c:v>8816</c:v>
                </c:pt>
                <c:pt idx="116">
                  <c:v>8892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3-42AB-87A4-DA96243AE367}"/>
            </c:ext>
          </c:extLst>
        </c:ser>
        <c:ser>
          <c:idx val="0"/>
          <c:order val="1"/>
          <c:tx>
            <c:strRef>
              <c:f>Skaičiavimai!$T$1</c:f>
              <c:strCache>
                <c:ptCount val="1"/>
                <c:pt idx="0">
                  <c:v>NAUJAS Neto atlyginimas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Skaičiavimai!$C$2:$C$118</c:f>
              <c:numCache>
                <c:formatCode>0</c:formatCode>
                <c:ptCount val="1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</c:numCache>
            </c:numRef>
          </c:cat>
          <c:val>
            <c:numRef>
              <c:f>Skaičiavimai!$T$2:$T$118</c:f>
              <c:numCache>
                <c:formatCode>0</c:formatCode>
                <c:ptCount val="117"/>
                <c:pt idx="0">
                  <c:v>126.08336625839591</c:v>
                </c:pt>
                <c:pt idx="1">
                  <c:v>224.85855393125246</c:v>
                </c:pt>
                <c:pt idx="2">
                  <c:v>323.63374160410905</c:v>
                </c:pt>
                <c:pt idx="3">
                  <c:v>416.96685104701703</c:v>
                </c:pt>
                <c:pt idx="4">
                  <c:v>489.45581015788213</c:v>
                </c:pt>
                <c:pt idx="5">
                  <c:v>561.94476926874722</c:v>
                </c:pt>
                <c:pt idx="6">
                  <c:v>634.43372837961238</c:v>
                </c:pt>
                <c:pt idx="7">
                  <c:v>706.92268749047741</c:v>
                </c:pt>
                <c:pt idx="8">
                  <c:v>779.41164660134245</c:v>
                </c:pt>
                <c:pt idx="9">
                  <c:v>851.90060571220761</c:v>
                </c:pt>
                <c:pt idx="10">
                  <c:v>924.38956482307276</c:v>
                </c:pt>
                <c:pt idx="11">
                  <c:v>996.87852393393791</c:v>
                </c:pt>
                <c:pt idx="12">
                  <c:v>1069.3674830448031</c:v>
                </c:pt>
                <c:pt idx="13">
                  <c:v>1141.856442155668</c:v>
                </c:pt>
                <c:pt idx="14">
                  <c:v>1214.3454012665331</c:v>
                </c:pt>
                <c:pt idx="15">
                  <c:v>1286.8343603773983</c:v>
                </c:pt>
                <c:pt idx="16">
                  <c:v>1359.3233194882635</c:v>
                </c:pt>
                <c:pt idx="17">
                  <c:v>1431.8122785991284</c:v>
                </c:pt>
                <c:pt idx="18">
                  <c:v>1504.3012377099938</c:v>
                </c:pt>
                <c:pt idx="19">
                  <c:v>1576.7901968208589</c:v>
                </c:pt>
                <c:pt idx="20">
                  <c:v>1649.2791559317238</c:v>
                </c:pt>
                <c:pt idx="21">
                  <c:v>1724.620505728961</c:v>
                </c:pt>
                <c:pt idx="22">
                  <c:v>1803.0123468984593</c:v>
                </c:pt>
                <c:pt idx="23">
                  <c:v>1881.4041880679574</c:v>
                </c:pt>
                <c:pt idx="24">
                  <c:v>1959.7960292374557</c:v>
                </c:pt>
                <c:pt idx="25">
                  <c:v>2038.1878704069541</c:v>
                </c:pt>
                <c:pt idx="26">
                  <c:v>2116.5797115764522</c:v>
                </c:pt>
                <c:pt idx="27">
                  <c:v>2194.9715527459502</c:v>
                </c:pt>
                <c:pt idx="28">
                  <c:v>2273.3633939154488</c:v>
                </c:pt>
                <c:pt idx="29">
                  <c:v>2351.7552350849469</c:v>
                </c:pt>
                <c:pt idx="30">
                  <c:v>2430.147076254445</c:v>
                </c:pt>
                <c:pt idx="31">
                  <c:v>2508.5389174239435</c:v>
                </c:pt>
                <c:pt idx="32">
                  <c:v>2586.9307585934421</c:v>
                </c:pt>
                <c:pt idx="33">
                  <c:v>2665.3225997629397</c:v>
                </c:pt>
                <c:pt idx="34">
                  <c:v>2743.7144409324383</c:v>
                </c:pt>
                <c:pt idx="35">
                  <c:v>2822.1062821019359</c:v>
                </c:pt>
                <c:pt idx="36">
                  <c:v>2900.4981232714345</c:v>
                </c:pt>
                <c:pt idx="37">
                  <c:v>2978.8899644409325</c:v>
                </c:pt>
                <c:pt idx="38">
                  <c:v>3057.2818056104311</c:v>
                </c:pt>
                <c:pt idx="39">
                  <c:v>3135.6736467799292</c:v>
                </c:pt>
                <c:pt idx="40">
                  <c:v>3214.0654879494268</c:v>
                </c:pt>
                <c:pt idx="41">
                  <c:v>3292.4573291189258</c:v>
                </c:pt>
                <c:pt idx="42">
                  <c:v>3383.0020489924932</c:v>
                </c:pt>
                <c:pt idx="43">
                  <c:v>3480.1820173844335</c:v>
                </c:pt>
                <c:pt idx="44">
                  <c:v>3577.3619857763738</c:v>
                </c:pt>
                <c:pt idx="45">
                  <c:v>3674.5419541683132</c:v>
                </c:pt>
                <c:pt idx="46">
                  <c:v>3771.721922560253</c:v>
                </c:pt>
                <c:pt idx="47">
                  <c:v>3868.9018909521933</c:v>
                </c:pt>
                <c:pt idx="48">
                  <c:v>3966.0818593441327</c:v>
                </c:pt>
                <c:pt idx="49">
                  <c:v>4063.2618277360734</c:v>
                </c:pt>
                <c:pt idx="50">
                  <c:v>4160.4417961280133</c:v>
                </c:pt>
                <c:pt idx="51">
                  <c:v>4257.6217645199531</c:v>
                </c:pt>
                <c:pt idx="52">
                  <c:v>4354.8017329118929</c:v>
                </c:pt>
                <c:pt idx="53">
                  <c:v>4451.9817013038328</c:v>
                </c:pt>
                <c:pt idx="54">
                  <c:v>4549.1616696957726</c:v>
                </c:pt>
                <c:pt idx="55">
                  <c:v>4646.3416380877134</c:v>
                </c:pt>
                <c:pt idx="56">
                  <c:v>4743.5216064796523</c:v>
                </c:pt>
                <c:pt idx="57">
                  <c:v>4840.701574871593</c:v>
                </c:pt>
                <c:pt idx="58">
                  <c:v>4937.8815432635329</c:v>
                </c:pt>
                <c:pt idx="59">
                  <c:v>5035.0615116554727</c:v>
                </c:pt>
                <c:pt idx="60">
                  <c:v>5132.2414800474126</c:v>
                </c:pt>
                <c:pt idx="61">
                  <c:v>5229.4214484393524</c:v>
                </c:pt>
                <c:pt idx="62">
                  <c:v>5326.6014168312922</c:v>
                </c:pt>
                <c:pt idx="63">
                  <c:v>5423.7813852232321</c:v>
                </c:pt>
                <c:pt idx="64">
                  <c:v>5520.9613536151728</c:v>
                </c:pt>
                <c:pt idx="65">
                  <c:v>5618.1413220071136</c:v>
                </c:pt>
                <c:pt idx="66">
                  <c:v>5715.3212903990516</c:v>
                </c:pt>
                <c:pt idx="67">
                  <c:v>5812.5012587909923</c:v>
                </c:pt>
                <c:pt idx="68">
                  <c:v>5909.6812271829331</c:v>
                </c:pt>
                <c:pt idx="69">
                  <c:v>6006.8611955748729</c:v>
                </c:pt>
                <c:pt idx="70">
                  <c:v>6104.0411639668118</c:v>
                </c:pt>
                <c:pt idx="71">
                  <c:v>6201.2211323587508</c:v>
                </c:pt>
                <c:pt idx="72">
                  <c:v>6298.4011007506915</c:v>
                </c:pt>
                <c:pt idx="73">
                  <c:v>6395.5810691426313</c:v>
                </c:pt>
                <c:pt idx="74">
                  <c:v>6492.7610375345721</c:v>
                </c:pt>
                <c:pt idx="75">
                  <c:v>6589.9410059265119</c:v>
                </c:pt>
                <c:pt idx="76">
                  <c:v>6687.1209743184527</c:v>
                </c:pt>
                <c:pt idx="77">
                  <c:v>6784.3009427103925</c:v>
                </c:pt>
                <c:pt idx="78">
                  <c:v>6881.4809111023333</c:v>
                </c:pt>
                <c:pt idx="79">
                  <c:v>6978.6608794942722</c:v>
                </c:pt>
                <c:pt idx="80">
                  <c:v>7075.840847886212</c:v>
                </c:pt>
                <c:pt idx="81">
                  <c:v>7173.020816278151</c:v>
                </c:pt>
                <c:pt idx="82">
                  <c:v>7270.2007846700917</c:v>
                </c:pt>
                <c:pt idx="83">
                  <c:v>7367.3807530620315</c:v>
                </c:pt>
                <c:pt idx="84">
                  <c:v>7464.5607214539705</c:v>
                </c:pt>
                <c:pt idx="85">
                  <c:v>7561.7406898459112</c:v>
                </c:pt>
                <c:pt idx="86">
                  <c:v>7658.9206582378511</c:v>
                </c:pt>
                <c:pt idx="87">
                  <c:v>7756.1006266297918</c:v>
                </c:pt>
                <c:pt idx="88">
                  <c:v>7853.2805950217316</c:v>
                </c:pt>
                <c:pt idx="89">
                  <c:v>7950.4605634136724</c:v>
                </c:pt>
                <c:pt idx="90">
                  <c:v>8047.6405318056122</c:v>
                </c:pt>
                <c:pt idx="91">
                  <c:v>8144.8205001975512</c:v>
                </c:pt>
                <c:pt idx="92">
                  <c:v>8242.0004685894892</c:v>
                </c:pt>
                <c:pt idx="93">
                  <c:v>8339.1804369814308</c:v>
                </c:pt>
                <c:pt idx="94">
                  <c:v>8436.3604053733707</c:v>
                </c:pt>
                <c:pt idx="95">
                  <c:v>8533.5403737653105</c:v>
                </c:pt>
                <c:pt idx="96">
                  <c:v>8630.7203421572503</c:v>
                </c:pt>
                <c:pt idx="97">
                  <c:v>8727.9003105491902</c:v>
                </c:pt>
                <c:pt idx="98">
                  <c:v>8825.0802789411318</c:v>
                </c:pt>
                <c:pt idx="99">
                  <c:v>8922.2602473330699</c:v>
                </c:pt>
                <c:pt idx="100">
                  <c:v>9019.4402157250115</c:v>
                </c:pt>
                <c:pt idx="101">
                  <c:v>9116.6201841169514</c:v>
                </c:pt>
                <c:pt idx="102">
                  <c:v>9213.8001525088912</c:v>
                </c:pt>
                <c:pt idx="103">
                  <c:v>9310.980120900831</c:v>
                </c:pt>
                <c:pt idx="104">
                  <c:v>9408.1600892927709</c:v>
                </c:pt>
                <c:pt idx="105">
                  <c:v>9505.3400576847089</c:v>
                </c:pt>
                <c:pt idx="106">
                  <c:v>9602.5200260766505</c:v>
                </c:pt>
                <c:pt idx="107">
                  <c:v>9699.6999944685904</c:v>
                </c:pt>
                <c:pt idx="108">
                  <c:v>9796.8799628605302</c:v>
                </c:pt>
                <c:pt idx="109">
                  <c:v>9894.0599312524701</c:v>
                </c:pt>
                <c:pt idx="110">
                  <c:v>9991.2398996444099</c:v>
                </c:pt>
                <c:pt idx="111">
                  <c:v>10088.419868036352</c:v>
                </c:pt>
                <c:pt idx="112">
                  <c:v>10185.59983642829</c:v>
                </c:pt>
                <c:pt idx="113">
                  <c:v>10282.779804820229</c:v>
                </c:pt>
                <c:pt idx="114">
                  <c:v>10379.959773212169</c:v>
                </c:pt>
                <c:pt idx="115">
                  <c:v>10477.139741604111</c:v>
                </c:pt>
                <c:pt idx="116">
                  <c:v>10574.319709996051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83-42AB-87A4-DA96243AE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738152"/>
        <c:axId val="460738808"/>
      </c:lineChart>
      <c:catAx>
        <c:axId val="460738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lt-LT"/>
                  <a:t>Dabartinis bruto atlyginimas</a:t>
                </a: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60738808"/>
        <c:crosses val="autoZero"/>
        <c:auto val="1"/>
        <c:lblAlgn val="ctr"/>
        <c:lblOffset val="100"/>
        <c:noMultiLvlLbl val="0"/>
      </c:catAx>
      <c:valAx>
        <c:axId val="46073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lt-LT"/>
                  <a:t>Eurai</a:t>
                </a: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607381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Cambria" panose="02040503050406030204" pitchFamily="18" charset="0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lt-LT" sz="1800" b="0" i="0" baseline="0">
                <a:effectLst/>
              </a:rPr>
              <a:t>Bendra mokestinė našta % nuo darbo vietos kainos (ITR)</a:t>
            </a:r>
            <a:r>
              <a:rPr lang="en-US" sz="1800" b="0" i="0" baseline="0">
                <a:effectLst/>
              </a:rPr>
              <a:t> dabar ir </a:t>
            </a:r>
            <a:r>
              <a:rPr lang="lt-LT" sz="1800" b="0" i="0" baseline="0">
                <a:effectLst/>
              </a:rPr>
              <a:t>į</a:t>
            </a:r>
            <a:r>
              <a:rPr lang="en-US" sz="1800" b="0" i="0" baseline="0">
                <a:effectLst/>
              </a:rPr>
              <a:t>gyvendinus</a:t>
            </a:r>
            <a:r>
              <a:rPr lang="lt-LT" sz="1800" b="0" i="0" baseline="0">
                <a:effectLst/>
              </a:rPr>
              <a:t> Sodros įmokų "lubas" (2021 m.)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Skaičiavimai!$K$1</c:f>
              <c:strCache>
                <c:ptCount val="1"/>
                <c:pt idx="0">
                  <c:v>DABARTINIS ITR (mokesčiai/darbo vietos kaina)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Skaičiavimai!$C$2:$C$152</c:f>
              <c:numCache>
                <c:formatCode>0</c:formatCode>
                <c:ptCount val="15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</c:numCache>
            </c:numRef>
          </c:cat>
          <c:val>
            <c:numRef>
              <c:f>Skaičiavimai!$K$2:$K$152</c:f>
              <c:numCache>
                <c:formatCode>0.0%</c:formatCode>
                <c:ptCount val="151"/>
                <c:pt idx="0">
                  <c:v>0.59505161979352084</c:v>
                </c:pt>
                <c:pt idx="1">
                  <c:v>0.43951712244395175</c:v>
                </c:pt>
                <c:pt idx="2">
                  <c:v>0.35722358259559245</c:v>
                </c:pt>
                <c:pt idx="3">
                  <c:v>0.31201402652843424</c:v>
                </c:pt>
                <c:pt idx="4">
                  <c:v>0.34517456929409973</c:v>
                </c:pt>
                <c:pt idx="5">
                  <c:v>0.36728159780454339</c:v>
                </c:pt>
                <c:pt idx="6">
                  <c:v>0.38307233245486028</c:v>
                </c:pt>
                <c:pt idx="7">
                  <c:v>0.39491538344259797</c:v>
                </c:pt>
                <c:pt idx="8">
                  <c:v>0.40412664532194953</c:v>
                </c:pt>
                <c:pt idx="9">
                  <c:v>0.41149565482543071</c:v>
                </c:pt>
                <c:pt idx="10">
                  <c:v>0.41752484441918808</c:v>
                </c:pt>
                <c:pt idx="11">
                  <c:v>0.42064339076078672</c:v>
                </c:pt>
                <c:pt idx="12">
                  <c:v>0.42064339076078666</c:v>
                </c:pt>
                <c:pt idx="13">
                  <c:v>0.42064339076078672</c:v>
                </c:pt>
                <c:pt idx="14">
                  <c:v>0.42064339076078672</c:v>
                </c:pt>
                <c:pt idx="15">
                  <c:v>0.42064339076078672</c:v>
                </c:pt>
                <c:pt idx="16">
                  <c:v>0.42064339076078672</c:v>
                </c:pt>
                <c:pt idx="17">
                  <c:v>0.42064339076078677</c:v>
                </c:pt>
                <c:pt idx="18">
                  <c:v>0.42064339076078672</c:v>
                </c:pt>
                <c:pt idx="19">
                  <c:v>0.42064339076078666</c:v>
                </c:pt>
                <c:pt idx="20">
                  <c:v>0.42064339076078677</c:v>
                </c:pt>
                <c:pt idx="21">
                  <c:v>0.42064339076078672</c:v>
                </c:pt>
                <c:pt idx="22">
                  <c:v>0.42064339076078672</c:v>
                </c:pt>
                <c:pt idx="23">
                  <c:v>0.42064339076078672</c:v>
                </c:pt>
                <c:pt idx="24">
                  <c:v>0.42064339076078672</c:v>
                </c:pt>
                <c:pt idx="25">
                  <c:v>0.42064339076078666</c:v>
                </c:pt>
                <c:pt idx="26">
                  <c:v>0.42064339076078672</c:v>
                </c:pt>
                <c:pt idx="27">
                  <c:v>0.42064339076078672</c:v>
                </c:pt>
                <c:pt idx="28">
                  <c:v>0.42064339076078666</c:v>
                </c:pt>
                <c:pt idx="29">
                  <c:v>0.42064339076078672</c:v>
                </c:pt>
                <c:pt idx="30">
                  <c:v>0.42064339076078672</c:v>
                </c:pt>
                <c:pt idx="31">
                  <c:v>0.42064339076078672</c:v>
                </c:pt>
                <c:pt idx="32">
                  <c:v>0.42064339076078666</c:v>
                </c:pt>
                <c:pt idx="33">
                  <c:v>0.42064339076078672</c:v>
                </c:pt>
                <c:pt idx="34">
                  <c:v>0.42064339076078672</c:v>
                </c:pt>
                <c:pt idx="35">
                  <c:v>0.42064339076078677</c:v>
                </c:pt>
                <c:pt idx="36">
                  <c:v>0.42064339076078672</c:v>
                </c:pt>
                <c:pt idx="37">
                  <c:v>0.42064339076078672</c:v>
                </c:pt>
                <c:pt idx="38">
                  <c:v>0.42064339076078666</c:v>
                </c:pt>
                <c:pt idx="39">
                  <c:v>0.42064339076078666</c:v>
                </c:pt>
                <c:pt idx="40">
                  <c:v>0.42064339076078672</c:v>
                </c:pt>
                <c:pt idx="41">
                  <c:v>0.42064339076078677</c:v>
                </c:pt>
                <c:pt idx="42">
                  <c:v>0.42064339076078666</c:v>
                </c:pt>
                <c:pt idx="43">
                  <c:v>0.42064339076078672</c:v>
                </c:pt>
                <c:pt idx="44">
                  <c:v>0.42064339076078672</c:v>
                </c:pt>
                <c:pt idx="45">
                  <c:v>0.42064339076078672</c:v>
                </c:pt>
                <c:pt idx="46">
                  <c:v>0.42064339076078672</c:v>
                </c:pt>
                <c:pt idx="47">
                  <c:v>0.42064339076078672</c:v>
                </c:pt>
                <c:pt idx="48">
                  <c:v>0.42064339076078677</c:v>
                </c:pt>
                <c:pt idx="49">
                  <c:v>0.42064339076078672</c:v>
                </c:pt>
                <c:pt idx="50">
                  <c:v>0.42064339076078672</c:v>
                </c:pt>
                <c:pt idx="51">
                  <c:v>0.42064339076078666</c:v>
                </c:pt>
                <c:pt idx="52">
                  <c:v>0.42064339076078672</c:v>
                </c:pt>
                <c:pt idx="53">
                  <c:v>0.42064339076078672</c:v>
                </c:pt>
                <c:pt idx="54">
                  <c:v>0.42064339076078672</c:v>
                </c:pt>
                <c:pt idx="55">
                  <c:v>0.42064339076078672</c:v>
                </c:pt>
                <c:pt idx="56">
                  <c:v>0.42064339076078672</c:v>
                </c:pt>
                <c:pt idx="57">
                  <c:v>0.42064339076078666</c:v>
                </c:pt>
                <c:pt idx="58">
                  <c:v>0.42064339076078672</c:v>
                </c:pt>
                <c:pt idx="59">
                  <c:v>0.42064339076078672</c:v>
                </c:pt>
                <c:pt idx="60">
                  <c:v>0.42064339076078672</c:v>
                </c:pt>
                <c:pt idx="61">
                  <c:v>0.42064339076078672</c:v>
                </c:pt>
                <c:pt idx="62">
                  <c:v>0.42064339076078672</c:v>
                </c:pt>
                <c:pt idx="63">
                  <c:v>0.42064339076078672</c:v>
                </c:pt>
                <c:pt idx="64">
                  <c:v>0.42064339076078666</c:v>
                </c:pt>
                <c:pt idx="65">
                  <c:v>0.42064339076078666</c:v>
                </c:pt>
                <c:pt idx="66">
                  <c:v>0.42064339076078672</c:v>
                </c:pt>
                <c:pt idx="67">
                  <c:v>0.42064339076078672</c:v>
                </c:pt>
                <c:pt idx="68">
                  <c:v>0.42064339076078672</c:v>
                </c:pt>
                <c:pt idx="69">
                  <c:v>0.42064339076078672</c:v>
                </c:pt>
                <c:pt idx="70">
                  <c:v>0.42064339076078672</c:v>
                </c:pt>
                <c:pt idx="71">
                  <c:v>0.42064339076078677</c:v>
                </c:pt>
                <c:pt idx="72">
                  <c:v>0.42064339076078677</c:v>
                </c:pt>
                <c:pt idx="73">
                  <c:v>0.42064339076078672</c:v>
                </c:pt>
                <c:pt idx="74">
                  <c:v>0.42064339076078672</c:v>
                </c:pt>
                <c:pt idx="75">
                  <c:v>0.42064339076078672</c:v>
                </c:pt>
                <c:pt idx="76">
                  <c:v>0.42064339076078672</c:v>
                </c:pt>
                <c:pt idx="77">
                  <c:v>0.42064339076078666</c:v>
                </c:pt>
                <c:pt idx="78">
                  <c:v>0.42064339076078666</c:v>
                </c:pt>
                <c:pt idx="79">
                  <c:v>0.42064339076078666</c:v>
                </c:pt>
                <c:pt idx="80">
                  <c:v>0.42064339076078672</c:v>
                </c:pt>
                <c:pt idx="81">
                  <c:v>0.42064339076078672</c:v>
                </c:pt>
                <c:pt idx="82">
                  <c:v>0.42064339076078672</c:v>
                </c:pt>
                <c:pt idx="83">
                  <c:v>0.42064339076078677</c:v>
                </c:pt>
                <c:pt idx="84">
                  <c:v>0.42064339076078677</c:v>
                </c:pt>
                <c:pt idx="85">
                  <c:v>0.42064339076078666</c:v>
                </c:pt>
                <c:pt idx="86">
                  <c:v>0.42064339076078672</c:v>
                </c:pt>
                <c:pt idx="87">
                  <c:v>0.42064339076078672</c:v>
                </c:pt>
                <c:pt idx="88">
                  <c:v>0.42064339076078672</c:v>
                </c:pt>
                <c:pt idx="89">
                  <c:v>0.42064339076078672</c:v>
                </c:pt>
                <c:pt idx="90">
                  <c:v>0.42064339076078666</c:v>
                </c:pt>
                <c:pt idx="91">
                  <c:v>0.42064339076078672</c:v>
                </c:pt>
                <c:pt idx="92">
                  <c:v>0.42064339076078672</c:v>
                </c:pt>
                <c:pt idx="93">
                  <c:v>0.42064339076078672</c:v>
                </c:pt>
                <c:pt idx="94">
                  <c:v>0.42064339076078672</c:v>
                </c:pt>
                <c:pt idx="95">
                  <c:v>0.42064339076078672</c:v>
                </c:pt>
                <c:pt idx="96">
                  <c:v>0.42064339076078672</c:v>
                </c:pt>
                <c:pt idx="97">
                  <c:v>0.42064339076078677</c:v>
                </c:pt>
                <c:pt idx="98">
                  <c:v>0.42064339076078672</c:v>
                </c:pt>
                <c:pt idx="99">
                  <c:v>0.42064339076078672</c:v>
                </c:pt>
                <c:pt idx="100">
                  <c:v>0.42064339076078672</c:v>
                </c:pt>
                <c:pt idx="101">
                  <c:v>0.42064339076078672</c:v>
                </c:pt>
                <c:pt idx="102">
                  <c:v>0.42064339076078672</c:v>
                </c:pt>
                <c:pt idx="103">
                  <c:v>0.42064339076078666</c:v>
                </c:pt>
                <c:pt idx="104">
                  <c:v>0.42064339076078672</c:v>
                </c:pt>
                <c:pt idx="105">
                  <c:v>0.42064339076078672</c:v>
                </c:pt>
                <c:pt idx="106">
                  <c:v>0.42064339076078672</c:v>
                </c:pt>
                <c:pt idx="107">
                  <c:v>0.42064339076078672</c:v>
                </c:pt>
                <c:pt idx="108">
                  <c:v>0.42064339076078672</c:v>
                </c:pt>
                <c:pt idx="109">
                  <c:v>0.42064339076078672</c:v>
                </c:pt>
                <c:pt idx="110">
                  <c:v>0.42064339076078666</c:v>
                </c:pt>
                <c:pt idx="111">
                  <c:v>0.42064339076078672</c:v>
                </c:pt>
                <c:pt idx="112">
                  <c:v>0.42064339076078672</c:v>
                </c:pt>
                <c:pt idx="113">
                  <c:v>0.42064339076078672</c:v>
                </c:pt>
                <c:pt idx="114">
                  <c:v>0.42064339076078672</c:v>
                </c:pt>
                <c:pt idx="115">
                  <c:v>0.42064339076078666</c:v>
                </c:pt>
                <c:pt idx="116">
                  <c:v>0.42064339076078672</c:v>
                </c:pt>
                <c:pt idx="117">
                  <c:v>0.42064339076078672</c:v>
                </c:pt>
                <c:pt idx="118">
                  <c:v>0.42064339076078672</c:v>
                </c:pt>
                <c:pt idx="119">
                  <c:v>0.42064339076078672</c:v>
                </c:pt>
                <c:pt idx="120">
                  <c:v>0.42064339076078672</c:v>
                </c:pt>
                <c:pt idx="121">
                  <c:v>0.42064339076078672</c:v>
                </c:pt>
                <c:pt idx="122">
                  <c:v>0.42064339076078672</c:v>
                </c:pt>
                <c:pt idx="123">
                  <c:v>0.42064339076078672</c:v>
                </c:pt>
                <c:pt idx="124">
                  <c:v>0.42064339076078672</c:v>
                </c:pt>
                <c:pt idx="125">
                  <c:v>0.42064339076078672</c:v>
                </c:pt>
                <c:pt idx="126">
                  <c:v>0.42064339076078672</c:v>
                </c:pt>
                <c:pt idx="127">
                  <c:v>0.42064339076078672</c:v>
                </c:pt>
                <c:pt idx="128">
                  <c:v>0.42064339076078672</c:v>
                </c:pt>
                <c:pt idx="129">
                  <c:v>0.42064339076078666</c:v>
                </c:pt>
                <c:pt idx="130">
                  <c:v>0.42064339076078666</c:v>
                </c:pt>
                <c:pt idx="131">
                  <c:v>0.42064339076078666</c:v>
                </c:pt>
                <c:pt idx="132">
                  <c:v>0.42064339076078666</c:v>
                </c:pt>
                <c:pt idx="133">
                  <c:v>0.42064339076078672</c:v>
                </c:pt>
                <c:pt idx="134">
                  <c:v>0.42064339076078672</c:v>
                </c:pt>
                <c:pt idx="135">
                  <c:v>0.42064339076078672</c:v>
                </c:pt>
                <c:pt idx="136">
                  <c:v>0.42064339076078672</c:v>
                </c:pt>
                <c:pt idx="137">
                  <c:v>0.42064339076078672</c:v>
                </c:pt>
                <c:pt idx="138">
                  <c:v>0.42064339076078672</c:v>
                </c:pt>
                <c:pt idx="139">
                  <c:v>0.42064339076078672</c:v>
                </c:pt>
                <c:pt idx="140">
                  <c:v>0.42064339076078666</c:v>
                </c:pt>
                <c:pt idx="141">
                  <c:v>0.42064339076078672</c:v>
                </c:pt>
                <c:pt idx="142">
                  <c:v>0.42064339076078672</c:v>
                </c:pt>
                <c:pt idx="143">
                  <c:v>0.42064339076078677</c:v>
                </c:pt>
                <c:pt idx="144">
                  <c:v>0.42064339076078677</c:v>
                </c:pt>
                <c:pt idx="145">
                  <c:v>0.42064339076078677</c:v>
                </c:pt>
                <c:pt idx="146">
                  <c:v>0.42064339076078672</c:v>
                </c:pt>
                <c:pt idx="147">
                  <c:v>0.42064339076078672</c:v>
                </c:pt>
                <c:pt idx="148">
                  <c:v>0.42064339076078672</c:v>
                </c:pt>
                <c:pt idx="149">
                  <c:v>0.42064339076078672</c:v>
                </c:pt>
                <c:pt idx="150">
                  <c:v>0.42064339076078672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7-4B43-AEB5-BAA3EF9A24F2}"/>
            </c:ext>
          </c:extLst>
        </c:ser>
        <c:ser>
          <c:idx val="2"/>
          <c:order val="1"/>
          <c:tx>
            <c:strRef>
              <c:f>Skaičiavimai!$V$1</c:f>
              <c:strCache>
                <c:ptCount val="1"/>
                <c:pt idx="0">
                  <c:v>NAUJAS ITR (mokesčiai/darbo vietos kaina)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Skaičiavimai!$C$2:$C$152</c:f>
              <c:numCache>
                <c:formatCode>0</c:formatCode>
                <c:ptCount val="15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</c:numCache>
            </c:numRef>
          </c:cat>
          <c:val>
            <c:numRef>
              <c:f>Skaičiavimai!$V$2:$V$152</c:f>
              <c:numCache>
                <c:formatCode>0.0%</c:formatCode>
                <c:ptCount val="151"/>
                <c:pt idx="0">
                  <c:v>0.43893126442508057</c:v>
                </c:pt>
                <c:pt idx="1">
                  <c:v>0.30753093763472383</c:v>
                </c:pt>
                <c:pt idx="2">
                  <c:v>0.23800682425101469</c:v>
                </c:pt>
                <c:pt idx="3">
                  <c:v>0.20535361517186884</c:v>
                </c:pt>
                <c:pt idx="4">
                  <c:v>0.25376458277499303</c:v>
                </c:pt>
                <c:pt idx="5">
                  <c:v>0.28603856117707577</c:v>
                </c:pt>
                <c:pt idx="6">
                  <c:v>0.30909140289284925</c:v>
                </c:pt>
                <c:pt idx="7">
                  <c:v>0.32638103417967929</c:v>
                </c:pt>
                <c:pt idx="8">
                  <c:v>0.33982852518054707</c:v>
                </c:pt>
                <c:pt idx="9">
                  <c:v>0.35058651798124141</c:v>
                </c:pt>
                <c:pt idx="10">
                  <c:v>0.35938851209090028</c:v>
                </c:pt>
                <c:pt idx="11">
                  <c:v>0.36672350718228269</c:v>
                </c:pt>
                <c:pt idx="12">
                  <c:v>0.37293004149037556</c:v>
                </c:pt>
                <c:pt idx="13">
                  <c:v>0.37824992804016944</c:v>
                </c:pt>
                <c:pt idx="14">
                  <c:v>0.38286049638332414</c:v>
                </c:pt>
                <c:pt idx="15">
                  <c:v>0.38689474368358445</c:v>
                </c:pt>
                <c:pt idx="16">
                  <c:v>0.39045437365440244</c:v>
                </c:pt>
                <c:pt idx="17">
                  <c:v>0.39361848918401837</c:v>
                </c:pt>
                <c:pt idx="18">
                  <c:v>0.3964495399210432</c:v>
                </c:pt>
                <c:pt idx="19">
                  <c:v>0.39899748558436554</c:v>
                </c:pt>
                <c:pt idx="20">
                  <c:v>0.40130276975594287</c:v>
                </c:pt>
                <c:pt idx="21">
                  <c:v>0.40241011457921777</c:v>
                </c:pt>
                <c:pt idx="22">
                  <c:v>0.40241011457921771</c:v>
                </c:pt>
                <c:pt idx="23">
                  <c:v>0.40241011457921771</c:v>
                </c:pt>
                <c:pt idx="24">
                  <c:v>0.40241011457921771</c:v>
                </c:pt>
                <c:pt idx="25">
                  <c:v>0.40241011457921766</c:v>
                </c:pt>
                <c:pt idx="26">
                  <c:v>0.40241011457921766</c:v>
                </c:pt>
                <c:pt idx="27">
                  <c:v>0.40241011457921766</c:v>
                </c:pt>
                <c:pt idx="28">
                  <c:v>0.40241011457921766</c:v>
                </c:pt>
                <c:pt idx="29">
                  <c:v>0.40241011457921777</c:v>
                </c:pt>
                <c:pt idx="30">
                  <c:v>0.40241011457921771</c:v>
                </c:pt>
                <c:pt idx="31">
                  <c:v>0.40241011457921771</c:v>
                </c:pt>
                <c:pt idx="32">
                  <c:v>0.40241011457921771</c:v>
                </c:pt>
                <c:pt idx="33">
                  <c:v>0.40241011457921777</c:v>
                </c:pt>
                <c:pt idx="34">
                  <c:v>0.40241011457921771</c:v>
                </c:pt>
                <c:pt idx="35">
                  <c:v>0.40241011457921766</c:v>
                </c:pt>
                <c:pt idx="36">
                  <c:v>0.40241011457921766</c:v>
                </c:pt>
                <c:pt idx="37">
                  <c:v>0.40241011457921771</c:v>
                </c:pt>
                <c:pt idx="38">
                  <c:v>0.40241011457921777</c:v>
                </c:pt>
                <c:pt idx="39">
                  <c:v>0.40241011457921771</c:v>
                </c:pt>
                <c:pt idx="40">
                  <c:v>0.40241011457921766</c:v>
                </c:pt>
                <c:pt idx="41">
                  <c:v>0.40241011457921766</c:v>
                </c:pt>
                <c:pt idx="42">
                  <c:v>0.40025563153194565</c:v>
                </c:pt>
                <c:pt idx="43">
                  <c:v>0.39704950564380076</c:v>
                </c:pt>
                <c:pt idx="44">
                  <c:v>0.3939858742395736</c:v>
                </c:pt>
                <c:pt idx="45">
                  <c:v>0.3910554442007475</c:v>
                </c:pt>
                <c:pt idx="46">
                  <c:v>0.38824971331250985</c:v>
                </c:pt>
                <c:pt idx="47">
                  <c:v>0.38556088787794868</c:v>
                </c:pt>
                <c:pt idx="48">
                  <c:v>0.38298181042030849</c:v>
                </c:pt>
                <c:pt idx="49">
                  <c:v>0.38050589606097385</c:v>
                </c:pt>
                <c:pt idx="50">
                  <c:v>0.3781270763823974</c:v>
                </c:pt>
                <c:pt idx="51">
                  <c:v>0.37583974976838158</c:v>
                </c:pt>
                <c:pt idx="52">
                  <c:v>0.37363873736621539</c:v>
                </c:pt>
                <c:pt idx="53">
                  <c:v>0.37151924394190727</c:v>
                </c:pt>
                <c:pt idx="54">
                  <c:v>0.36947682300575579</c:v>
                </c:pt>
                <c:pt idx="55">
                  <c:v>0.36750734567446686</c:v>
                </c:pt>
                <c:pt idx="56">
                  <c:v>0.36560697281094245</c:v>
                </c:pt>
                <c:pt idx="57">
                  <c:v>0.36377213004616021</c:v>
                </c:pt>
                <c:pt idx="58">
                  <c:v>0.36199948534120124</c:v>
                </c:pt>
                <c:pt idx="59">
                  <c:v>0.36028592879307414</c:v>
                </c:pt>
                <c:pt idx="60">
                  <c:v>0.35862855442685287</c:v>
                </c:pt>
                <c:pt idx="61">
                  <c:v>0.35702464374986448</c:v>
                </c:pt>
                <c:pt idx="62">
                  <c:v>0.35547165087214561</c:v>
                </c:pt>
                <c:pt idx="63">
                  <c:v>0.35396718902185548</c:v>
                </c:pt>
                <c:pt idx="64">
                  <c:v>0.35250901830542036</c:v>
                </c:pt>
                <c:pt idx="65">
                  <c:v>0.35109503458039243</c:v>
                </c:pt>
                <c:pt idx="66">
                  <c:v>0.34972325932476828</c:v>
                </c:pt>
                <c:pt idx="67">
                  <c:v>0.34839183040019195</c:v>
                </c:pt>
                <c:pt idx="68">
                  <c:v>0.347098993618357</c:v>
                </c:pt>
                <c:pt idx="69">
                  <c:v>0.34584309503028859</c:v>
                </c:pt>
                <c:pt idx="70">
                  <c:v>0.34462257386723633</c:v>
                </c:pt>
                <c:pt idx="71">
                  <c:v>0.34343595606982441</c:v>
                </c:pt>
                <c:pt idx="72">
                  <c:v>0.34228184834905379</c:v>
                </c:pt>
                <c:pt idx="73">
                  <c:v>0.34115893272884468</c:v>
                </c:pt>
                <c:pt idx="74">
                  <c:v>0.34006596152517438</c:v>
                </c:pt>
                <c:pt idx="75">
                  <c:v>0.33900175272160082</c:v>
                </c:pt>
                <c:pt idx="76">
                  <c:v>0.3379651857051329</c:v>
                </c:pt>
                <c:pt idx="77">
                  <c:v>0.33695519733011298</c:v>
                </c:pt>
                <c:pt idx="78">
                  <c:v>0.33597077828104283</c:v>
                </c:pt>
                <c:pt idx="79">
                  <c:v>0.33501096970819949</c:v>
                </c:pt>
                <c:pt idx="80">
                  <c:v>0.33407486011246346</c:v>
                </c:pt>
                <c:pt idx="81">
                  <c:v>0.33316158245808675</c:v>
                </c:pt>
                <c:pt idx="82">
                  <c:v>0.33227031149417691</c:v>
                </c:pt>
                <c:pt idx="83">
                  <c:v>0.3314002612675031</c:v>
                </c:pt>
                <c:pt idx="84">
                  <c:v>0.33055068281086869</c:v>
                </c:pt>
                <c:pt idx="85">
                  <c:v>0.32972086199276063</c:v>
                </c:pt>
                <c:pt idx="86">
                  <c:v>0.32891011751529881</c:v>
                </c:pt>
                <c:pt idx="87">
                  <c:v>0.32811779904868826</c:v>
                </c:pt>
                <c:pt idx="88">
                  <c:v>0.32734328549143982</c:v>
                </c:pt>
                <c:pt idx="89">
                  <c:v>0.32658598334657457</c:v>
                </c:pt>
                <c:pt idx="90">
                  <c:v>0.3258453252048934</c:v>
                </c:pt>
                <c:pt idx="91">
                  <c:v>0.32512076832716164</c:v>
                </c:pt>
                <c:pt idx="92">
                  <c:v>0.3244117933177682</c:v>
                </c:pt>
                <c:pt idx="93">
                  <c:v>0.32371790288304275</c:v>
                </c:pt>
                <c:pt idx="94">
                  <c:v>0.32303862066799571</c:v>
                </c:pt>
                <c:pt idx="95">
                  <c:v>0.32237349016576217</c:v>
                </c:pt>
                <c:pt idx="96">
                  <c:v>0.32172207369450256</c:v>
                </c:pt>
                <c:pt idx="97">
                  <c:v>0.32108395143694207</c:v>
                </c:pt>
                <c:pt idx="98">
                  <c:v>0.32045872053812019</c:v>
                </c:pt>
                <c:pt idx="99">
                  <c:v>0.31984599425727472</c:v>
                </c:pt>
                <c:pt idx="100">
                  <c:v>0.31924540117010936</c:v>
                </c:pt>
                <c:pt idx="101">
                  <c:v>0.31865658441798655</c:v>
                </c:pt>
                <c:pt idx="102">
                  <c:v>0.31807920100085635</c:v>
                </c:pt>
                <c:pt idx="103">
                  <c:v>0.31751292111097856</c:v>
                </c:pt>
                <c:pt idx="104">
                  <c:v>0.31695742750471761</c:v>
                </c:pt>
                <c:pt idx="105">
                  <c:v>0.31641241490989552</c:v>
                </c:pt>
                <c:pt idx="106">
                  <c:v>0.31587758946637856</c:v>
                </c:pt>
                <c:pt idx="107">
                  <c:v>0.31535266819774149</c:v>
                </c:pt>
                <c:pt idx="108">
                  <c:v>0.31483737851201515</c:v>
                </c:pt>
                <c:pt idx="109">
                  <c:v>0.3143314577296657</c:v>
                </c:pt>
                <c:pt idx="110">
                  <c:v>0.31383465263708837</c:v>
                </c:pt>
                <c:pt idx="111">
                  <c:v>0.31334671906402123</c:v>
                </c:pt>
                <c:pt idx="112">
                  <c:v>0.31286742148339791</c:v>
                </c:pt>
                <c:pt idx="113">
                  <c:v>0.31239653263225908</c:v>
                </c:pt>
                <c:pt idx="114">
                  <c:v>0.31193383315244438</c:v>
                </c:pt>
                <c:pt idx="115">
                  <c:v>0.31147911124986793</c:v>
                </c:pt>
                <c:pt idx="116">
                  <c:v>0.31103216237126713</c:v>
                </c:pt>
                <c:pt idx="117">
                  <c:v>0.31059278889738845</c:v>
                </c:pt>
                <c:pt idx="118">
                  <c:v>0.31016079985164213</c:v>
                </c:pt>
                <c:pt idx="119">
                  <c:v>0.3097360106233249</c:v>
                </c:pt>
                <c:pt idx="120">
                  <c:v>0.30931824270456665</c:v>
                </c:pt>
                <c:pt idx="121">
                  <c:v>0.30890732344021427</c:v>
                </c:pt>
                <c:pt idx="122">
                  <c:v>0.30850308578991642</c:v>
                </c:pt>
                <c:pt idx="123">
                  <c:v>0.30810536810172012</c:v>
                </c:pt>
                <c:pt idx="124">
                  <c:v>0.30771401389653491</c:v>
                </c:pt>
                <c:pt idx="125">
                  <c:v>0.3073288716628606</c:v>
                </c:pt>
                <c:pt idx="126">
                  <c:v>0.30694979466121269</c:v>
                </c:pt>
                <c:pt idx="127">
                  <c:v>0.30657664073771551</c:v>
                </c:pt>
                <c:pt idx="128">
                  <c:v>0.30620927214636567</c:v>
                </c:pt>
                <c:pt idx="129">
                  <c:v>0.30584755537949804</c:v>
                </c:pt>
                <c:pt idx="130">
                  <c:v>0.30549136100601765</c:v>
                </c:pt>
                <c:pt idx="131">
                  <c:v>0.30514056351698404</c:v>
                </c:pt>
                <c:pt idx="132">
                  <c:v>0.30479504117816136</c:v>
                </c:pt>
                <c:pt idx="133">
                  <c:v>0.30445467588917197</c:v>
                </c:pt>
                <c:pt idx="134">
                  <c:v>0.3041193530489083</c:v>
                </c:pt>
                <c:pt idx="135">
                  <c:v>0.30378896142688383</c:v>
                </c:pt>
                <c:pt idx="136">
                  <c:v>0.3034633930402173</c:v>
                </c:pt>
                <c:pt idx="137">
                  <c:v>0.30314254303596627</c:v>
                </c:pt>
                <c:pt idx="138">
                  <c:v>0.30282630957853895</c:v>
                </c:pt>
                <c:pt idx="139">
                  <c:v>0.30251459374193218</c:v>
                </c:pt>
                <c:pt idx="140">
                  <c:v>0.30220729940655372</c:v>
                </c:pt>
                <c:pt idx="141">
                  <c:v>0.30190433316040594</c:v>
                </c:pt>
                <c:pt idx="142">
                  <c:v>0.30160560420441412</c:v>
                </c:pt>
                <c:pt idx="143">
                  <c:v>0.30131102426169998</c:v>
                </c:pt>
                <c:pt idx="144">
                  <c:v>0.30102050749060955</c:v>
                </c:pt>
                <c:pt idx="145">
                  <c:v>0.30073397040131472</c:v>
                </c:pt>
                <c:pt idx="146">
                  <c:v>0.30045133177581995</c:v>
                </c:pt>
                <c:pt idx="147">
                  <c:v>0.30017251259121014</c:v>
                </c:pt>
                <c:pt idx="148">
                  <c:v>0.29989743594599111</c:v>
                </c:pt>
                <c:pt idx="149">
                  <c:v>0.29962602698937502</c:v>
                </c:pt>
                <c:pt idx="150">
                  <c:v>0.29935821285337638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7-4B43-AEB5-BAA3EF9A2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995792"/>
        <c:axId val="405996120"/>
      </c:lineChart>
      <c:catAx>
        <c:axId val="4059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Dabartinis b</a:t>
                </a:r>
                <a:r>
                  <a:rPr lang="lt-LT"/>
                  <a:t>ruto atlyginimas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05996120"/>
        <c:crosses val="autoZero"/>
        <c:auto val="1"/>
        <c:lblAlgn val="ctr"/>
        <c:lblOffset val="100"/>
        <c:noMultiLvlLbl val="0"/>
      </c:catAx>
      <c:valAx>
        <c:axId val="40599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lt-LT"/>
                  <a:t>Bendra mokestinė našta % nuo darbo vietos kainos (ITR)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0599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solidFill>
            <a:schemeClr val="tx1"/>
          </a:solidFill>
          <a:latin typeface="Cambria" panose="02040503050406030204" pitchFamily="18" charset="0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lt-LT" sz="1800" b="0" i="0" baseline="0">
                <a:effectLst/>
              </a:rPr>
              <a:t>Bendra mokestinė našta % nuo darbo vietos kainos (ITR)</a:t>
            </a:r>
            <a:r>
              <a:rPr lang="en-US" sz="1800" b="0" i="0" baseline="0">
                <a:effectLst/>
              </a:rPr>
              <a:t> dabar ir </a:t>
            </a:r>
            <a:r>
              <a:rPr lang="lt-LT" sz="1800" b="0" i="0" baseline="0">
                <a:effectLst/>
              </a:rPr>
              <a:t>į</a:t>
            </a:r>
            <a:r>
              <a:rPr lang="en-US" sz="1800" b="0" i="0" baseline="0">
                <a:effectLst/>
              </a:rPr>
              <a:t>gyvendinus</a:t>
            </a:r>
            <a:r>
              <a:rPr lang="lt-LT" sz="1800" b="0" i="0" baseline="0">
                <a:effectLst/>
              </a:rPr>
              <a:t> Sodros įmokų "lubas" (2021 m.)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Skaičiavimai!$K$1</c:f>
              <c:strCache>
                <c:ptCount val="1"/>
                <c:pt idx="0">
                  <c:v>DABARTINIS ITR (mokesčiai/darbo vietos kaina)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Skaičiavimai!$C$2:$C$152</c:f>
              <c:numCache>
                <c:formatCode>0</c:formatCode>
                <c:ptCount val="15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</c:numCache>
            </c:numRef>
          </c:cat>
          <c:val>
            <c:numRef>
              <c:f>Skaičiavimai!$K$2:$K$152</c:f>
              <c:numCache>
                <c:formatCode>0.0%</c:formatCode>
                <c:ptCount val="151"/>
                <c:pt idx="0">
                  <c:v>0.59505161979352084</c:v>
                </c:pt>
                <c:pt idx="1">
                  <c:v>0.43951712244395175</c:v>
                </c:pt>
                <c:pt idx="2">
                  <c:v>0.35722358259559245</c:v>
                </c:pt>
                <c:pt idx="3">
                  <c:v>0.31201402652843424</c:v>
                </c:pt>
                <c:pt idx="4">
                  <c:v>0.34517456929409973</c:v>
                </c:pt>
                <c:pt idx="5">
                  <c:v>0.36728159780454339</c:v>
                </c:pt>
                <c:pt idx="6">
                  <c:v>0.38307233245486028</c:v>
                </c:pt>
                <c:pt idx="7">
                  <c:v>0.39491538344259797</c:v>
                </c:pt>
                <c:pt idx="8">
                  <c:v>0.40412664532194953</c:v>
                </c:pt>
                <c:pt idx="9">
                  <c:v>0.41149565482543071</c:v>
                </c:pt>
                <c:pt idx="10">
                  <c:v>0.41752484441918808</c:v>
                </c:pt>
                <c:pt idx="11">
                  <c:v>0.42064339076078672</c:v>
                </c:pt>
                <c:pt idx="12">
                  <c:v>0.42064339076078666</c:v>
                </c:pt>
                <c:pt idx="13">
                  <c:v>0.42064339076078672</c:v>
                </c:pt>
                <c:pt idx="14">
                  <c:v>0.42064339076078672</c:v>
                </c:pt>
                <c:pt idx="15">
                  <c:v>0.42064339076078672</c:v>
                </c:pt>
                <c:pt idx="16">
                  <c:v>0.42064339076078672</c:v>
                </c:pt>
                <c:pt idx="17">
                  <c:v>0.42064339076078677</c:v>
                </c:pt>
                <c:pt idx="18">
                  <c:v>0.42064339076078672</c:v>
                </c:pt>
                <c:pt idx="19">
                  <c:v>0.42064339076078666</c:v>
                </c:pt>
                <c:pt idx="20">
                  <c:v>0.42064339076078677</c:v>
                </c:pt>
                <c:pt idx="21">
                  <c:v>0.42064339076078672</c:v>
                </c:pt>
                <c:pt idx="22">
                  <c:v>0.42064339076078672</c:v>
                </c:pt>
                <c:pt idx="23">
                  <c:v>0.42064339076078672</c:v>
                </c:pt>
                <c:pt idx="24">
                  <c:v>0.42064339076078672</c:v>
                </c:pt>
                <c:pt idx="25">
                  <c:v>0.42064339076078666</c:v>
                </c:pt>
                <c:pt idx="26">
                  <c:v>0.42064339076078672</c:v>
                </c:pt>
                <c:pt idx="27">
                  <c:v>0.42064339076078672</c:v>
                </c:pt>
                <c:pt idx="28">
                  <c:v>0.42064339076078666</c:v>
                </c:pt>
                <c:pt idx="29">
                  <c:v>0.42064339076078672</c:v>
                </c:pt>
                <c:pt idx="30">
                  <c:v>0.42064339076078672</c:v>
                </c:pt>
                <c:pt idx="31">
                  <c:v>0.42064339076078672</c:v>
                </c:pt>
                <c:pt idx="32">
                  <c:v>0.42064339076078666</c:v>
                </c:pt>
                <c:pt idx="33">
                  <c:v>0.42064339076078672</c:v>
                </c:pt>
                <c:pt idx="34">
                  <c:v>0.42064339076078672</c:v>
                </c:pt>
                <c:pt idx="35">
                  <c:v>0.42064339076078677</c:v>
                </c:pt>
                <c:pt idx="36">
                  <c:v>0.42064339076078672</c:v>
                </c:pt>
                <c:pt idx="37">
                  <c:v>0.42064339076078672</c:v>
                </c:pt>
                <c:pt idx="38">
                  <c:v>0.42064339076078666</c:v>
                </c:pt>
                <c:pt idx="39">
                  <c:v>0.42064339076078666</c:v>
                </c:pt>
                <c:pt idx="40">
                  <c:v>0.42064339076078672</c:v>
                </c:pt>
                <c:pt idx="41">
                  <c:v>0.42064339076078677</c:v>
                </c:pt>
                <c:pt idx="42">
                  <c:v>0.42064339076078666</c:v>
                </c:pt>
                <c:pt idx="43">
                  <c:v>0.42064339076078672</c:v>
                </c:pt>
                <c:pt idx="44">
                  <c:v>0.42064339076078672</c:v>
                </c:pt>
                <c:pt idx="45">
                  <c:v>0.42064339076078672</c:v>
                </c:pt>
                <c:pt idx="46">
                  <c:v>0.42064339076078672</c:v>
                </c:pt>
                <c:pt idx="47">
                  <c:v>0.42064339076078672</c:v>
                </c:pt>
                <c:pt idx="48">
                  <c:v>0.42064339076078677</c:v>
                </c:pt>
                <c:pt idx="49">
                  <c:v>0.42064339076078672</c:v>
                </c:pt>
                <c:pt idx="50">
                  <c:v>0.42064339076078672</c:v>
                </c:pt>
                <c:pt idx="51">
                  <c:v>0.42064339076078666</c:v>
                </c:pt>
                <c:pt idx="52">
                  <c:v>0.42064339076078672</c:v>
                </c:pt>
                <c:pt idx="53">
                  <c:v>0.42064339076078672</c:v>
                </c:pt>
                <c:pt idx="54">
                  <c:v>0.42064339076078672</c:v>
                </c:pt>
                <c:pt idx="55">
                  <c:v>0.42064339076078672</c:v>
                </c:pt>
                <c:pt idx="56">
                  <c:v>0.42064339076078672</c:v>
                </c:pt>
                <c:pt idx="57">
                  <c:v>0.42064339076078666</c:v>
                </c:pt>
                <c:pt idx="58">
                  <c:v>0.42064339076078672</c:v>
                </c:pt>
                <c:pt idx="59">
                  <c:v>0.42064339076078672</c:v>
                </c:pt>
                <c:pt idx="60">
                  <c:v>0.42064339076078672</c:v>
                </c:pt>
                <c:pt idx="61">
                  <c:v>0.42064339076078672</c:v>
                </c:pt>
                <c:pt idx="62">
                  <c:v>0.42064339076078672</c:v>
                </c:pt>
                <c:pt idx="63">
                  <c:v>0.42064339076078672</c:v>
                </c:pt>
                <c:pt idx="64">
                  <c:v>0.42064339076078666</c:v>
                </c:pt>
                <c:pt idx="65">
                  <c:v>0.42064339076078666</c:v>
                </c:pt>
                <c:pt idx="66">
                  <c:v>0.42064339076078672</c:v>
                </c:pt>
                <c:pt idx="67">
                  <c:v>0.42064339076078672</c:v>
                </c:pt>
                <c:pt idx="68">
                  <c:v>0.42064339076078672</c:v>
                </c:pt>
                <c:pt idx="69">
                  <c:v>0.42064339076078672</c:v>
                </c:pt>
                <c:pt idx="70">
                  <c:v>0.42064339076078672</c:v>
                </c:pt>
                <c:pt idx="71">
                  <c:v>0.42064339076078677</c:v>
                </c:pt>
                <c:pt idx="72">
                  <c:v>0.42064339076078677</c:v>
                </c:pt>
                <c:pt idx="73">
                  <c:v>0.42064339076078672</c:v>
                </c:pt>
                <c:pt idx="74">
                  <c:v>0.42064339076078672</c:v>
                </c:pt>
                <c:pt idx="75">
                  <c:v>0.42064339076078672</c:v>
                </c:pt>
                <c:pt idx="76">
                  <c:v>0.42064339076078672</c:v>
                </c:pt>
                <c:pt idx="77">
                  <c:v>0.42064339076078666</c:v>
                </c:pt>
                <c:pt idx="78">
                  <c:v>0.42064339076078666</c:v>
                </c:pt>
                <c:pt idx="79">
                  <c:v>0.42064339076078666</c:v>
                </c:pt>
                <c:pt idx="80">
                  <c:v>0.42064339076078672</c:v>
                </c:pt>
                <c:pt idx="81">
                  <c:v>0.42064339076078672</c:v>
                </c:pt>
                <c:pt idx="82">
                  <c:v>0.42064339076078672</c:v>
                </c:pt>
                <c:pt idx="83">
                  <c:v>0.42064339076078677</c:v>
                </c:pt>
                <c:pt idx="84">
                  <c:v>0.42064339076078677</c:v>
                </c:pt>
                <c:pt idx="85">
                  <c:v>0.42064339076078666</c:v>
                </c:pt>
                <c:pt idx="86">
                  <c:v>0.42064339076078672</c:v>
                </c:pt>
                <c:pt idx="87">
                  <c:v>0.42064339076078672</c:v>
                </c:pt>
                <c:pt idx="88">
                  <c:v>0.42064339076078672</c:v>
                </c:pt>
                <c:pt idx="89">
                  <c:v>0.42064339076078672</c:v>
                </c:pt>
                <c:pt idx="90">
                  <c:v>0.42064339076078666</c:v>
                </c:pt>
                <c:pt idx="91">
                  <c:v>0.42064339076078672</c:v>
                </c:pt>
                <c:pt idx="92">
                  <c:v>0.42064339076078672</c:v>
                </c:pt>
                <c:pt idx="93">
                  <c:v>0.42064339076078672</c:v>
                </c:pt>
                <c:pt idx="94">
                  <c:v>0.42064339076078672</c:v>
                </c:pt>
                <c:pt idx="95">
                  <c:v>0.42064339076078672</c:v>
                </c:pt>
                <c:pt idx="96">
                  <c:v>0.42064339076078672</c:v>
                </c:pt>
                <c:pt idx="97">
                  <c:v>0.42064339076078677</c:v>
                </c:pt>
                <c:pt idx="98">
                  <c:v>0.42064339076078672</c:v>
                </c:pt>
                <c:pt idx="99">
                  <c:v>0.42064339076078672</c:v>
                </c:pt>
                <c:pt idx="100">
                  <c:v>0.42064339076078672</c:v>
                </c:pt>
                <c:pt idx="101">
                  <c:v>0.42064339076078672</c:v>
                </c:pt>
                <c:pt idx="102">
                  <c:v>0.42064339076078672</c:v>
                </c:pt>
                <c:pt idx="103">
                  <c:v>0.42064339076078666</c:v>
                </c:pt>
                <c:pt idx="104">
                  <c:v>0.42064339076078672</c:v>
                </c:pt>
                <c:pt idx="105">
                  <c:v>0.42064339076078672</c:v>
                </c:pt>
                <c:pt idx="106">
                  <c:v>0.42064339076078672</c:v>
                </c:pt>
                <c:pt idx="107">
                  <c:v>0.42064339076078672</c:v>
                </c:pt>
                <c:pt idx="108">
                  <c:v>0.42064339076078672</c:v>
                </c:pt>
                <c:pt idx="109">
                  <c:v>0.42064339076078672</c:v>
                </c:pt>
                <c:pt idx="110">
                  <c:v>0.42064339076078666</c:v>
                </c:pt>
                <c:pt idx="111">
                  <c:v>0.42064339076078672</c:v>
                </c:pt>
                <c:pt idx="112">
                  <c:v>0.42064339076078672</c:v>
                </c:pt>
                <c:pt idx="113">
                  <c:v>0.42064339076078672</c:v>
                </c:pt>
                <c:pt idx="114">
                  <c:v>0.42064339076078672</c:v>
                </c:pt>
                <c:pt idx="115">
                  <c:v>0.42064339076078666</c:v>
                </c:pt>
                <c:pt idx="116">
                  <c:v>0.42064339076078672</c:v>
                </c:pt>
                <c:pt idx="117">
                  <c:v>0.42064339076078672</c:v>
                </c:pt>
                <c:pt idx="118">
                  <c:v>0.42064339076078672</c:v>
                </c:pt>
                <c:pt idx="119">
                  <c:v>0.42064339076078672</c:v>
                </c:pt>
                <c:pt idx="120">
                  <c:v>0.42064339076078672</c:v>
                </c:pt>
                <c:pt idx="121">
                  <c:v>0.42064339076078672</c:v>
                </c:pt>
                <c:pt idx="122">
                  <c:v>0.42064339076078672</c:v>
                </c:pt>
                <c:pt idx="123">
                  <c:v>0.42064339076078672</c:v>
                </c:pt>
                <c:pt idx="124">
                  <c:v>0.42064339076078672</c:v>
                </c:pt>
                <c:pt idx="125">
                  <c:v>0.42064339076078672</c:v>
                </c:pt>
                <c:pt idx="126">
                  <c:v>0.42064339076078672</c:v>
                </c:pt>
                <c:pt idx="127">
                  <c:v>0.42064339076078672</c:v>
                </c:pt>
                <c:pt idx="128">
                  <c:v>0.42064339076078672</c:v>
                </c:pt>
                <c:pt idx="129">
                  <c:v>0.42064339076078666</c:v>
                </c:pt>
                <c:pt idx="130">
                  <c:v>0.42064339076078666</c:v>
                </c:pt>
                <c:pt idx="131">
                  <c:v>0.42064339076078666</c:v>
                </c:pt>
                <c:pt idx="132">
                  <c:v>0.42064339076078666</c:v>
                </c:pt>
                <c:pt idx="133">
                  <c:v>0.42064339076078672</c:v>
                </c:pt>
                <c:pt idx="134">
                  <c:v>0.42064339076078672</c:v>
                </c:pt>
                <c:pt idx="135">
                  <c:v>0.42064339076078672</c:v>
                </c:pt>
                <c:pt idx="136">
                  <c:v>0.42064339076078672</c:v>
                </c:pt>
                <c:pt idx="137">
                  <c:v>0.42064339076078672</c:v>
                </c:pt>
                <c:pt idx="138">
                  <c:v>0.42064339076078672</c:v>
                </c:pt>
                <c:pt idx="139">
                  <c:v>0.42064339076078672</c:v>
                </c:pt>
                <c:pt idx="140">
                  <c:v>0.42064339076078666</c:v>
                </c:pt>
                <c:pt idx="141">
                  <c:v>0.42064339076078672</c:v>
                </c:pt>
                <c:pt idx="142">
                  <c:v>0.42064339076078672</c:v>
                </c:pt>
                <c:pt idx="143">
                  <c:v>0.42064339076078677</c:v>
                </c:pt>
                <c:pt idx="144">
                  <c:v>0.42064339076078677</c:v>
                </c:pt>
                <c:pt idx="145">
                  <c:v>0.42064339076078677</c:v>
                </c:pt>
                <c:pt idx="146">
                  <c:v>0.42064339076078672</c:v>
                </c:pt>
                <c:pt idx="147">
                  <c:v>0.42064339076078672</c:v>
                </c:pt>
                <c:pt idx="148">
                  <c:v>0.42064339076078672</c:v>
                </c:pt>
                <c:pt idx="149">
                  <c:v>0.42064339076078672</c:v>
                </c:pt>
                <c:pt idx="150">
                  <c:v>0.42064339076078672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C-4E81-8790-94B0E2AD58C5}"/>
            </c:ext>
          </c:extLst>
        </c:ser>
        <c:ser>
          <c:idx val="2"/>
          <c:order val="1"/>
          <c:tx>
            <c:strRef>
              <c:f>Skaičiavimai!$V$1</c:f>
              <c:strCache>
                <c:ptCount val="1"/>
                <c:pt idx="0">
                  <c:v>NAUJAS ITR (mokesčiai/darbo vietos kaina)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Skaičiavimai!$C$2:$C$152</c:f>
              <c:numCache>
                <c:formatCode>0</c:formatCode>
                <c:ptCount val="15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</c:numCache>
            </c:numRef>
          </c:cat>
          <c:val>
            <c:numRef>
              <c:f>Skaičiavimai!$V$2:$V$152</c:f>
              <c:numCache>
                <c:formatCode>0.0%</c:formatCode>
                <c:ptCount val="151"/>
                <c:pt idx="0">
                  <c:v>0.43893126442508057</c:v>
                </c:pt>
                <c:pt idx="1">
                  <c:v>0.30753093763472383</c:v>
                </c:pt>
                <c:pt idx="2">
                  <c:v>0.23800682425101469</c:v>
                </c:pt>
                <c:pt idx="3">
                  <c:v>0.20535361517186884</c:v>
                </c:pt>
                <c:pt idx="4">
                  <c:v>0.25376458277499303</c:v>
                </c:pt>
                <c:pt idx="5">
                  <c:v>0.28603856117707577</c:v>
                </c:pt>
                <c:pt idx="6">
                  <c:v>0.30909140289284925</c:v>
                </c:pt>
                <c:pt idx="7">
                  <c:v>0.32638103417967929</c:v>
                </c:pt>
                <c:pt idx="8">
                  <c:v>0.33982852518054707</c:v>
                </c:pt>
                <c:pt idx="9">
                  <c:v>0.35058651798124141</c:v>
                </c:pt>
                <c:pt idx="10">
                  <c:v>0.35938851209090028</c:v>
                </c:pt>
                <c:pt idx="11">
                  <c:v>0.36672350718228269</c:v>
                </c:pt>
                <c:pt idx="12">
                  <c:v>0.37293004149037556</c:v>
                </c:pt>
                <c:pt idx="13">
                  <c:v>0.37824992804016944</c:v>
                </c:pt>
                <c:pt idx="14">
                  <c:v>0.38286049638332414</c:v>
                </c:pt>
                <c:pt idx="15">
                  <c:v>0.38689474368358445</c:v>
                </c:pt>
                <c:pt idx="16">
                  <c:v>0.39045437365440244</c:v>
                </c:pt>
                <c:pt idx="17">
                  <c:v>0.39361848918401837</c:v>
                </c:pt>
                <c:pt idx="18">
                  <c:v>0.3964495399210432</c:v>
                </c:pt>
                <c:pt idx="19">
                  <c:v>0.39899748558436554</c:v>
                </c:pt>
                <c:pt idx="20">
                  <c:v>0.40130276975594287</c:v>
                </c:pt>
                <c:pt idx="21">
                  <c:v>0.40241011457921777</c:v>
                </c:pt>
                <c:pt idx="22">
                  <c:v>0.40241011457921771</c:v>
                </c:pt>
                <c:pt idx="23">
                  <c:v>0.40241011457921771</c:v>
                </c:pt>
                <c:pt idx="24">
                  <c:v>0.40241011457921771</c:v>
                </c:pt>
                <c:pt idx="25">
                  <c:v>0.40241011457921766</c:v>
                </c:pt>
                <c:pt idx="26">
                  <c:v>0.40241011457921766</c:v>
                </c:pt>
                <c:pt idx="27">
                  <c:v>0.40241011457921766</c:v>
                </c:pt>
                <c:pt idx="28">
                  <c:v>0.40241011457921766</c:v>
                </c:pt>
                <c:pt idx="29">
                  <c:v>0.40241011457921777</c:v>
                </c:pt>
                <c:pt idx="30">
                  <c:v>0.40241011457921771</c:v>
                </c:pt>
                <c:pt idx="31">
                  <c:v>0.40241011457921771</c:v>
                </c:pt>
                <c:pt idx="32">
                  <c:v>0.40241011457921771</c:v>
                </c:pt>
                <c:pt idx="33">
                  <c:v>0.40241011457921777</c:v>
                </c:pt>
                <c:pt idx="34">
                  <c:v>0.40241011457921771</c:v>
                </c:pt>
                <c:pt idx="35">
                  <c:v>0.40241011457921766</c:v>
                </c:pt>
                <c:pt idx="36">
                  <c:v>0.40241011457921766</c:v>
                </c:pt>
                <c:pt idx="37">
                  <c:v>0.40241011457921771</c:v>
                </c:pt>
                <c:pt idx="38">
                  <c:v>0.40241011457921777</c:v>
                </c:pt>
                <c:pt idx="39">
                  <c:v>0.40241011457921771</c:v>
                </c:pt>
                <c:pt idx="40">
                  <c:v>0.40241011457921766</c:v>
                </c:pt>
                <c:pt idx="41">
                  <c:v>0.40241011457921766</c:v>
                </c:pt>
                <c:pt idx="42">
                  <c:v>0.40025563153194565</c:v>
                </c:pt>
                <c:pt idx="43">
                  <c:v>0.39704950564380076</c:v>
                </c:pt>
                <c:pt idx="44">
                  <c:v>0.3939858742395736</c:v>
                </c:pt>
                <c:pt idx="45">
                  <c:v>0.3910554442007475</c:v>
                </c:pt>
                <c:pt idx="46">
                  <c:v>0.38824971331250985</c:v>
                </c:pt>
                <c:pt idx="47">
                  <c:v>0.38556088787794868</c:v>
                </c:pt>
                <c:pt idx="48">
                  <c:v>0.38298181042030849</c:v>
                </c:pt>
                <c:pt idx="49">
                  <c:v>0.38050589606097385</c:v>
                </c:pt>
                <c:pt idx="50">
                  <c:v>0.3781270763823974</c:v>
                </c:pt>
                <c:pt idx="51">
                  <c:v>0.37583974976838158</c:v>
                </c:pt>
                <c:pt idx="52">
                  <c:v>0.37363873736621539</c:v>
                </c:pt>
                <c:pt idx="53">
                  <c:v>0.37151924394190727</c:v>
                </c:pt>
                <c:pt idx="54">
                  <c:v>0.36947682300575579</c:v>
                </c:pt>
                <c:pt idx="55">
                  <c:v>0.36750734567446686</c:v>
                </c:pt>
                <c:pt idx="56">
                  <c:v>0.36560697281094245</c:v>
                </c:pt>
                <c:pt idx="57">
                  <c:v>0.36377213004616021</c:v>
                </c:pt>
                <c:pt idx="58">
                  <c:v>0.36199948534120124</c:v>
                </c:pt>
                <c:pt idx="59">
                  <c:v>0.36028592879307414</c:v>
                </c:pt>
                <c:pt idx="60">
                  <c:v>0.35862855442685287</c:v>
                </c:pt>
                <c:pt idx="61">
                  <c:v>0.35702464374986448</c:v>
                </c:pt>
                <c:pt idx="62">
                  <c:v>0.35547165087214561</c:v>
                </c:pt>
                <c:pt idx="63">
                  <c:v>0.35396718902185548</c:v>
                </c:pt>
                <c:pt idx="64">
                  <c:v>0.35250901830542036</c:v>
                </c:pt>
                <c:pt idx="65">
                  <c:v>0.35109503458039243</c:v>
                </c:pt>
                <c:pt idx="66">
                  <c:v>0.34972325932476828</c:v>
                </c:pt>
                <c:pt idx="67">
                  <c:v>0.34839183040019195</c:v>
                </c:pt>
                <c:pt idx="68">
                  <c:v>0.347098993618357</c:v>
                </c:pt>
                <c:pt idx="69">
                  <c:v>0.34584309503028859</c:v>
                </c:pt>
                <c:pt idx="70">
                  <c:v>0.34462257386723633</c:v>
                </c:pt>
                <c:pt idx="71">
                  <c:v>0.34343595606982441</c:v>
                </c:pt>
                <c:pt idx="72">
                  <c:v>0.34228184834905379</c:v>
                </c:pt>
                <c:pt idx="73">
                  <c:v>0.34115893272884468</c:v>
                </c:pt>
                <c:pt idx="74">
                  <c:v>0.34006596152517438</c:v>
                </c:pt>
                <c:pt idx="75">
                  <c:v>0.33900175272160082</c:v>
                </c:pt>
                <c:pt idx="76">
                  <c:v>0.3379651857051329</c:v>
                </c:pt>
                <c:pt idx="77">
                  <c:v>0.33695519733011298</c:v>
                </c:pt>
                <c:pt idx="78">
                  <c:v>0.33597077828104283</c:v>
                </c:pt>
                <c:pt idx="79">
                  <c:v>0.33501096970819949</c:v>
                </c:pt>
                <c:pt idx="80">
                  <c:v>0.33407486011246346</c:v>
                </c:pt>
                <c:pt idx="81">
                  <c:v>0.33316158245808675</c:v>
                </c:pt>
                <c:pt idx="82">
                  <c:v>0.33227031149417691</c:v>
                </c:pt>
                <c:pt idx="83">
                  <c:v>0.3314002612675031</c:v>
                </c:pt>
                <c:pt idx="84">
                  <c:v>0.33055068281086869</c:v>
                </c:pt>
                <c:pt idx="85">
                  <c:v>0.32972086199276063</c:v>
                </c:pt>
                <c:pt idx="86">
                  <c:v>0.32891011751529881</c:v>
                </c:pt>
                <c:pt idx="87">
                  <c:v>0.32811779904868826</c:v>
                </c:pt>
                <c:pt idx="88">
                  <c:v>0.32734328549143982</c:v>
                </c:pt>
                <c:pt idx="89">
                  <c:v>0.32658598334657457</c:v>
                </c:pt>
                <c:pt idx="90">
                  <c:v>0.3258453252048934</c:v>
                </c:pt>
                <c:pt idx="91">
                  <c:v>0.32512076832716164</c:v>
                </c:pt>
                <c:pt idx="92">
                  <c:v>0.3244117933177682</c:v>
                </c:pt>
                <c:pt idx="93">
                  <c:v>0.32371790288304275</c:v>
                </c:pt>
                <c:pt idx="94">
                  <c:v>0.32303862066799571</c:v>
                </c:pt>
                <c:pt idx="95">
                  <c:v>0.32237349016576217</c:v>
                </c:pt>
                <c:pt idx="96">
                  <c:v>0.32172207369450256</c:v>
                </c:pt>
                <c:pt idx="97">
                  <c:v>0.32108395143694207</c:v>
                </c:pt>
                <c:pt idx="98">
                  <c:v>0.32045872053812019</c:v>
                </c:pt>
                <c:pt idx="99">
                  <c:v>0.31984599425727472</c:v>
                </c:pt>
                <c:pt idx="100">
                  <c:v>0.31924540117010936</c:v>
                </c:pt>
                <c:pt idx="101">
                  <c:v>0.31865658441798655</c:v>
                </c:pt>
                <c:pt idx="102">
                  <c:v>0.31807920100085635</c:v>
                </c:pt>
                <c:pt idx="103">
                  <c:v>0.31751292111097856</c:v>
                </c:pt>
                <c:pt idx="104">
                  <c:v>0.31695742750471761</c:v>
                </c:pt>
                <c:pt idx="105">
                  <c:v>0.31641241490989552</c:v>
                </c:pt>
                <c:pt idx="106">
                  <c:v>0.31587758946637856</c:v>
                </c:pt>
                <c:pt idx="107">
                  <c:v>0.31535266819774149</c:v>
                </c:pt>
                <c:pt idx="108">
                  <c:v>0.31483737851201515</c:v>
                </c:pt>
                <c:pt idx="109">
                  <c:v>0.3143314577296657</c:v>
                </c:pt>
                <c:pt idx="110">
                  <c:v>0.31383465263708837</c:v>
                </c:pt>
                <c:pt idx="111">
                  <c:v>0.31334671906402123</c:v>
                </c:pt>
                <c:pt idx="112">
                  <c:v>0.31286742148339791</c:v>
                </c:pt>
                <c:pt idx="113">
                  <c:v>0.31239653263225908</c:v>
                </c:pt>
                <c:pt idx="114">
                  <c:v>0.31193383315244438</c:v>
                </c:pt>
                <c:pt idx="115">
                  <c:v>0.31147911124986793</c:v>
                </c:pt>
                <c:pt idx="116">
                  <c:v>0.31103216237126713</c:v>
                </c:pt>
                <c:pt idx="117">
                  <c:v>0.31059278889738845</c:v>
                </c:pt>
                <c:pt idx="118">
                  <c:v>0.31016079985164213</c:v>
                </c:pt>
                <c:pt idx="119">
                  <c:v>0.3097360106233249</c:v>
                </c:pt>
                <c:pt idx="120">
                  <c:v>0.30931824270456665</c:v>
                </c:pt>
                <c:pt idx="121">
                  <c:v>0.30890732344021427</c:v>
                </c:pt>
                <c:pt idx="122">
                  <c:v>0.30850308578991642</c:v>
                </c:pt>
                <c:pt idx="123">
                  <c:v>0.30810536810172012</c:v>
                </c:pt>
                <c:pt idx="124">
                  <c:v>0.30771401389653491</c:v>
                </c:pt>
                <c:pt idx="125">
                  <c:v>0.3073288716628606</c:v>
                </c:pt>
                <c:pt idx="126">
                  <c:v>0.30694979466121269</c:v>
                </c:pt>
                <c:pt idx="127">
                  <c:v>0.30657664073771551</c:v>
                </c:pt>
                <c:pt idx="128">
                  <c:v>0.30620927214636567</c:v>
                </c:pt>
                <c:pt idx="129">
                  <c:v>0.30584755537949804</c:v>
                </c:pt>
                <c:pt idx="130">
                  <c:v>0.30549136100601765</c:v>
                </c:pt>
                <c:pt idx="131">
                  <c:v>0.30514056351698404</c:v>
                </c:pt>
                <c:pt idx="132">
                  <c:v>0.30479504117816136</c:v>
                </c:pt>
                <c:pt idx="133">
                  <c:v>0.30445467588917197</c:v>
                </c:pt>
                <c:pt idx="134">
                  <c:v>0.3041193530489083</c:v>
                </c:pt>
                <c:pt idx="135">
                  <c:v>0.30378896142688383</c:v>
                </c:pt>
                <c:pt idx="136">
                  <c:v>0.3034633930402173</c:v>
                </c:pt>
                <c:pt idx="137">
                  <c:v>0.30314254303596627</c:v>
                </c:pt>
                <c:pt idx="138">
                  <c:v>0.30282630957853895</c:v>
                </c:pt>
                <c:pt idx="139">
                  <c:v>0.30251459374193218</c:v>
                </c:pt>
                <c:pt idx="140">
                  <c:v>0.30220729940655372</c:v>
                </c:pt>
                <c:pt idx="141">
                  <c:v>0.30190433316040594</c:v>
                </c:pt>
                <c:pt idx="142">
                  <c:v>0.30160560420441412</c:v>
                </c:pt>
                <c:pt idx="143">
                  <c:v>0.30131102426169998</c:v>
                </c:pt>
                <c:pt idx="144">
                  <c:v>0.30102050749060955</c:v>
                </c:pt>
                <c:pt idx="145">
                  <c:v>0.30073397040131472</c:v>
                </c:pt>
                <c:pt idx="146">
                  <c:v>0.30045133177581995</c:v>
                </c:pt>
                <c:pt idx="147">
                  <c:v>0.30017251259121014</c:v>
                </c:pt>
                <c:pt idx="148">
                  <c:v>0.29989743594599111</c:v>
                </c:pt>
                <c:pt idx="149">
                  <c:v>0.29962602698937502</c:v>
                </c:pt>
                <c:pt idx="150">
                  <c:v>0.29935821285337638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C-4E81-8790-94B0E2AD5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995792"/>
        <c:axId val="405996120"/>
      </c:lineChart>
      <c:catAx>
        <c:axId val="4059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Dabartinis b</a:t>
                </a:r>
                <a:r>
                  <a:rPr lang="lt-LT"/>
                  <a:t>ruto atlyginimas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05996120"/>
        <c:crosses val="autoZero"/>
        <c:auto val="1"/>
        <c:lblAlgn val="ctr"/>
        <c:lblOffset val="100"/>
        <c:noMultiLvlLbl val="0"/>
      </c:catAx>
      <c:valAx>
        <c:axId val="40599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lt-LT"/>
                  <a:t>Bendra mokestinė našta % nuo darbo vietos kainos (ITR)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0599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solidFill>
            <a:schemeClr val="tx1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lt-LT" sz="1800" b="0" i="0" baseline="0">
                <a:effectLst/>
              </a:rPr>
              <a:t>Neto ("po mokesčių")  darbuotojų pajamos d</a:t>
            </a:r>
            <a:r>
              <a:rPr lang="en-US" sz="1800" b="0" i="0" baseline="0">
                <a:effectLst/>
              </a:rPr>
              <a:t>abar ir </a:t>
            </a:r>
            <a:r>
              <a:rPr lang="lt-LT" sz="1800" b="0" i="0" baseline="0">
                <a:effectLst/>
              </a:rPr>
              <a:t>į</a:t>
            </a:r>
            <a:r>
              <a:rPr lang="en-US" sz="1800" b="0" i="0" baseline="0">
                <a:effectLst/>
              </a:rPr>
              <a:t>gyvendinus</a:t>
            </a:r>
            <a:r>
              <a:rPr lang="lt-LT" sz="1800" b="0" i="0" baseline="0">
                <a:effectLst/>
              </a:rPr>
              <a:t> Sodros įmokų "lubas" (2021 m.)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Skaičiavimai!$I$1</c:f>
              <c:strCache>
                <c:ptCount val="1"/>
                <c:pt idx="0">
                  <c:v>DABARTINIS Neto atlyginimas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Skaičiavimai!$C$2:$C$118</c:f>
              <c:numCache>
                <c:formatCode>0</c:formatCode>
                <c:ptCount val="1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</c:numCache>
            </c:numRef>
          </c:cat>
          <c:val>
            <c:numRef>
              <c:f>Skaičiavimai!$I$2:$I$118</c:f>
              <c:numCache>
                <c:formatCode>0</c:formatCode>
                <c:ptCount val="117"/>
                <c:pt idx="0">
                  <c:v>91</c:v>
                </c:pt>
                <c:pt idx="1">
                  <c:v>182</c:v>
                </c:pt>
                <c:pt idx="2">
                  <c:v>273</c:v>
                </c:pt>
                <c:pt idx="3">
                  <c:v>361</c:v>
                </c:pt>
                <c:pt idx="4">
                  <c:v>429.5</c:v>
                </c:pt>
                <c:pt idx="5">
                  <c:v>498</c:v>
                </c:pt>
                <c:pt idx="6">
                  <c:v>566.5</c:v>
                </c:pt>
                <c:pt idx="7">
                  <c:v>635</c:v>
                </c:pt>
                <c:pt idx="8">
                  <c:v>703.5</c:v>
                </c:pt>
                <c:pt idx="9">
                  <c:v>772</c:v>
                </c:pt>
                <c:pt idx="10">
                  <c:v>840.5</c:v>
                </c:pt>
                <c:pt idx="11">
                  <c:v>912</c:v>
                </c:pt>
                <c:pt idx="12">
                  <c:v>988</c:v>
                </c:pt>
                <c:pt idx="13">
                  <c:v>1064</c:v>
                </c:pt>
                <c:pt idx="14">
                  <c:v>1140</c:v>
                </c:pt>
                <c:pt idx="15">
                  <c:v>1216</c:v>
                </c:pt>
                <c:pt idx="16">
                  <c:v>1292</c:v>
                </c:pt>
                <c:pt idx="17">
                  <c:v>1368</c:v>
                </c:pt>
                <c:pt idx="18">
                  <c:v>1444</c:v>
                </c:pt>
                <c:pt idx="19">
                  <c:v>1520</c:v>
                </c:pt>
                <c:pt idx="20">
                  <c:v>1596</c:v>
                </c:pt>
                <c:pt idx="21">
                  <c:v>1672</c:v>
                </c:pt>
                <c:pt idx="22">
                  <c:v>1748</c:v>
                </c:pt>
                <c:pt idx="23">
                  <c:v>1824</c:v>
                </c:pt>
                <c:pt idx="24">
                  <c:v>1900</c:v>
                </c:pt>
                <c:pt idx="25">
                  <c:v>1976</c:v>
                </c:pt>
                <c:pt idx="26">
                  <c:v>2052</c:v>
                </c:pt>
                <c:pt idx="27">
                  <c:v>2128</c:v>
                </c:pt>
                <c:pt idx="28">
                  <c:v>2204</c:v>
                </c:pt>
                <c:pt idx="29">
                  <c:v>2280</c:v>
                </c:pt>
                <c:pt idx="30">
                  <c:v>2356</c:v>
                </c:pt>
                <c:pt idx="31">
                  <c:v>2432</c:v>
                </c:pt>
                <c:pt idx="32">
                  <c:v>2508</c:v>
                </c:pt>
                <c:pt idx="33">
                  <c:v>2584</c:v>
                </c:pt>
                <c:pt idx="34">
                  <c:v>2660</c:v>
                </c:pt>
                <c:pt idx="35">
                  <c:v>2736</c:v>
                </c:pt>
                <c:pt idx="36">
                  <c:v>2812</c:v>
                </c:pt>
                <c:pt idx="37">
                  <c:v>2888</c:v>
                </c:pt>
                <c:pt idx="38">
                  <c:v>2964</c:v>
                </c:pt>
                <c:pt idx="39">
                  <c:v>3040</c:v>
                </c:pt>
                <c:pt idx="40">
                  <c:v>3116</c:v>
                </c:pt>
                <c:pt idx="41">
                  <c:v>3192</c:v>
                </c:pt>
                <c:pt idx="42">
                  <c:v>3268</c:v>
                </c:pt>
                <c:pt idx="43">
                  <c:v>3344</c:v>
                </c:pt>
                <c:pt idx="44">
                  <c:v>3420</c:v>
                </c:pt>
                <c:pt idx="45">
                  <c:v>3496</c:v>
                </c:pt>
                <c:pt idx="46">
                  <c:v>3572</c:v>
                </c:pt>
                <c:pt idx="47">
                  <c:v>3648</c:v>
                </c:pt>
                <c:pt idx="48">
                  <c:v>3724</c:v>
                </c:pt>
                <c:pt idx="49">
                  <c:v>3800</c:v>
                </c:pt>
                <c:pt idx="50">
                  <c:v>3876</c:v>
                </c:pt>
                <c:pt idx="51">
                  <c:v>3952</c:v>
                </c:pt>
                <c:pt idx="52">
                  <c:v>4028</c:v>
                </c:pt>
                <c:pt idx="53">
                  <c:v>4104</c:v>
                </c:pt>
                <c:pt idx="54">
                  <c:v>4180</c:v>
                </c:pt>
                <c:pt idx="55">
                  <c:v>4256</c:v>
                </c:pt>
                <c:pt idx="56">
                  <c:v>4332</c:v>
                </c:pt>
                <c:pt idx="57">
                  <c:v>4408</c:v>
                </c:pt>
                <c:pt idx="58">
                  <c:v>4484</c:v>
                </c:pt>
                <c:pt idx="59">
                  <c:v>4560</c:v>
                </c:pt>
                <c:pt idx="60">
                  <c:v>4636</c:v>
                </c:pt>
                <c:pt idx="61">
                  <c:v>4712</c:v>
                </c:pt>
                <c:pt idx="62">
                  <c:v>4788</c:v>
                </c:pt>
                <c:pt idx="63">
                  <c:v>4864</c:v>
                </c:pt>
                <c:pt idx="64">
                  <c:v>4940</c:v>
                </c:pt>
                <c:pt idx="65">
                  <c:v>5016</c:v>
                </c:pt>
                <c:pt idx="66">
                  <c:v>5092</c:v>
                </c:pt>
                <c:pt idx="67">
                  <c:v>5168</c:v>
                </c:pt>
                <c:pt idx="68">
                  <c:v>5244</c:v>
                </c:pt>
                <c:pt idx="69">
                  <c:v>5320</c:v>
                </c:pt>
                <c:pt idx="70">
                  <c:v>5396</c:v>
                </c:pt>
                <c:pt idx="71">
                  <c:v>5472</c:v>
                </c:pt>
                <c:pt idx="72">
                  <c:v>5548</c:v>
                </c:pt>
                <c:pt idx="73">
                  <c:v>5624</c:v>
                </c:pt>
                <c:pt idx="74">
                  <c:v>5700</c:v>
                </c:pt>
                <c:pt idx="75">
                  <c:v>5776</c:v>
                </c:pt>
                <c:pt idx="76">
                  <c:v>5852</c:v>
                </c:pt>
                <c:pt idx="77">
                  <c:v>5928</c:v>
                </c:pt>
                <c:pt idx="78">
                  <c:v>6004</c:v>
                </c:pt>
                <c:pt idx="79">
                  <c:v>6080</c:v>
                </c:pt>
                <c:pt idx="80">
                  <c:v>6156</c:v>
                </c:pt>
                <c:pt idx="81">
                  <c:v>6232</c:v>
                </c:pt>
                <c:pt idx="82">
                  <c:v>6308</c:v>
                </c:pt>
                <c:pt idx="83">
                  <c:v>6384</c:v>
                </c:pt>
                <c:pt idx="84">
                  <c:v>6460</c:v>
                </c:pt>
                <c:pt idx="85">
                  <c:v>6536</c:v>
                </c:pt>
                <c:pt idx="86">
                  <c:v>6612</c:v>
                </c:pt>
                <c:pt idx="87">
                  <c:v>6688</c:v>
                </c:pt>
                <c:pt idx="88">
                  <c:v>6764</c:v>
                </c:pt>
                <c:pt idx="89">
                  <c:v>6840</c:v>
                </c:pt>
                <c:pt idx="90">
                  <c:v>6916</c:v>
                </c:pt>
                <c:pt idx="91">
                  <c:v>6992</c:v>
                </c:pt>
                <c:pt idx="92">
                  <c:v>7068</c:v>
                </c:pt>
                <c:pt idx="93">
                  <c:v>7144</c:v>
                </c:pt>
                <c:pt idx="94">
                  <c:v>7220</c:v>
                </c:pt>
                <c:pt idx="95">
                  <c:v>7296</c:v>
                </c:pt>
                <c:pt idx="96">
                  <c:v>7372</c:v>
                </c:pt>
                <c:pt idx="97">
                  <c:v>7448</c:v>
                </c:pt>
                <c:pt idx="98">
                  <c:v>7524</c:v>
                </c:pt>
                <c:pt idx="99">
                  <c:v>7600</c:v>
                </c:pt>
                <c:pt idx="100">
                  <c:v>7676</c:v>
                </c:pt>
                <c:pt idx="101">
                  <c:v>7752</c:v>
                </c:pt>
                <c:pt idx="102">
                  <c:v>7828</c:v>
                </c:pt>
                <c:pt idx="103">
                  <c:v>7904</c:v>
                </c:pt>
                <c:pt idx="104">
                  <c:v>7980</c:v>
                </c:pt>
                <c:pt idx="105">
                  <c:v>8056</c:v>
                </c:pt>
                <c:pt idx="106">
                  <c:v>8132</c:v>
                </c:pt>
                <c:pt idx="107">
                  <c:v>8208</c:v>
                </c:pt>
                <c:pt idx="108">
                  <c:v>8284</c:v>
                </c:pt>
                <c:pt idx="109">
                  <c:v>8360</c:v>
                </c:pt>
                <c:pt idx="110">
                  <c:v>8436</c:v>
                </c:pt>
                <c:pt idx="111">
                  <c:v>8512</c:v>
                </c:pt>
                <c:pt idx="112">
                  <c:v>8588</c:v>
                </c:pt>
                <c:pt idx="113">
                  <c:v>8664</c:v>
                </c:pt>
                <c:pt idx="114">
                  <c:v>8740</c:v>
                </c:pt>
                <c:pt idx="115">
                  <c:v>8816</c:v>
                </c:pt>
                <c:pt idx="116">
                  <c:v>8892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E-4B0A-A57D-FEA526C5D9DE}"/>
            </c:ext>
          </c:extLst>
        </c:ser>
        <c:ser>
          <c:idx val="0"/>
          <c:order val="1"/>
          <c:tx>
            <c:strRef>
              <c:f>Skaičiavimai!$T$1</c:f>
              <c:strCache>
                <c:ptCount val="1"/>
                <c:pt idx="0">
                  <c:v>NAUJAS Neto atlyginimas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Skaičiavimai!$C$2:$C$118</c:f>
              <c:numCache>
                <c:formatCode>0</c:formatCode>
                <c:ptCount val="1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</c:numCache>
            </c:numRef>
          </c:cat>
          <c:val>
            <c:numRef>
              <c:f>Skaičiavimai!$T$2:$T$118</c:f>
              <c:numCache>
                <c:formatCode>0</c:formatCode>
                <c:ptCount val="117"/>
                <c:pt idx="0">
                  <c:v>126.08336625839591</c:v>
                </c:pt>
                <c:pt idx="1">
                  <c:v>224.85855393125246</c:v>
                </c:pt>
                <c:pt idx="2">
                  <c:v>323.63374160410905</c:v>
                </c:pt>
                <c:pt idx="3">
                  <c:v>416.96685104701703</c:v>
                </c:pt>
                <c:pt idx="4">
                  <c:v>489.45581015788213</c:v>
                </c:pt>
                <c:pt idx="5">
                  <c:v>561.94476926874722</c:v>
                </c:pt>
                <c:pt idx="6">
                  <c:v>634.43372837961238</c:v>
                </c:pt>
                <c:pt idx="7">
                  <c:v>706.92268749047741</c:v>
                </c:pt>
                <c:pt idx="8">
                  <c:v>779.41164660134245</c:v>
                </c:pt>
                <c:pt idx="9">
                  <c:v>851.90060571220761</c:v>
                </c:pt>
                <c:pt idx="10">
                  <c:v>924.38956482307276</c:v>
                </c:pt>
                <c:pt idx="11">
                  <c:v>996.87852393393791</c:v>
                </c:pt>
                <c:pt idx="12">
                  <c:v>1069.3674830448031</c:v>
                </c:pt>
                <c:pt idx="13">
                  <c:v>1141.856442155668</c:v>
                </c:pt>
                <c:pt idx="14">
                  <c:v>1214.3454012665331</c:v>
                </c:pt>
                <c:pt idx="15">
                  <c:v>1286.8343603773983</c:v>
                </c:pt>
                <c:pt idx="16">
                  <c:v>1359.3233194882635</c:v>
                </c:pt>
                <c:pt idx="17">
                  <c:v>1431.8122785991284</c:v>
                </c:pt>
                <c:pt idx="18">
                  <c:v>1504.3012377099938</c:v>
                </c:pt>
                <c:pt idx="19">
                  <c:v>1576.7901968208589</c:v>
                </c:pt>
                <c:pt idx="20">
                  <c:v>1649.2791559317238</c:v>
                </c:pt>
                <c:pt idx="21">
                  <c:v>1724.620505728961</c:v>
                </c:pt>
                <c:pt idx="22">
                  <c:v>1803.0123468984593</c:v>
                </c:pt>
                <c:pt idx="23">
                  <c:v>1881.4041880679574</c:v>
                </c:pt>
                <c:pt idx="24">
                  <c:v>1959.7960292374557</c:v>
                </c:pt>
                <c:pt idx="25">
                  <c:v>2038.1878704069541</c:v>
                </c:pt>
                <c:pt idx="26">
                  <c:v>2116.5797115764522</c:v>
                </c:pt>
                <c:pt idx="27">
                  <c:v>2194.9715527459502</c:v>
                </c:pt>
                <c:pt idx="28">
                  <c:v>2273.3633939154488</c:v>
                </c:pt>
                <c:pt idx="29">
                  <c:v>2351.7552350849469</c:v>
                </c:pt>
                <c:pt idx="30">
                  <c:v>2430.147076254445</c:v>
                </c:pt>
                <c:pt idx="31">
                  <c:v>2508.5389174239435</c:v>
                </c:pt>
                <c:pt idx="32">
                  <c:v>2586.9307585934421</c:v>
                </c:pt>
                <c:pt idx="33">
                  <c:v>2665.3225997629397</c:v>
                </c:pt>
                <c:pt idx="34">
                  <c:v>2743.7144409324383</c:v>
                </c:pt>
                <c:pt idx="35">
                  <c:v>2822.1062821019359</c:v>
                </c:pt>
                <c:pt idx="36">
                  <c:v>2900.4981232714345</c:v>
                </c:pt>
                <c:pt idx="37">
                  <c:v>2978.8899644409325</c:v>
                </c:pt>
                <c:pt idx="38">
                  <c:v>3057.2818056104311</c:v>
                </c:pt>
                <c:pt idx="39">
                  <c:v>3135.6736467799292</c:v>
                </c:pt>
                <c:pt idx="40">
                  <c:v>3214.0654879494268</c:v>
                </c:pt>
                <c:pt idx="41">
                  <c:v>3292.4573291189258</c:v>
                </c:pt>
                <c:pt idx="42">
                  <c:v>3383.0020489924932</c:v>
                </c:pt>
                <c:pt idx="43">
                  <c:v>3480.1820173844335</c:v>
                </c:pt>
                <c:pt idx="44">
                  <c:v>3577.3619857763738</c:v>
                </c:pt>
                <c:pt idx="45">
                  <c:v>3674.5419541683132</c:v>
                </c:pt>
                <c:pt idx="46">
                  <c:v>3771.721922560253</c:v>
                </c:pt>
                <c:pt idx="47">
                  <c:v>3868.9018909521933</c:v>
                </c:pt>
                <c:pt idx="48">
                  <c:v>3966.0818593441327</c:v>
                </c:pt>
                <c:pt idx="49">
                  <c:v>4063.2618277360734</c:v>
                </c:pt>
                <c:pt idx="50">
                  <c:v>4160.4417961280133</c:v>
                </c:pt>
                <c:pt idx="51">
                  <c:v>4257.6217645199531</c:v>
                </c:pt>
                <c:pt idx="52">
                  <c:v>4354.8017329118929</c:v>
                </c:pt>
                <c:pt idx="53">
                  <c:v>4451.9817013038328</c:v>
                </c:pt>
                <c:pt idx="54">
                  <c:v>4549.1616696957726</c:v>
                </c:pt>
                <c:pt idx="55">
                  <c:v>4646.3416380877134</c:v>
                </c:pt>
                <c:pt idx="56">
                  <c:v>4743.5216064796523</c:v>
                </c:pt>
                <c:pt idx="57">
                  <c:v>4840.701574871593</c:v>
                </c:pt>
                <c:pt idx="58">
                  <c:v>4937.8815432635329</c:v>
                </c:pt>
                <c:pt idx="59">
                  <c:v>5035.0615116554727</c:v>
                </c:pt>
                <c:pt idx="60">
                  <c:v>5132.2414800474126</c:v>
                </c:pt>
                <c:pt idx="61">
                  <c:v>5229.4214484393524</c:v>
                </c:pt>
                <c:pt idx="62">
                  <c:v>5326.6014168312922</c:v>
                </c:pt>
                <c:pt idx="63">
                  <c:v>5423.7813852232321</c:v>
                </c:pt>
                <c:pt idx="64">
                  <c:v>5520.9613536151728</c:v>
                </c:pt>
                <c:pt idx="65">
                  <c:v>5618.1413220071136</c:v>
                </c:pt>
                <c:pt idx="66">
                  <c:v>5715.3212903990516</c:v>
                </c:pt>
                <c:pt idx="67">
                  <c:v>5812.5012587909923</c:v>
                </c:pt>
                <c:pt idx="68">
                  <c:v>5909.6812271829331</c:v>
                </c:pt>
                <c:pt idx="69">
                  <c:v>6006.8611955748729</c:v>
                </c:pt>
                <c:pt idx="70">
                  <c:v>6104.0411639668118</c:v>
                </c:pt>
                <c:pt idx="71">
                  <c:v>6201.2211323587508</c:v>
                </c:pt>
                <c:pt idx="72">
                  <c:v>6298.4011007506915</c:v>
                </c:pt>
                <c:pt idx="73">
                  <c:v>6395.5810691426313</c:v>
                </c:pt>
                <c:pt idx="74">
                  <c:v>6492.7610375345721</c:v>
                </c:pt>
                <c:pt idx="75">
                  <c:v>6589.9410059265119</c:v>
                </c:pt>
                <c:pt idx="76">
                  <c:v>6687.1209743184527</c:v>
                </c:pt>
                <c:pt idx="77">
                  <c:v>6784.3009427103925</c:v>
                </c:pt>
                <c:pt idx="78">
                  <c:v>6881.4809111023333</c:v>
                </c:pt>
                <c:pt idx="79">
                  <c:v>6978.6608794942722</c:v>
                </c:pt>
                <c:pt idx="80">
                  <c:v>7075.840847886212</c:v>
                </c:pt>
                <c:pt idx="81">
                  <c:v>7173.020816278151</c:v>
                </c:pt>
                <c:pt idx="82">
                  <c:v>7270.2007846700917</c:v>
                </c:pt>
                <c:pt idx="83">
                  <c:v>7367.3807530620315</c:v>
                </c:pt>
                <c:pt idx="84">
                  <c:v>7464.5607214539705</c:v>
                </c:pt>
                <c:pt idx="85">
                  <c:v>7561.7406898459112</c:v>
                </c:pt>
                <c:pt idx="86">
                  <c:v>7658.9206582378511</c:v>
                </c:pt>
                <c:pt idx="87">
                  <c:v>7756.1006266297918</c:v>
                </c:pt>
                <c:pt idx="88">
                  <c:v>7853.2805950217316</c:v>
                </c:pt>
                <c:pt idx="89">
                  <c:v>7950.4605634136724</c:v>
                </c:pt>
                <c:pt idx="90">
                  <c:v>8047.6405318056122</c:v>
                </c:pt>
                <c:pt idx="91">
                  <c:v>8144.8205001975512</c:v>
                </c:pt>
                <c:pt idx="92">
                  <c:v>8242.0004685894892</c:v>
                </c:pt>
                <c:pt idx="93">
                  <c:v>8339.1804369814308</c:v>
                </c:pt>
                <c:pt idx="94">
                  <c:v>8436.3604053733707</c:v>
                </c:pt>
                <c:pt idx="95">
                  <c:v>8533.5403737653105</c:v>
                </c:pt>
                <c:pt idx="96">
                  <c:v>8630.7203421572503</c:v>
                </c:pt>
                <c:pt idx="97">
                  <c:v>8727.9003105491902</c:v>
                </c:pt>
                <c:pt idx="98">
                  <c:v>8825.0802789411318</c:v>
                </c:pt>
                <c:pt idx="99">
                  <c:v>8922.2602473330699</c:v>
                </c:pt>
                <c:pt idx="100">
                  <c:v>9019.4402157250115</c:v>
                </c:pt>
                <c:pt idx="101">
                  <c:v>9116.6201841169514</c:v>
                </c:pt>
                <c:pt idx="102">
                  <c:v>9213.8001525088912</c:v>
                </c:pt>
                <c:pt idx="103">
                  <c:v>9310.980120900831</c:v>
                </c:pt>
                <c:pt idx="104">
                  <c:v>9408.1600892927709</c:v>
                </c:pt>
                <c:pt idx="105">
                  <c:v>9505.3400576847089</c:v>
                </c:pt>
                <c:pt idx="106">
                  <c:v>9602.5200260766505</c:v>
                </c:pt>
                <c:pt idx="107">
                  <c:v>9699.6999944685904</c:v>
                </c:pt>
                <c:pt idx="108">
                  <c:v>9796.8799628605302</c:v>
                </c:pt>
                <c:pt idx="109">
                  <c:v>9894.0599312524701</c:v>
                </c:pt>
                <c:pt idx="110">
                  <c:v>9991.2398996444099</c:v>
                </c:pt>
                <c:pt idx="111">
                  <c:v>10088.419868036352</c:v>
                </c:pt>
                <c:pt idx="112">
                  <c:v>10185.59983642829</c:v>
                </c:pt>
                <c:pt idx="113">
                  <c:v>10282.779804820229</c:v>
                </c:pt>
                <c:pt idx="114">
                  <c:v>10379.959773212169</c:v>
                </c:pt>
                <c:pt idx="115">
                  <c:v>10477.139741604111</c:v>
                </c:pt>
                <c:pt idx="116">
                  <c:v>10574.319709996051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E-4B0A-A57D-FEA526C5D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738152"/>
        <c:axId val="460738808"/>
      </c:lineChart>
      <c:catAx>
        <c:axId val="460738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lt-LT"/>
                  <a:t>Dabartinis bruto atlyginimas</a:t>
                </a: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60738808"/>
        <c:crosses val="autoZero"/>
        <c:auto val="1"/>
        <c:lblAlgn val="ctr"/>
        <c:lblOffset val="100"/>
        <c:noMultiLvlLbl val="0"/>
      </c:catAx>
      <c:valAx>
        <c:axId val="46073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lt-LT"/>
                  <a:t>Eurai</a:t>
                </a: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607381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1663D-C7AE-4B4C-A79C-3BED4432E0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0.95242</cdr:y>
    </cdr:from>
    <cdr:to>
      <cdr:x>0.23093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FDCD18C-0968-4151-8A78-A57E50E137BF}"/>
            </a:ext>
          </a:extLst>
        </cdr:cNvPr>
        <cdr:cNvSpPr txBox="1"/>
      </cdr:nvSpPr>
      <cdr:spPr>
        <a:xfrm xmlns:a="http://schemas.openxmlformats.org/drawingml/2006/main">
          <a:off x="0" y="5996460"/>
          <a:ext cx="2001644" cy="299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© </a:t>
          </a:r>
          <a:r>
            <a:rPr lang="en-US" sz="900"/>
            <a:t>Lithuanian-Economy</a:t>
          </a:r>
          <a:r>
            <a:rPr lang="en-US" sz="1100"/>
            <a:t>.net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7477F-37FE-42F7-BEE1-0C901B839B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0.95242</cdr:y>
    </cdr:from>
    <cdr:to>
      <cdr:x>0.23093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7FCA6A2-0DD9-4E50-9D80-F011489304DF}"/>
            </a:ext>
          </a:extLst>
        </cdr:cNvPr>
        <cdr:cNvSpPr txBox="1"/>
      </cdr:nvSpPr>
      <cdr:spPr>
        <a:xfrm xmlns:a="http://schemas.openxmlformats.org/drawingml/2006/main">
          <a:off x="0" y="5174799"/>
          <a:ext cx="2204357" cy="2585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© </a:t>
          </a:r>
          <a:r>
            <a:rPr lang="en-US" sz="900"/>
            <a:t>Lithuanian-Economy</a:t>
          </a:r>
          <a:r>
            <a:rPr lang="en-US" sz="1100"/>
            <a:t>.net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9645313" y="0"/>
    <xdr:ext cx="8667750" cy="62960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E77B82-6D61-4B4A-8135-B3F31E0D21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9757571" y="6449786"/>
    <xdr:ext cx="8667750" cy="6296025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60BE50-B54D-42FE-BE76-E52226432E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0.95242</cdr:y>
    </cdr:from>
    <cdr:to>
      <cdr:x>0.23093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7FCA6A2-0DD9-4E50-9D80-F011489304DF}"/>
            </a:ext>
          </a:extLst>
        </cdr:cNvPr>
        <cdr:cNvSpPr txBox="1"/>
      </cdr:nvSpPr>
      <cdr:spPr>
        <a:xfrm xmlns:a="http://schemas.openxmlformats.org/drawingml/2006/main">
          <a:off x="0" y="5174799"/>
          <a:ext cx="2204357" cy="2585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© </a:t>
          </a:r>
          <a:r>
            <a:rPr lang="en-US" sz="900"/>
            <a:t>Lithuanian-Economy</a:t>
          </a:r>
          <a:r>
            <a:rPr lang="en-US" sz="1100"/>
            <a:t>.net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0.95242</cdr:y>
    </cdr:from>
    <cdr:to>
      <cdr:x>0.23093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FDCD18C-0968-4151-8A78-A57E50E137BF}"/>
            </a:ext>
          </a:extLst>
        </cdr:cNvPr>
        <cdr:cNvSpPr txBox="1"/>
      </cdr:nvSpPr>
      <cdr:spPr>
        <a:xfrm xmlns:a="http://schemas.openxmlformats.org/drawingml/2006/main">
          <a:off x="0" y="5996460"/>
          <a:ext cx="2001644" cy="299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© </a:t>
          </a:r>
          <a:r>
            <a:rPr lang="en-US" sz="900"/>
            <a:t>Lithuanian-Economy</a:t>
          </a:r>
          <a:r>
            <a:rPr lang="en-US" sz="1100"/>
            <a:t>.net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298"/>
  <sheetViews>
    <sheetView tabSelected="1" topLeftCell="I1" zoomScale="70" zoomScaleNormal="70" workbookViewId="0">
      <selection activeCell="V18" sqref="V18"/>
    </sheetView>
  </sheetViews>
  <sheetFormatPr defaultRowHeight="14.25" x14ac:dyDescent="0.2"/>
  <cols>
    <col min="1" max="2" width="7.875" style="1" customWidth="1"/>
    <col min="3" max="10" width="7.875" style="2" customWidth="1"/>
    <col min="11" max="12" width="7.875" style="3" customWidth="1"/>
    <col min="13" max="13" width="7.875" style="1" customWidth="1"/>
    <col min="14" max="22" width="7.875" style="3" customWidth="1"/>
    <col min="23" max="24" width="7.875" style="2" customWidth="1"/>
    <col min="25" max="25" width="9.5" style="2" customWidth="1"/>
    <col min="26" max="27" width="7.875" style="4" customWidth="1"/>
    <col min="28" max="41" width="7.875" style="2" customWidth="1"/>
    <col min="53" max="1021" width="7.875" style="2" customWidth="1"/>
    <col min="1022" max="1023" width="8.875" customWidth="1"/>
  </cols>
  <sheetData>
    <row r="1" spans="1:1022" s="7" customFormat="1" ht="100.5" x14ac:dyDescent="0.25">
      <c r="A1" s="5" t="s">
        <v>0</v>
      </c>
      <c r="B1" s="5" t="s">
        <v>1</v>
      </c>
      <c r="C1" s="6" t="s">
        <v>16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21</v>
      </c>
      <c r="J1" s="6" t="s">
        <v>23</v>
      </c>
      <c r="K1" s="13" t="s">
        <v>24</v>
      </c>
      <c r="L1" s="8"/>
      <c r="M1" s="5" t="s">
        <v>0</v>
      </c>
      <c r="N1" s="5" t="s">
        <v>1</v>
      </c>
      <c r="O1" s="6" t="s">
        <v>16</v>
      </c>
      <c r="P1" s="6" t="s">
        <v>2</v>
      </c>
      <c r="Q1" s="6" t="s">
        <v>3</v>
      </c>
      <c r="R1" s="6" t="s">
        <v>20</v>
      </c>
      <c r="S1" s="6" t="s">
        <v>19</v>
      </c>
      <c r="T1" s="6" t="s">
        <v>22</v>
      </c>
      <c r="U1" s="6" t="s">
        <v>17</v>
      </c>
      <c r="V1" s="13" t="s">
        <v>26</v>
      </c>
      <c r="W1" s="14" t="s">
        <v>27</v>
      </c>
      <c r="Y1" s="17" t="s">
        <v>7</v>
      </c>
      <c r="Z1" s="17"/>
      <c r="AA1" s="17"/>
      <c r="AB1" s="16" t="s">
        <v>25</v>
      </c>
      <c r="AMH1"/>
    </row>
    <row r="2" spans="1:1022" ht="15" x14ac:dyDescent="0.25">
      <c r="A2" s="1">
        <f t="shared" ref="A2:A3" si="0">SUM(B2:C2)</f>
        <v>224.72000000000003</v>
      </c>
      <c r="B2" s="1">
        <f t="shared" ref="B2:B33" si="1">IF(C2&lt;$AA$2,$AA$2*$Z$8,C2*$Z$8)</f>
        <v>124.72000000000001</v>
      </c>
      <c r="C2" s="1">
        <v>100</v>
      </c>
      <c r="D2" s="1">
        <f t="shared" ref="D2:D33" si="2">MAX(0,$AA$3-$AA$4*MAX(0,(C2-$AA$2)))</f>
        <v>380</v>
      </c>
      <c r="E2" s="1">
        <f t="shared" ref="E2:E3" si="3">MAX(0,C2-SUM(D2:D2))</f>
        <v>0</v>
      </c>
      <c r="F2" s="1">
        <f t="shared" ref="F2:F33" si="4">$E2*Z$9</f>
        <v>0</v>
      </c>
      <c r="G2" s="1">
        <f t="shared" ref="G2:G33" si="5">$C2*Z$11</f>
        <v>6</v>
      </c>
      <c r="H2" s="1">
        <f t="shared" ref="H2:H33" si="6">$C2*Z$12</f>
        <v>3</v>
      </c>
      <c r="I2" s="1">
        <f t="shared" ref="I2:I3" si="7">C2-SUM(F2:H2)</f>
        <v>91</v>
      </c>
      <c r="J2" s="1">
        <f t="shared" ref="J2:J3" si="8">SUM(B2,F2:H2)</f>
        <v>133.72000000000003</v>
      </c>
      <c r="K2" s="8">
        <f t="shared" ref="K2:K3" si="9">SUM(B2,F2:H2)/A2</f>
        <v>0.59505161979352084</v>
      </c>
      <c r="L2" s="8"/>
      <c r="M2" s="1">
        <f t="shared" ref="M2:M33" si="10">A2</f>
        <v>224.72000000000003</v>
      </c>
      <c r="N2" s="9">
        <f>$AB$8*O2</f>
        <v>2.7523982615566971</v>
      </c>
      <c r="O2" s="1">
        <f>M2/(1+$AB$8)</f>
        <v>221.96760173844334</v>
      </c>
      <c r="P2" s="1">
        <f>MAX(0,$AB$3-$AB$4*MAX(0,(O2-$AB$2)))</f>
        <v>492.37850651916239</v>
      </c>
      <c r="Q2" s="1">
        <f t="shared" ref="Q2:Q65" si="11">MAX(0,O2-SUM(P2:P2))</f>
        <v>0</v>
      </c>
      <c r="R2" s="1">
        <f>IF(M2&lt;$AB$7,Q2*$AB$9,$AB$7*$AB$9+(Q2-$AB$7)*$AB$10)</f>
        <v>0</v>
      </c>
      <c r="S2" s="1">
        <f>MAX(IF(M2&lt;$AB$7,O2*$AB$11,($AB$7/(1+$AB$8))*$AB$11),$AB$11*$AB$2)</f>
        <v>95.884235480047423</v>
      </c>
      <c r="T2" s="1">
        <f t="shared" ref="T2:T65" si="12">O2-SUM(R2:S2)</f>
        <v>126.08336625839591</v>
      </c>
      <c r="U2" s="1">
        <f t="shared" ref="U2:U65" si="13">SUM(N2,R2:S2)</f>
        <v>98.636633741604115</v>
      </c>
      <c r="V2" s="8">
        <f t="shared" ref="V2:V33" si="14">SUM(N2,R2:S2)/M2</f>
        <v>0.43893126442508057</v>
      </c>
      <c r="W2" s="1">
        <f t="shared" ref="W2:W33" si="15">T2-I2</f>
        <v>35.083366258395912</v>
      </c>
      <c r="Y2" s="10"/>
      <c r="Z2" s="11" t="s">
        <v>8</v>
      </c>
      <c r="AA2" s="11">
        <v>400</v>
      </c>
      <c r="AB2" s="10">
        <f>(400*1.3118)/1.0124</f>
        <v>518.29316475701307</v>
      </c>
      <c r="AC2" s="2">
        <f>AB2*0.185</f>
        <v>95.884235480047423</v>
      </c>
    </row>
    <row r="3" spans="1:1022" ht="15" x14ac:dyDescent="0.25">
      <c r="A3" s="1">
        <f t="shared" si="0"/>
        <v>324.72000000000003</v>
      </c>
      <c r="B3" s="1">
        <f t="shared" si="1"/>
        <v>124.72000000000001</v>
      </c>
      <c r="C3" s="1">
        <f t="shared" ref="C3:C8" si="16">C2+$AA$5</f>
        <v>200</v>
      </c>
      <c r="D3" s="1">
        <f t="shared" si="2"/>
        <v>380</v>
      </c>
      <c r="E3" s="1">
        <f t="shared" si="3"/>
        <v>0</v>
      </c>
      <c r="F3" s="1">
        <f t="shared" si="4"/>
        <v>0</v>
      </c>
      <c r="G3" s="1">
        <f t="shared" si="5"/>
        <v>12</v>
      </c>
      <c r="H3" s="1">
        <f t="shared" si="6"/>
        <v>6</v>
      </c>
      <c r="I3" s="1">
        <f t="shared" si="7"/>
        <v>182</v>
      </c>
      <c r="J3" s="1">
        <f t="shared" si="8"/>
        <v>142.72000000000003</v>
      </c>
      <c r="K3" s="8">
        <f t="shared" si="9"/>
        <v>0.43951712244395175</v>
      </c>
      <c r="L3" s="8"/>
      <c r="M3" s="1">
        <f t="shared" si="10"/>
        <v>324.72000000000003</v>
      </c>
      <c r="N3" s="9">
        <f t="shared" ref="N3:N66" si="17">$AB$8*O3</f>
        <v>3.9772105887001188</v>
      </c>
      <c r="O3" s="1">
        <f t="shared" ref="O3:O66" si="18">M3/(1+$AB$8)</f>
        <v>320.7427894112999</v>
      </c>
      <c r="P3" s="1">
        <f t="shared" ref="P3:P66" si="19">MAX(0,$AB$3-$AB$4*MAX(0,(O3-$AB$2)))</f>
        <v>492.37850651916239</v>
      </c>
      <c r="Q3" s="1">
        <f t="shared" si="11"/>
        <v>0</v>
      </c>
      <c r="R3" s="1">
        <f t="shared" ref="R3:R66" si="20">IF(M3&lt;$AB$7,Q3*$AB$9,$AB$7*$AB$9+(Q3-$AB$7)*$AB$10)</f>
        <v>0</v>
      </c>
      <c r="S3" s="1">
        <f t="shared" ref="S3:S66" si="21">MAX(IF(M3&lt;5575,O3*0.185,(5575/1.0124)*0.185),0.185*$AB$2)</f>
        <v>95.884235480047423</v>
      </c>
      <c r="T3" s="1">
        <f t="shared" si="12"/>
        <v>224.85855393125246</v>
      </c>
      <c r="U3" s="1">
        <f t="shared" si="13"/>
        <v>99.86144606874754</v>
      </c>
      <c r="V3" s="8">
        <f t="shared" si="14"/>
        <v>0.30753093763472383</v>
      </c>
      <c r="W3" s="1">
        <f t="shared" si="15"/>
        <v>42.858553931252459</v>
      </c>
      <c r="Y3" s="10"/>
      <c r="Z3" s="11" t="s">
        <v>9</v>
      </c>
      <c r="AA3" s="11">
        <v>380</v>
      </c>
      <c r="AB3" s="10">
        <f>AB2*(AA3/AA2)</f>
        <v>492.37850651916239</v>
      </c>
    </row>
    <row r="4" spans="1:1022" ht="15" x14ac:dyDescent="0.25">
      <c r="A4" s="1">
        <f t="shared" ref="A4:A21" si="22">SUM(B4:C4)</f>
        <v>424.72</v>
      </c>
      <c r="B4" s="1">
        <f t="shared" si="1"/>
        <v>124.72000000000001</v>
      </c>
      <c r="C4" s="1">
        <f t="shared" si="16"/>
        <v>300</v>
      </c>
      <c r="D4" s="1">
        <f t="shared" si="2"/>
        <v>380</v>
      </c>
      <c r="E4" s="1">
        <f t="shared" ref="E4:E21" si="23">MAX(0,C4-SUM(D4:D4))</f>
        <v>0</v>
      </c>
      <c r="F4" s="1">
        <f t="shared" si="4"/>
        <v>0</v>
      </c>
      <c r="G4" s="1">
        <f t="shared" si="5"/>
        <v>18</v>
      </c>
      <c r="H4" s="1">
        <f t="shared" si="6"/>
        <v>9</v>
      </c>
      <c r="I4" s="1">
        <f t="shared" ref="I4:I21" si="24">C4-SUM(F4:H4)</f>
        <v>273</v>
      </c>
      <c r="J4" s="1">
        <f t="shared" ref="J4:J21" si="25">SUM(B4,F4:H4)</f>
        <v>151.72000000000003</v>
      </c>
      <c r="K4" s="8">
        <f t="shared" ref="K4:K21" si="26">SUM(B4,F4:H4)/A4</f>
        <v>0.35722358259559245</v>
      </c>
      <c r="L4" s="8"/>
      <c r="M4" s="1">
        <f t="shared" si="10"/>
        <v>424.72</v>
      </c>
      <c r="N4" s="9">
        <f t="shared" si="17"/>
        <v>5.20202291584354</v>
      </c>
      <c r="O4" s="1">
        <f t="shared" si="18"/>
        <v>419.51797708415648</v>
      </c>
      <c r="P4" s="1">
        <f t="shared" si="19"/>
        <v>492.37850651916239</v>
      </c>
      <c r="Q4" s="1">
        <f t="shared" si="11"/>
        <v>0</v>
      </c>
      <c r="R4" s="1">
        <f t="shared" si="20"/>
        <v>0</v>
      </c>
      <c r="S4" s="1">
        <f t="shared" si="21"/>
        <v>95.884235480047423</v>
      </c>
      <c r="T4" s="1">
        <f t="shared" si="12"/>
        <v>323.63374160410905</v>
      </c>
      <c r="U4" s="1">
        <f t="shared" si="13"/>
        <v>101.08625839589097</v>
      </c>
      <c r="V4" s="8">
        <f t="shared" si="14"/>
        <v>0.23800682425101469</v>
      </c>
      <c r="W4" s="1">
        <f t="shared" si="15"/>
        <v>50.633741604109048</v>
      </c>
      <c r="Y4" s="10"/>
      <c r="Z4" s="11" t="s">
        <v>10</v>
      </c>
      <c r="AA4" s="11">
        <v>0.5</v>
      </c>
      <c r="AB4" s="10">
        <f>AB3/(2788-AB2)</f>
        <v>0.21693484765245025</v>
      </c>
    </row>
    <row r="5" spans="1:1022" x14ac:dyDescent="0.2">
      <c r="A5" s="1">
        <f t="shared" si="22"/>
        <v>524.72</v>
      </c>
      <c r="B5" s="1">
        <f t="shared" si="1"/>
        <v>124.72000000000001</v>
      </c>
      <c r="C5" s="1">
        <f t="shared" si="16"/>
        <v>400</v>
      </c>
      <c r="D5" s="1">
        <f t="shared" si="2"/>
        <v>380</v>
      </c>
      <c r="E5" s="1">
        <f t="shared" si="23"/>
        <v>20</v>
      </c>
      <c r="F5" s="1">
        <f t="shared" si="4"/>
        <v>3</v>
      </c>
      <c r="G5" s="1">
        <f t="shared" si="5"/>
        <v>24</v>
      </c>
      <c r="H5" s="1">
        <f t="shared" si="6"/>
        <v>12</v>
      </c>
      <c r="I5" s="1">
        <f t="shared" si="24"/>
        <v>361</v>
      </c>
      <c r="J5" s="1">
        <f t="shared" si="25"/>
        <v>163.72000000000003</v>
      </c>
      <c r="K5" s="8">
        <f t="shared" si="26"/>
        <v>0.31201402652843424</v>
      </c>
      <c r="L5" s="8"/>
      <c r="M5" s="1">
        <f t="shared" si="10"/>
        <v>524.72</v>
      </c>
      <c r="N5" s="9">
        <f t="shared" si="17"/>
        <v>6.4268352429869617</v>
      </c>
      <c r="O5" s="1">
        <f t="shared" si="18"/>
        <v>518.29316475701307</v>
      </c>
      <c r="P5" s="1">
        <f t="shared" si="19"/>
        <v>492.37850651916239</v>
      </c>
      <c r="Q5" s="1">
        <f t="shared" si="11"/>
        <v>25.914658237850688</v>
      </c>
      <c r="R5" s="1">
        <f t="shared" si="20"/>
        <v>5.4420782299486445</v>
      </c>
      <c r="S5" s="1">
        <f t="shared" si="21"/>
        <v>95.884235480047423</v>
      </c>
      <c r="T5" s="1">
        <f t="shared" si="12"/>
        <v>416.96685104701703</v>
      </c>
      <c r="U5" s="1">
        <f t="shared" si="13"/>
        <v>107.75314895298303</v>
      </c>
      <c r="V5" s="8">
        <f t="shared" si="14"/>
        <v>0.20535361517186884</v>
      </c>
      <c r="W5" s="1">
        <f t="shared" si="15"/>
        <v>55.96685104701703</v>
      </c>
      <c r="Y5" s="10"/>
      <c r="Z5" s="12" t="s">
        <v>11</v>
      </c>
      <c r="AA5" s="12">
        <v>100</v>
      </c>
      <c r="AB5" s="10"/>
    </row>
    <row r="6" spans="1:1022" x14ac:dyDescent="0.2">
      <c r="A6" s="1">
        <f t="shared" si="22"/>
        <v>655.9</v>
      </c>
      <c r="B6" s="1">
        <f t="shared" si="1"/>
        <v>155.9</v>
      </c>
      <c r="C6" s="1">
        <f t="shared" si="16"/>
        <v>500</v>
      </c>
      <c r="D6" s="1">
        <f t="shared" si="2"/>
        <v>330</v>
      </c>
      <c r="E6" s="1">
        <f t="shared" si="23"/>
        <v>170</v>
      </c>
      <c r="F6" s="1">
        <f t="shared" si="4"/>
        <v>25.5</v>
      </c>
      <c r="G6" s="1">
        <f t="shared" si="5"/>
        <v>30</v>
      </c>
      <c r="H6" s="1">
        <f t="shared" si="6"/>
        <v>15</v>
      </c>
      <c r="I6" s="1">
        <f t="shared" si="24"/>
        <v>429.5</v>
      </c>
      <c r="J6" s="1">
        <f t="shared" si="25"/>
        <v>226.4</v>
      </c>
      <c r="K6" s="8">
        <f t="shared" si="26"/>
        <v>0.34517456929409973</v>
      </c>
      <c r="L6" s="15"/>
      <c r="M6" s="1">
        <f t="shared" si="10"/>
        <v>655.9</v>
      </c>
      <c r="N6" s="9">
        <f t="shared" si="17"/>
        <v>8.0335440537337028</v>
      </c>
      <c r="O6" s="1">
        <f t="shared" si="18"/>
        <v>647.86645594626634</v>
      </c>
      <c r="P6" s="1">
        <f t="shared" si="19"/>
        <v>464.26954433519518</v>
      </c>
      <c r="Q6" s="1">
        <f t="shared" si="11"/>
        <v>183.59691161107116</v>
      </c>
      <c r="R6" s="1">
        <f t="shared" si="20"/>
        <v>38.555351438324941</v>
      </c>
      <c r="S6" s="1">
        <f t="shared" si="21"/>
        <v>119.85529435005927</v>
      </c>
      <c r="T6" s="1">
        <f t="shared" si="12"/>
        <v>489.45581015788213</v>
      </c>
      <c r="U6" s="1">
        <f t="shared" si="13"/>
        <v>166.44418984211791</v>
      </c>
      <c r="V6" s="8">
        <f t="shared" si="14"/>
        <v>0.25376458277499303</v>
      </c>
      <c r="W6" s="1">
        <f t="shared" si="15"/>
        <v>59.955810157882127</v>
      </c>
      <c r="Y6" s="10"/>
      <c r="Z6" s="10" t="s">
        <v>12</v>
      </c>
      <c r="AA6" s="10">
        <v>850</v>
      </c>
      <c r="AB6" s="10">
        <f>AA3/AA2*AB2</f>
        <v>492.37850651916239</v>
      </c>
    </row>
    <row r="7" spans="1:1022" x14ac:dyDescent="0.2">
      <c r="A7" s="1">
        <f t="shared" si="22"/>
        <v>787.08</v>
      </c>
      <c r="B7" s="1">
        <f t="shared" si="1"/>
        <v>187.08</v>
      </c>
      <c r="C7" s="1">
        <f t="shared" si="16"/>
        <v>600</v>
      </c>
      <c r="D7" s="1">
        <f t="shared" si="2"/>
        <v>280</v>
      </c>
      <c r="E7" s="1">
        <f t="shared" si="23"/>
        <v>320</v>
      </c>
      <c r="F7" s="1">
        <f t="shared" si="4"/>
        <v>48</v>
      </c>
      <c r="G7" s="1">
        <f t="shared" si="5"/>
        <v>36</v>
      </c>
      <c r="H7" s="1">
        <f t="shared" si="6"/>
        <v>18</v>
      </c>
      <c r="I7" s="1">
        <f t="shared" si="24"/>
        <v>498</v>
      </c>
      <c r="J7" s="1">
        <f t="shared" si="25"/>
        <v>289.08000000000004</v>
      </c>
      <c r="K7" s="8">
        <f t="shared" si="26"/>
        <v>0.36728159780454339</v>
      </c>
      <c r="L7" s="8"/>
      <c r="M7" s="1">
        <f t="shared" si="10"/>
        <v>787.08</v>
      </c>
      <c r="N7" s="9">
        <f t="shared" si="17"/>
        <v>9.6402528644804431</v>
      </c>
      <c r="O7" s="1">
        <f t="shared" si="18"/>
        <v>777.43974713551961</v>
      </c>
      <c r="P7" s="1">
        <f t="shared" si="19"/>
        <v>436.16058215122791</v>
      </c>
      <c r="Q7" s="1">
        <f t="shared" si="11"/>
        <v>341.2791649842917</v>
      </c>
      <c r="R7" s="1">
        <f t="shared" si="20"/>
        <v>71.668624646701247</v>
      </c>
      <c r="S7" s="1">
        <f t="shared" si="21"/>
        <v>143.82635322007113</v>
      </c>
      <c r="T7" s="1">
        <f t="shared" si="12"/>
        <v>561.94476926874722</v>
      </c>
      <c r="U7" s="1">
        <f t="shared" si="13"/>
        <v>225.13523073125282</v>
      </c>
      <c r="V7" s="8">
        <f t="shared" si="14"/>
        <v>0.28603856117707577</v>
      </c>
      <c r="W7" s="1">
        <f t="shared" si="15"/>
        <v>63.944769268747223</v>
      </c>
      <c r="Y7" s="10" t="s">
        <v>28</v>
      </c>
      <c r="Z7" s="10">
        <v>5</v>
      </c>
      <c r="AA7" s="10">
        <f>Z7*AA6*1.3118</f>
        <v>5575.1500000000005</v>
      </c>
      <c r="AB7" s="10">
        <f>AA7</f>
        <v>5575.1500000000005</v>
      </c>
    </row>
    <row r="8" spans="1:1022" x14ac:dyDescent="0.2">
      <c r="A8" s="1">
        <f t="shared" si="22"/>
        <v>918.26</v>
      </c>
      <c r="B8" s="1">
        <f t="shared" si="1"/>
        <v>218.26000000000002</v>
      </c>
      <c r="C8" s="1">
        <f t="shared" si="16"/>
        <v>700</v>
      </c>
      <c r="D8" s="1">
        <f t="shared" si="2"/>
        <v>230</v>
      </c>
      <c r="E8" s="1">
        <f t="shared" si="23"/>
        <v>470</v>
      </c>
      <c r="F8" s="1">
        <f t="shared" si="4"/>
        <v>70.5</v>
      </c>
      <c r="G8" s="1">
        <f t="shared" si="5"/>
        <v>42</v>
      </c>
      <c r="H8" s="1">
        <f t="shared" si="6"/>
        <v>21</v>
      </c>
      <c r="I8" s="1">
        <f t="shared" si="24"/>
        <v>566.5</v>
      </c>
      <c r="J8" s="1">
        <f t="shared" si="25"/>
        <v>351.76</v>
      </c>
      <c r="K8" s="8">
        <f t="shared" si="26"/>
        <v>0.38307233245486028</v>
      </c>
      <c r="L8" s="8"/>
      <c r="M8" s="1">
        <f t="shared" si="10"/>
        <v>918.26</v>
      </c>
      <c r="N8" s="9">
        <f t="shared" si="17"/>
        <v>11.246961675227183</v>
      </c>
      <c r="O8" s="1">
        <f t="shared" si="18"/>
        <v>907.01303832477288</v>
      </c>
      <c r="P8" s="1">
        <f t="shared" si="19"/>
        <v>408.05161996726071</v>
      </c>
      <c r="Q8" s="1">
        <f t="shared" si="11"/>
        <v>498.96141835751217</v>
      </c>
      <c r="R8" s="1">
        <f t="shared" si="20"/>
        <v>104.78189785507755</v>
      </c>
      <c r="S8" s="1">
        <f t="shared" si="21"/>
        <v>167.79741209008299</v>
      </c>
      <c r="T8" s="1">
        <f t="shared" si="12"/>
        <v>634.43372837961238</v>
      </c>
      <c r="U8" s="1">
        <f t="shared" si="13"/>
        <v>283.82627162038773</v>
      </c>
      <c r="V8" s="8">
        <f t="shared" si="14"/>
        <v>0.30909140289284925</v>
      </c>
      <c r="W8" s="1">
        <f t="shared" si="15"/>
        <v>67.933728379612376</v>
      </c>
      <c r="Y8" s="10" t="s">
        <v>13</v>
      </c>
      <c r="Z8" s="10">
        <v>0.31180000000000002</v>
      </c>
      <c r="AA8" s="10"/>
      <c r="AB8" s="10">
        <v>1.24E-2</v>
      </c>
    </row>
    <row r="9" spans="1:1022" x14ac:dyDescent="0.2">
      <c r="A9" s="1">
        <f t="shared" si="22"/>
        <v>1049.44</v>
      </c>
      <c r="B9" s="1">
        <f t="shared" si="1"/>
        <v>249.44000000000003</v>
      </c>
      <c r="C9" s="1">
        <f t="shared" ref="C9:C12" si="27">C8+$AA$5</f>
        <v>800</v>
      </c>
      <c r="D9" s="1">
        <f t="shared" si="2"/>
        <v>180</v>
      </c>
      <c r="E9" s="1">
        <f t="shared" si="23"/>
        <v>620</v>
      </c>
      <c r="F9" s="1">
        <f t="shared" si="4"/>
        <v>93</v>
      </c>
      <c r="G9" s="1">
        <f t="shared" si="5"/>
        <v>48</v>
      </c>
      <c r="H9" s="1">
        <f t="shared" si="6"/>
        <v>24</v>
      </c>
      <c r="I9" s="1">
        <f t="shared" si="24"/>
        <v>635</v>
      </c>
      <c r="J9" s="1">
        <f t="shared" si="25"/>
        <v>414.44000000000005</v>
      </c>
      <c r="K9" s="8">
        <f t="shared" si="26"/>
        <v>0.39491538344259797</v>
      </c>
      <c r="L9" s="8"/>
      <c r="M9" s="1">
        <f t="shared" si="10"/>
        <v>1049.44</v>
      </c>
      <c r="N9" s="9">
        <f t="shared" si="17"/>
        <v>12.853670485973923</v>
      </c>
      <c r="O9" s="1">
        <f t="shared" si="18"/>
        <v>1036.5863295140261</v>
      </c>
      <c r="P9" s="1">
        <f t="shared" si="19"/>
        <v>379.94265778329344</v>
      </c>
      <c r="Q9" s="1">
        <f t="shared" si="11"/>
        <v>656.64367173073265</v>
      </c>
      <c r="R9" s="1">
        <f t="shared" si="20"/>
        <v>137.89517106345386</v>
      </c>
      <c r="S9" s="1">
        <f t="shared" si="21"/>
        <v>191.76847096009485</v>
      </c>
      <c r="T9" s="1">
        <f t="shared" si="12"/>
        <v>706.92268749047741</v>
      </c>
      <c r="U9" s="1">
        <f t="shared" si="13"/>
        <v>342.51731250952264</v>
      </c>
      <c r="V9" s="8">
        <f t="shared" si="14"/>
        <v>0.32638103417967929</v>
      </c>
      <c r="W9" s="1">
        <f t="shared" si="15"/>
        <v>71.922687490477415</v>
      </c>
      <c r="Y9" s="10" t="s">
        <v>18</v>
      </c>
      <c r="Z9" s="10">
        <v>0.15</v>
      </c>
      <c r="AA9" s="10"/>
      <c r="AB9" s="10">
        <v>0.21</v>
      </c>
    </row>
    <row r="10" spans="1:1022" x14ac:dyDescent="0.2">
      <c r="A10" s="1">
        <f t="shared" si="22"/>
        <v>1180.6199999999999</v>
      </c>
      <c r="B10" s="1">
        <f t="shared" si="1"/>
        <v>280.62</v>
      </c>
      <c r="C10" s="1">
        <f t="shared" si="27"/>
        <v>900</v>
      </c>
      <c r="D10" s="1">
        <f t="shared" si="2"/>
        <v>130</v>
      </c>
      <c r="E10" s="1">
        <f t="shared" si="23"/>
        <v>770</v>
      </c>
      <c r="F10" s="1">
        <f t="shared" si="4"/>
        <v>115.5</v>
      </c>
      <c r="G10" s="1">
        <f t="shared" si="5"/>
        <v>54</v>
      </c>
      <c r="H10" s="1">
        <f t="shared" si="6"/>
        <v>27</v>
      </c>
      <c r="I10" s="1">
        <f t="shared" si="24"/>
        <v>703.5</v>
      </c>
      <c r="J10" s="1">
        <f t="shared" si="25"/>
        <v>477.12</v>
      </c>
      <c r="K10" s="8">
        <f t="shared" si="26"/>
        <v>0.40412664532194953</v>
      </c>
      <c r="L10" s="8"/>
      <c r="M10" s="1">
        <f t="shared" si="10"/>
        <v>1180.6199999999999</v>
      </c>
      <c r="N10" s="9">
        <f t="shared" si="17"/>
        <v>14.460379296720662</v>
      </c>
      <c r="O10" s="1">
        <f t="shared" si="18"/>
        <v>1166.1596207032792</v>
      </c>
      <c r="P10" s="1">
        <f t="shared" si="19"/>
        <v>351.83369559932629</v>
      </c>
      <c r="Q10" s="1">
        <f t="shared" si="11"/>
        <v>814.32592510395284</v>
      </c>
      <c r="R10" s="1">
        <f t="shared" si="20"/>
        <v>171.00844427183009</v>
      </c>
      <c r="S10" s="1">
        <f t="shared" si="21"/>
        <v>215.73952983010665</v>
      </c>
      <c r="T10" s="1">
        <f t="shared" si="12"/>
        <v>779.41164660134245</v>
      </c>
      <c r="U10" s="1">
        <f t="shared" si="13"/>
        <v>401.20835339865744</v>
      </c>
      <c r="V10" s="8">
        <f t="shared" si="14"/>
        <v>0.33982852518054707</v>
      </c>
      <c r="W10" s="1">
        <f t="shared" si="15"/>
        <v>75.911646601342454</v>
      </c>
      <c r="Y10" s="10" t="s">
        <v>29</v>
      </c>
      <c r="Z10" s="4" t="s">
        <v>30</v>
      </c>
      <c r="AB10" s="2">
        <v>0.25</v>
      </c>
    </row>
    <row r="11" spans="1:1022" x14ac:dyDescent="0.2">
      <c r="A11" s="1">
        <f t="shared" si="22"/>
        <v>1311.8</v>
      </c>
      <c r="B11" s="1">
        <f t="shared" si="1"/>
        <v>311.8</v>
      </c>
      <c r="C11" s="1">
        <f t="shared" si="27"/>
        <v>1000</v>
      </c>
      <c r="D11" s="1">
        <f t="shared" si="2"/>
        <v>80</v>
      </c>
      <c r="E11" s="1">
        <f t="shared" si="23"/>
        <v>920</v>
      </c>
      <c r="F11" s="1">
        <f t="shared" si="4"/>
        <v>138</v>
      </c>
      <c r="G11" s="1">
        <f t="shared" si="5"/>
        <v>60</v>
      </c>
      <c r="H11" s="1">
        <f t="shared" si="6"/>
        <v>30</v>
      </c>
      <c r="I11" s="1">
        <f t="shared" si="24"/>
        <v>772</v>
      </c>
      <c r="J11" s="1">
        <f t="shared" si="25"/>
        <v>539.79999999999995</v>
      </c>
      <c r="K11" s="8">
        <f t="shared" si="26"/>
        <v>0.41149565482543071</v>
      </c>
      <c r="L11" s="8"/>
      <c r="M11" s="1">
        <f t="shared" si="10"/>
        <v>1311.8</v>
      </c>
      <c r="N11" s="9">
        <f t="shared" si="17"/>
        <v>16.067088107467406</v>
      </c>
      <c r="O11" s="1">
        <f t="shared" si="18"/>
        <v>1295.7329118925327</v>
      </c>
      <c r="P11" s="1">
        <f t="shared" si="19"/>
        <v>323.72473341535897</v>
      </c>
      <c r="Q11" s="1">
        <f t="shared" si="11"/>
        <v>972.00817847717371</v>
      </c>
      <c r="R11" s="1">
        <f t="shared" si="20"/>
        <v>204.12171748020648</v>
      </c>
      <c r="S11" s="1">
        <f t="shared" si="21"/>
        <v>239.71058870011854</v>
      </c>
      <c r="T11" s="1">
        <f t="shared" si="12"/>
        <v>851.90060571220761</v>
      </c>
      <c r="U11" s="1">
        <f t="shared" si="13"/>
        <v>459.89939428779246</v>
      </c>
      <c r="V11" s="8">
        <f t="shared" si="14"/>
        <v>0.35058651798124141</v>
      </c>
      <c r="W11" s="1">
        <f t="shared" si="15"/>
        <v>79.900605712207607</v>
      </c>
      <c r="Y11" s="10" t="s">
        <v>14</v>
      </c>
      <c r="Z11" s="10">
        <v>0.06</v>
      </c>
      <c r="AA11" s="10"/>
      <c r="AB11" s="10">
        <v>0.185</v>
      </c>
    </row>
    <row r="12" spans="1:1022" x14ac:dyDescent="0.2">
      <c r="A12" s="1">
        <f t="shared" si="22"/>
        <v>1442.98</v>
      </c>
      <c r="B12" s="1">
        <f t="shared" si="1"/>
        <v>342.98</v>
      </c>
      <c r="C12" s="1">
        <f t="shared" si="27"/>
        <v>1100</v>
      </c>
      <c r="D12" s="1">
        <f t="shared" si="2"/>
        <v>30</v>
      </c>
      <c r="E12" s="1">
        <f t="shared" si="23"/>
        <v>1070</v>
      </c>
      <c r="F12" s="1">
        <f t="shared" si="4"/>
        <v>160.5</v>
      </c>
      <c r="G12" s="1">
        <f t="shared" si="5"/>
        <v>66</v>
      </c>
      <c r="H12" s="1">
        <f t="shared" si="6"/>
        <v>33</v>
      </c>
      <c r="I12" s="1">
        <f t="shared" si="24"/>
        <v>840.5</v>
      </c>
      <c r="J12" s="1">
        <f t="shared" si="25"/>
        <v>602.48</v>
      </c>
      <c r="K12" s="8">
        <f t="shared" si="26"/>
        <v>0.41752484441918808</v>
      </c>
      <c r="L12" s="8"/>
      <c r="M12" s="1">
        <f t="shared" si="10"/>
        <v>1442.98</v>
      </c>
      <c r="N12" s="9">
        <f t="shared" si="17"/>
        <v>17.673796918214144</v>
      </c>
      <c r="O12" s="1">
        <f t="shared" si="18"/>
        <v>1425.306203081786</v>
      </c>
      <c r="P12" s="1">
        <f t="shared" si="19"/>
        <v>295.61577123139176</v>
      </c>
      <c r="Q12" s="1">
        <f t="shared" si="11"/>
        <v>1129.6904318503941</v>
      </c>
      <c r="R12" s="1">
        <f t="shared" si="20"/>
        <v>237.23499068858277</v>
      </c>
      <c r="S12" s="1">
        <f t="shared" si="21"/>
        <v>263.68164757013039</v>
      </c>
      <c r="T12" s="1">
        <f t="shared" si="12"/>
        <v>924.38956482307276</v>
      </c>
      <c r="U12" s="1">
        <f t="shared" si="13"/>
        <v>518.59043517692726</v>
      </c>
      <c r="V12" s="8">
        <f t="shared" si="14"/>
        <v>0.35938851209090028</v>
      </c>
      <c r="W12" s="1">
        <f t="shared" si="15"/>
        <v>83.88956482307276</v>
      </c>
      <c r="Y12" s="10" t="s">
        <v>15</v>
      </c>
      <c r="Z12" s="10">
        <v>0.03</v>
      </c>
      <c r="AA12" s="10"/>
      <c r="AB12" s="10"/>
    </row>
    <row r="13" spans="1:1022" x14ac:dyDescent="0.2">
      <c r="A13" s="1">
        <f t="shared" si="22"/>
        <v>1574.16</v>
      </c>
      <c r="B13" s="1">
        <f t="shared" si="1"/>
        <v>374.16</v>
      </c>
      <c r="C13" s="1">
        <f t="shared" ref="C13:C39" si="28">C12+$AA$5</f>
        <v>1200</v>
      </c>
      <c r="D13" s="1">
        <f t="shared" si="2"/>
        <v>0</v>
      </c>
      <c r="E13" s="1">
        <f t="shared" si="23"/>
        <v>1200</v>
      </c>
      <c r="F13" s="1">
        <f t="shared" si="4"/>
        <v>180</v>
      </c>
      <c r="G13" s="1">
        <f t="shared" si="5"/>
        <v>72</v>
      </c>
      <c r="H13" s="1">
        <f t="shared" si="6"/>
        <v>36</v>
      </c>
      <c r="I13" s="1">
        <f t="shared" si="24"/>
        <v>912</v>
      </c>
      <c r="J13" s="1">
        <f t="shared" si="25"/>
        <v>662.16000000000008</v>
      </c>
      <c r="K13" s="8">
        <f t="shared" si="26"/>
        <v>0.42064339076078672</v>
      </c>
      <c r="L13" s="8"/>
      <c r="M13" s="1">
        <f t="shared" si="10"/>
        <v>1574.16</v>
      </c>
      <c r="N13" s="9">
        <f t="shared" si="17"/>
        <v>19.280505728960886</v>
      </c>
      <c r="O13" s="1">
        <f t="shared" si="18"/>
        <v>1554.8794942710392</v>
      </c>
      <c r="P13" s="1">
        <f t="shared" si="19"/>
        <v>267.50680904742455</v>
      </c>
      <c r="Q13" s="1">
        <f t="shared" si="11"/>
        <v>1287.3726852236146</v>
      </c>
      <c r="R13" s="1">
        <f t="shared" si="20"/>
        <v>270.34826389695905</v>
      </c>
      <c r="S13" s="1">
        <f t="shared" si="21"/>
        <v>287.65270644014225</v>
      </c>
      <c r="T13" s="1">
        <f t="shared" si="12"/>
        <v>996.87852393393791</v>
      </c>
      <c r="U13" s="1">
        <f t="shared" si="13"/>
        <v>577.28147606606217</v>
      </c>
      <c r="V13" s="8">
        <f t="shared" si="14"/>
        <v>0.36672350718228269</v>
      </c>
      <c r="W13" s="1">
        <f t="shared" si="15"/>
        <v>84.878523933937913</v>
      </c>
    </row>
    <row r="14" spans="1:1022" x14ac:dyDescent="0.2">
      <c r="A14" s="1">
        <f t="shared" si="22"/>
        <v>1705.3400000000001</v>
      </c>
      <c r="B14" s="1">
        <f t="shared" si="1"/>
        <v>405.34000000000003</v>
      </c>
      <c r="C14" s="1">
        <f t="shared" si="28"/>
        <v>1300</v>
      </c>
      <c r="D14" s="1">
        <f t="shared" si="2"/>
        <v>0</v>
      </c>
      <c r="E14" s="1">
        <f t="shared" si="23"/>
        <v>1300</v>
      </c>
      <c r="F14" s="1">
        <f t="shared" si="4"/>
        <v>195</v>
      </c>
      <c r="G14" s="1">
        <f t="shared" si="5"/>
        <v>78</v>
      </c>
      <c r="H14" s="1">
        <f t="shared" si="6"/>
        <v>39</v>
      </c>
      <c r="I14" s="1">
        <f t="shared" si="24"/>
        <v>988</v>
      </c>
      <c r="J14" s="1">
        <f t="shared" si="25"/>
        <v>717.34</v>
      </c>
      <c r="K14" s="8">
        <f t="shared" si="26"/>
        <v>0.42064339076078666</v>
      </c>
      <c r="L14" s="8"/>
      <c r="M14" s="1">
        <f t="shared" si="10"/>
        <v>1705.3400000000001</v>
      </c>
      <c r="N14" s="9">
        <f t="shared" si="17"/>
        <v>20.887214539707625</v>
      </c>
      <c r="O14" s="1">
        <f t="shared" si="18"/>
        <v>1684.4527854602925</v>
      </c>
      <c r="P14" s="1">
        <f t="shared" si="19"/>
        <v>239.39784686345729</v>
      </c>
      <c r="Q14" s="1">
        <f t="shared" si="11"/>
        <v>1445.0549385968352</v>
      </c>
      <c r="R14" s="1">
        <f t="shared" si="20"/>
        <v>303.46153710533537</v>
      </c>
      <c r="S14" s="1">
        <f t="shared" si="21"/>
        <v>311.62376531015411</v>
      </c>
      <c r="T14" s="1">
        <f t="shared" si="12"/>
        <v>1069.3674830448031</v>
      </c>
      <c r="U14" s="1">
        <f t="shared" si="13"/>
        <v>635.97251695519708</v>
      </c>
      <c r="V14" s="8">
        <f t="shared" si="14"/>
        <v>0.37293004149037556</v>
      </c>
      <c r="W14" s="1">
        <f t="shared" si="15"/>
        <v>81.367483044803066</v>
      </c>
    </row>
    <row r="15" spans="1:1022" x14ac:dyDescent="0.2">
      <c r="A15" s="1">
        <f t="shared" si="22"/>
        <v>1836.52</v>
      </c>
      <c r="B15" s="1">
        <f t="shared" si="1"/>
        <v>436.52000000000004</v>
      </c>
      <c r="C15" s="1">
        <f t="shared" si="28"/>
        <v>1400</v>
      </c>
      <c r="D15" s="1">
        <f t="shared" si="2"/>
        <v>0</v>
      </c>
      <c r="E15" s="1">
        <f t="shared" si="23"/>
        <v>1400</v>
      </c>
      <c r="F15" s="1">
        <f t="shared" si="4"/>
        <v>210</v>
      </c>
      <c r="G15" s="1">
        <f t="shared" si="5"/>
        <v>84</v>
      </c>
      <c r="H15" s="1">
        <f t="shared" si="6"/>
        <v>42</v>
      </c>
      <c r="I15" s="1">
        <f t="shared" si="24"/>
        <v>1064</v>
      </c>
      <c r="J15" s="1">
        <f t="shared" si="25"/>
        <v>772.52</v>
      </c>
      <c r="K15" s="8">
        <f t="shared" si="26"/>
        <v>0.42064339076078672</v>
      </c>
      <c r="L15" s="8"/>
      <c r="M15" s="1">
        <f t="shared" si="10"/>
        <v>1836.52</v>
      </c>
      <c r="N15" s="9">
        <f t="shared" si="17"/>
        <v>22.493923350454367</v>
      </c>
      <c r="O15" s="1">
        <f t="shared" si="18"/>
        <v>1814.0260766495458</v>
      </c>
      <c r="P15" s="1">
        <f t="shared" si="19"/>
        <v>211.28888467949008</v>
      </c>
      <c r="Q15" s="1">
        <f t="shared" si="11"/>
        <v>1602.7371919700556</v>
      </c>
      <c r="R15" s="1">
        <f t="shared" si="20"/>
        <v>336.57481031371168</v>
      </c>
      <c r="S15" s="1">
        <f t="shared" si="21"/>
        <v>335.59482418016597</v>
      </c>
      <c r="T15" s="1">
        <f t="shared" si="12"/>
        <v>1141.856442155668</v>
      </c>
      <c r="U15" s="1">
        <f t="shared" si="13"/>
        <v>694.66355784433199</v>
      </c>
      <c r="V15" s="8">
        <f t="shared" si="14"/>
        <v>0.37824992804016944</v>
      </c>
      <c r="W15" s="1">
        <f t="shared" si="15"/>
        <v>77.856442155667992</v>
      </c>
    </row>
    <row r="16" spans="1:1022" x14ac:dyDescent="0.2">
      <c r="A16" s="1">
        <f t="shared" si="22"/>
        <v>1967.7</v>
      </c>
      <c r="B16" s="1">
        <f t="shared" si="1"/>
        <v>467.70000000000005</v>
      </c>
      <c r="C16" s="1">
        <f t="shared" si="28"/>
        <v>1500</v>
      </c>
      <c r="D16" s="1">
        <f t="shared" si="2"/>
        <v>0</v>
      </c>
      <c r="E16" s="1">
        <f t="shared" si="23"/>
        <v>1500</v>
      </c>
      <c r="F16" s="1">
        <f t="shared" si="4"/>
        <v>225</v>
      </c>
      <c r="G16" s="1">
        <f t="shared" si="5"/>
        <v>90</v>
      </c>
      <c r="H16" s="1">
        <f t="shared" si="6"/>
        <v>45</v>
      </c>
      <c r="I16" s="1">
        <f t="shared" si="24"/>
        <v>1140</v>
      </c>
      <c r="J16" s="1">
        <f t="shared" si="25"/>
        <v>827.7</v>
      </c>
      <c r="K16" s="8">
        <f t="shared" si="26"/>
        <v>0.42064339076078672</v>
      </c>
      <c r="L16" s="8"/>
      <c r="M16" s="1">
        <f t="shared" si="10"/>
        <v>1967.7</v>
      </c>
      <c r="N16" s="9">
        <f t="shared" si="17"/>
        <v>24.100632161201109</v>
      </c>
      <c r="O16" s="1">
        <f t="shared" si="18"/>
        <v>1943.599367838799</v>
      </c>
      <c r="P16" s="1">
        <f t="shared" si="19"/>
        <v>183.17992249552282</v>
      </c>
      <c r="Q16" s="1">
        <f t="shared" si="11"/>
        <v>1760.4194453432763</v>
      </c>
      <c r="R16" s="1">
        <f t="shared" si="20"/>
        <v>369.68808352208799</v>
      </c>
      <c r="S16" s="1">
        <f t="shared" si="21"/>
        <v>359.56588305017783</v>
      </c>
      <c r="T16" s="1">
        <f t="shared" si="12"/>
        <v>1214.3454012665331</v>
      </c>
      <c r="U16" s="1">
        <f t="shared" si="13"/>
        <v>753.3545987334669</v>
      </c>
      <c r="V16" s="8">
        <f t="shared" si="14"/>
        <v>0.38286049638332414</v>
      </c>
      <c r="W16" s="1">
        <f t="shared" si="15"/>
        <v>74.345401266533145</v>
      </c>
    </row>
    <row r="17" spans="1:29" x14ac:dyDescent="0.2">
      <c r="A17" s="1">
        <f t="shared" si="22"/>
        <v>2098.88</v>
      </c>
      <c r="B17" s="1">
        <f t="shared" si="1"/>
        <v>498.88000000000005</v>
      </c>
      <c r="C17" s="1">
        <f t="shared" si="28"/>
        <v>1600</v>
      </c>
      <c r="D17" s="1">
        <f t="shared" si="2"/>
        <v>0</v>
      </c>
      <c r="E17" s="1">
        <f t="shared" si="23"/>
        <v>1600</v>
      </c>
      <c r="F17" s="1">
        <f t="shared" si="4"/>
        <v>240</v>
      </c>
      <c r="G17" s="1">
        <f t="shared" si="5"/>
        <v>96</v>
      </c>
      <c r="H17" s="1">
        <f t="shared" si="6"/>
        <v>48</v>
      </c>
      <c r="I17" s="1">
        <f t="shared" si="24"/>
        <v>1216</v>
      </c>
      <c r="J17" s="1">
        <f t="shared" si="25"/>
        <v>882.88000000000011</v>
      </c>
      <c r="K17" s="8">
        <f t="shared" si="26"/>
        <v>0.42064339076078672</v>
      </c>
      <c r="L17" s="8"/>
      <c r="M17" s="1">
        <f t="shared" si="10"/>
        <v>2098.88</v>
      </c>
      <c r="N17" s="9">
        <f t="shared" si="17"/>
        <v>25.707340971947847</v>
      </c>
      <c r="O17" s="1">
        <f t="shared" si="18"/>
        <v>2073.1726590280523</v>
      </c>
      <c r="P17" s="1">
        <f t="shared" si="19"/>
        <v>155.07096031155561</v>
      </c>
      <c r="Q17" s="1">
        <f t="shared" si="11"/>
        <v>1918.1016987164967</v>
      </c>
      <c r="R17" s="1">
        <f t="shared" si="20"/>
        <v>402.80135673046431</v>
      </c>
      <c r="S17" s="1">
        <f t="shared" si="21"/>
        <v>383.53694192018969</v>
      </c>
      <c r="T17" s="1">
        <f t="shared" si="12"/>
        <v>1286.8343603773983</v>
      </c>
      <c r="U17" s="1">
        <f t="shared" si="13"/>
        <v>812.04563962260181</v>
      </c>
      <c r="V17" s="8">
        <f t="shared" si="14"/>
        <v>0.38689474368358445</v>
      </c>
      <c r="W17" s="1">
        <f t="shared" si="15"/>
        <v>70.834360377398298</v>
      </c>
    </row>
    <row r="18" spans="1:29" x14ac:dyDescent="0.2">
      <c r="A18" s="1">
        <f t="shared" si="22"/>
        <v>2230.06</v>
      </c>
      <c r="B18" s="1">
        <f t="shared" si="1"/>
        <v>530.06000000000006</v>
      </c>
      <c r="C18" s="1">
        <f t="shared" si="28"/>
        <v>1700</v>
      </c>
      <c r="D18" s="1">
        <f t="shared" si="2"/>
        <v>0</v>
      </c>
      <c r="E18" s="1">
        <f t="shared" si="23"/>
        <v>1700</v>
      </c>
      <c r="F18" s="1">
        <f t="shared" si="4"/>
        <v>255</v>
      </c>
      <c r="G18" s="1">
        <f t="shared" si="5"/>
        <v>102</v>
      </c>
      <c r="H18" s="1">
        <f t="shared" si="6"/>
        <v>51</v>
      </c>
      <c r="I18" s="1">
        <f t="shared" si="24"/>
        <v>1292</v>
      </c>
      <c r="J18" s="1">
        <f t="shared" si="25"/>
        <v>938.06000000000006</v>
      </c>
      <c r="K18" s="8">
        <f t="shared" si="26"/>
        <v>0.42064339076078672</v>
      </c>
      <c r="L18" s="8"/>
      <c r="M18" s="1">
        <f t="shared" si="10"/>
        <v>2230.06</v>
      </c>
      <c r="N18" s="9">
        <f t="shared" si="17"/>
        <v>27.314049782694589</v>
      </c>
      <c r="O18" s="1">
        <f t="shared" si="18"/>
        <v>2202.7459502173056</v>
      </c>
      <c r="P18" s="1">
        <f t="shared" si="19"/>
        <v>126.9619981275884</v>
      </c>
      <c r="Q18" s="1">
        <f t="shared" si="11"/>
        <v>2075.7839520897173</v>
      </c>
      <c r="R18" s="1">
        <f t="shared" si="20"/>
        <v>435.91462993884062</v>
      </c>
      <c r="S18" s="1">
        <f t="shared" si="21"/>
        <v>407.50800079020155</v>
      </c>
      <c r="T18" s="1">
        <f t="shared" si="12"/>
        <v>1359.3233194882635</v>
      </c>
      <c r="U18" s="1">
        <f t="shared" si="13"/>
        <v>870.73668051173672</v>
      </c>
      <c r="V18" s="8">
        <f t="shared" si="14"/>
        <v>0.39045437365440244</v>
      </c>
      <c r="W18" s="1">
        <f t="shared" si="15"/>
        <v>67.323319488263451</v>
      </c>
    </row>
    <row r="19" spans="1:29" x14ac:dyDescent="0.2">
      <c r="A19" s="1">
        <f t="shared" si="22"/>
        <v>2361.2399999999998</v>
      </c>
      <c r="B19" s="1">
        <f t="shared" si="1"/>
        <v>561.24</v>
      </c>
      <c r="C19" s="1">
        <f t="shared" si="28"/>
        <v>1800</v>
      </c>
      <c r="D19" s="1">
        <f t="shared" si="2"/>
        <v>0</v>
      </c>
      <c r="E19" s="1">
        <f t="shared" si="23"/>
        <v>1800</v>
      </c>
      <c r="F19" s="1">
        <f t="shared" si="4"/>
        <v>270</v>
      </c>
      <c r="G19" s="1">
        <f t="shared" si="5"/>
        <v>108</v>
      </c>
      <c r="H19" s="1">
        <f t="shared" si="6"/>
        <v>54</v>
      </c>
      <c r="I19" s="1">
        <f t="shared" si="24"/>
        <v>1368</v>
      </c>
      <c r="J19" s="1">
        <f t="shared" si="25"/>
        <v>993.24</v>
      </c>
      <c r="K19" s="8">
        <f t="shared" si="26"/>
        <v>0.42064339076078677</v>
      </c>
      <c r="L19" s="8"/>
      <c r="M19" s="1">
        <f t="shared" si="10"/>
        <v>2361.2399999999998</v>
      </c>
      <c r="N19" s="9">
        <f t="shared" si="17"/>
        <v>28.920758593441324</v>
      </c>
      <c r="O19" s="1">
        <f t="shared" si="18"/>
        <v>2332.3192414065584</v>
      </c>
      <c r="P19" s="1">
        <f t="shared" si="19"/>
        <v>98.853035943621251</v>
      </c>
      <c r="Q19" s="1">
        <f t="shared" si="11"/>
        <v>2233.4662054629371</v>
      </c>
      <c r="R19" s="1">
        <f t="shared" si="20"/>
        <v>469.02790314721676</v>
      </c>
      <c r="S19" s="1">
        <f t="shared" si="21"/>
        <v>431.4790596602133</v>
      </c>
      <c r="T19" s="1">
        <f t="shared" si="12"/>
        <v>1431.8122785991284</v>
      </c>
      <c r="U19" s="1">
        <f t="shared" si="13"/>
        <v>929.42772140087141</v>
      </c>
      <c r="V19" s="8">
        <f t="shared" si="14"/>
        <v>0.39361848918401837</v>
      </c>
      <c r="W19" s="1">
        <f t="shared" si="15"/>
        <v>63.812278599128376</v>
      </c>
    </row>
    <row r="20" spans="1:29" x14ac:dyDescent="0.2">
      <c r="A20" s="1">
        <f t="shared" si="22"/>
        <v>2492.42</v>
      </c>
      <c r="B20" s="1">
        <f t="shared" si="1"/>
        <v>592.42000000000007</v>
      </c>
      <c r="C20" s="1">
        <f t="shared" si="28"/>
        <v>1900</v>
      </c>
      <c r="D20" s="1">
        <f t="shared" si="2"/>
        <v>0</v>
      </c>
      <c r="E20" s="1">
        <f t="shared" si="23"/>
        <v>1900</v>
      </c>
      <c r="F20" s="1">
        <f t="shared" si="4"/>
        <v>285</v>
      </c>
      <c r="G20" s="1">
        <f t="shared" si="5"/>
        <v>114</v>
      </c>
      <c r="H20" s="1">
        <f t="shared" si="6"/>
        <v>57</v>
      </c>
      <c r="I20" s="1">
        <f t="shared" si="24"/>
        <v>1444</v>
      </c>
      <c r="J20" s="1">
        <f t="shared" si="25"/>
        <v>1048.42</v>
      </c>
      <c r="K20" s="8">
        <f t="shared" si="26"/>
        <v>0.42064339076078672</v>
      </c>
      <c r="L20" s="8"/>
      <c r="M20" s="1">
        <f t="shared" si="10"/>
        <v>2492.42</v>
      </c>
      <c r="N20" s="9">
        <f t="shared" si="17"/>
        <v>30.527467404188069</v>
      </c>
      <c r="O20" s="1">
        <f t="shared" si="18"/>
        <v>2461.8925325958121</v>
      </c>
      <c r="P20" s="1">
        <f t="shared" si="19"/>
        <v>70.744073759653929</v>
      </c>
      <c r="Q20" s="1">
        <f t="shared" si="11"/>
        <v>2391.1484588361582</v>
      </c>
      <c r="R20" s="1">
        <f t="shared" si="20"/>
        <v>502.14117635559319</v>
      </c>
      <c r="S20" s="1">
        <f t="shared" si="21"/>
        <v>455.45011853022521</v>
      </c>
      <c r="T20" s="1">
        <f t="shared" si="12"/>
        <v>1504.3012377099938</v>
      </c>
      <c r="U20" s="1">
        <f t="shared" si="13"/>
        <v>988.11876229000654</v>
      </c>
      <c r="V20" s="8">
        <f t="shared" si="14"/>
        <v>0.3964495399210432</v>
      </c>
      <c r="W20" s="1">
        <f t="shared" si="15"/>
        <v>60.301237709993757</v>
      </c>
      <c r="X20"/>
    </row>
    <row r="21" spans="1:29" x14ac:dyDescent="0.2">
      <c r="A21" s="1">
        <f t="shared" si="22"/>
        <v>2623.6</v>
      </c>
      <c r="B21" s="1">
        <f t="shared" si="1"/>
        <v>623.6</v>
      </c>
      <c r="C21" s="1">
        <f t="shared" si="28"/>
        <v>2000</v>
      </c>
      <c r="D21" s="1">
        <f t="shared" si="2"/>
        <v>0</v>
      </c>
      <c r="E21" s="1">
        <f t="shared" si="23"/>
        <v>2000</v>
      </c>
      <c r="F21" s="1">
        <f t="shared" si="4"/>
        <v>300</v>
      </c>
      <c r="G21" s="1">
        <f t="shared" si="5"/>
        <v>120</v>
      </c>
      <c r="H21" s="1">
        <f t="shared" si="6"/>
        <v>60</v>
      </c>
      <c r="I21" s="1">
        <f t="shared" si="24"/>
        <v>1520</v>
      </c>
      <c r="J21" s="1">
        <f t="shared" si="25"/>
        <v>1103.5999999999999</v>
      </c>
      <c r="K21" s="8">
        <f t="shared" si="26"/>
        <v>0.42064339076078666</v>
      </c>
      <c r="L21" s="8"/>
      <c r="M21" s="1">
        <f t="shared" si="10"/>
        <v>2623.6</v>
      </c>
      <c r="N21" s="9">
        <f t="shared" si="17"/>
        <v>32.134176214934811</v>
      </c>
      <c r="O21" s="1">
        <f t="shared" si="18"/>
        <v>2591.4658237850654</v>
      </c>
      <c r="P21" s="1">
        <f t="shared" si="19"/>
        <v>42.635111575686665</v>
      </c>
      <c r="Q21" s="1">
        <f t="shared" si="11"/>
        <v>2548.8307122093788</v>
      </c>
      <c r="R21" s="1">
        <f t="shared" si="20"/>
        <v>535.2544495639695</v>
      </c>
      <c r="S21" s="1">
        <f t="shared" si="21"/>
        <v>479.42117740023707</v>
      </c>
      <c r="T21" s="1">
        <f t="shared" si="12"/>
        <v>1576.7901968208589</v>
      </c>
      <c r="U21" s="1">
        <f t="shared" si="13"/>
        <v>1046.8098031791415</v>
      </c>
      <c r="V21" s="8">
        <f t="shared" si="14"/>
        <v>0.39899748558436554</v>
      </c>
      <c r="W21" s="1">
        <f t="shared" si="15"/>
        <v>56.79019682085891</v>
      </c>
    </row>
    <row r="22" spans="1:29" x14ac:dyDescent="0.2">
      <c r="A22" s="1">
        <f t="shared" ref="A22:A42" si="29">SUM(B22:C22)</f>
        <v>2754.78</v>
      </c>
      <c r="B22" s="1">
        <f t="shared" si="1"/>
        <v>654.78000000000009</v>
      </c>
      <c r="C22" s="1">
        <f t="shared" si="28"/>
        <v>2100</v>
      </c>
      <c r="D22" s="1">
        <f t="shared" si="2"/>
        <v>0</v>
      </c>
      <c r="E22" s="1">
        <f t="shared" ref="E22:E42" si="30">MAX(0,C22-SUM(D22:D22))</f>
        <v>2100</v>
      </c>
      <c r="F22" s="1">
        <f t="shared" si="4"/>
        <v>315</v>
      </c>
      <c r="G22" s="1">
        <f t="shared" si="5"/>
        <v>126</v>
      </c>
      <c r="H22" s="1">
        <f t="shared" si="6"/>
        <v>63</v>
      </c>
      <c r="I22" s="1">
        <f t="shared" ref="I22:I42" si="31">C22-SUM(F22:H22)</f>
        <v>1596</v>
      </c>
      <c r="J22" s="1">
        <f t="shared" ref="J22:J42" si="32">SUM(B22,F22:H22)</f>
        <v>1158.7800000000002</v>
      </c>
      <c r="K22" s="8">
        <f t="shared" ref="K22:K42" si="33">SUM(B22,F22:H22)/A22</f>
        <v>0.42064339076078677</v>
      </c>
      <c r="L22" s="8"/>
      <c r="M22" s="1">
        <f t="shared" si="10"/>
        <v>2754.78</v>
      </c>
      <c r="N22" s="9">
        <f t="shared" si="17"/>
        <v>33.74088502568155</v>
      </c>
      <c r="O22" s="1">
        <f t="shared" si="18"/>
        <v>2721.0391149743186</v>
      </c>
      <c r="P22" s="1">
        <f t="shared" si="19"/>
        <v>14.526149391719457</v>
      </c>
      <c r="Q22" s="1">
        <f t="shared" si="11"/>
        <v>2706.512965582599</v>
      </c>
      <c r="R22" s="1">
        <f t="shared" si="20"/>
        <v>568.36772277234581</v>
      </c>
      <c r="S22" s="1">
        <f t="shared" si="21"/>
        <v>503.39223627024893</v>
      </c>
      <c r="T22" s="1">
        <f t="shared" si="12"/>
        <v>1649.2791559317238</v>
      </c>
      <c r="U22" s="1">
        <f t="shared" si="13"/>
        <v>1105.5008440682764</v>
      </c>
      <c r="V22" s="8">
        <f t="shared" si="14"/>
        <v>0.40130276975594287</v>
      </c>
      <c r="W22" s="1">
        <f t="shared" si="15"/>
        <v>53.279155931723835</v>
      </c>
      <c r="AC22" s="8"/>
    </row>
    <row r="23" spans="1:29" x14ac:dyDescent="0.2">
      <c r="A23" s="1">
        <f t="shared" si="29"/>
        <v>2885.96</v>
      </c>
      <c r="B23" s="1">
        <f t="shared" si="1"/>
        <v>685.96</v>
      </c>
      <c r="C23" s="1">
        <f t="shared" si="28"/>
        <v>2200</v>
      </c>
      <c r="D23" s="1">
        <f t="shared" si="2"/>
        <v>0</v>
      </c>
      <c r="E23" s="1">
        <f t="shared" si="30"/>
        <v>2200</v>
      </c>
      <c r="F23" s="1">
        <f t="shared" si="4"/>
        <v>330</v>
      </c>
      <c r="G23" s="1">
        <f t="shared" si="5"/>
        <v>132</v>
      </c>
      <c r="H23" s="1">
        <f t="shared" si="6"/>
        <v>66</v>
      </c>
      <c r="I23" s="1">
        <f t="shared" si="31"/>
        <v>1672</v>
      </c>
      <c r="J23" s="1">
        <f t="shared" si="32"/>
        <v>1213.96</v>
      </c>
      <c r="K23" s="8">
        <f t="shared" si="33"/>
        <v>0.42064339076078672</v>
      </c>
      <c r="L23" s="8"/>
      <c r="M23" s="1">
        <f t="shared" si="10"/>
        <v>2885.96</v>
      </c>
      <c r="N23" s="9">
        <f t="shared" si="17"/>
        <v>35.347593836428288</v>
      </c>
      <c r="O23" s="1">
        <f t="shared" si="18"/>
        <v>2850.6124061635719</v>
      </c>
      <c r="P23" s="1">
        <f t="shared" si="19"/>
        <v>0</v>
      </c>
      <c r="Q23" s="1">
        <f t="shared" si="11"/>
        <v>2850.6124061635719</v>
      </c>
      <c r="R23" s="1">
        <f t="shared" si="20"/>
        <v>598.62860529435011</v>
      </c>
      <c r="S23" s="1">
        <f t="shared" si="21"/>
        <v>527.36329514026079</v>
      </c>
      <c r="T23" s="1">
        <f t="shared" si="12"/>
        <v>1724.620505728961</v>
      </c>
      <c r="U23" s="1">
        <f t="shared" si="13"/>
        <v>1161.3394942710393</v>
      </c>
      <c r="V23" s="8">
        <f t="shared" si="14"/>
        <v>0.40241011457921777</v>
      </c>
      <c r="W23" s="1">
        <f t="shared" si="15"/>
        <v>52.620505728961007</v>
      </c>
    </row>
    <row r="24" spans="1:29" x14ac:dyDescent="0.2">
      <c r="A24" s="1">
        <f t="shared" si="29"/>
        <v>3017.1400000000003</v>
      </c>
      <c r="B24" s="1">
        <f t="shared" si="1"/>
        <v>717.1400000000001</v>
      </c>
      <c r="C24" s="1">
        <f t="shared" si="28"/>
        <v>2300</v>
      </c>
      <c r="D24" s="1">
        <f t="shared" si="2"/>
        <v>0</v>
      </c>
      <c r="E24" s="1">
        <f t="shared" si="30"/>
        <v>2300</v>
      </c>
      <c r="F24" s="1">
        <f t="shared" si="4"/>
        <v>345</v>
      </c>
      <c r="G24" s="1">
        <f t="shared" si="5"/>
        <v>138</v>
      </c>
      <c r="H24" s="1">
        <f t="shared" si="6"/>
        <v>69</v>
      </c>
      <c r="I24" s="1">
        <f t="shared" si="31"/>
        <v>1748</v>
      </c>
      <c r="J24" s="1">
        <f t="shared" si="32"/>
        <v>1269.1400000000001</v>
      </c>
      <c r="K24" s="8">
        <f t="shared" si="33"/>
        <v>0.42064339076078672</v>
      </c>
      <c r="L24" s="8"/>
      <c r="M24" s="1">
        <f t="shared" si="10"/>
        <v>3017.1400000000003</v>
      </c>
      <c r="N24" s="9">
        <f t="shared" si="17"/>
        <v>36.954302647175034</v>
      </c>
      <c r="O24" s="1">
        <f t="shared" si="18"/>
        <v>2980.1856973528252</v>
      </c>
      <c r="P24" s="1">
        <f t="shared" si="19"/>
        <v>0</v>
      </c>
      <c r="Q24" s="1">
        <f t="shared" si="11"/>
        <v>2980.1856973528252</v>
      </c>
      <c r="R24" s="1">
        <f t="shared" si="20"/>
        <v>625.83899644409325</v>
      </c>
      <c r="S24" s="1">
        <f t="shared" si="21"/>
        <v>551.3343540102727</v>
      </c>
      <c r="T24" s="1">
        <f t="shared" si="12"/>
        <v>1803.0123468984593</v>
      </c>
      <c r="U24" s="1">
        <f t="shared" si="13"/>
        <v>1214.127653101541</v>
      </c>
      <c r="V24" s="8">
        <f t="shared" si="14"/>
        <v>0.40241011457921771</v>
      </c>
      <c r="W24" s="1">
        <f t="shared" si="15"/>
        <v>55.012346898459327</v>
      </c>
    </row>
    <row r="25" spans="1:29" x14ac:dyDescent="0.2">
      <c r="A25" s="1">
        <f t="shared" si="29"/>
        <v>3148.32</v>
      </c>
      <c r="B25" s="1">
        <f t="shared" si="1"/>
        <v>748.32</v>
      </c>
      <c r="C25" s="1">
        <f t="shared" si="28"/>
        <v>2400</v>
      </c>
      <c r="D25" s="1">
        <f t="shared" si="2"/>
        <v>0</v>
      </c>
      <c r="E25" s="1">
        <f t="shared" si="30"/>
        <v>2400</v>
      </c>
      <c r="F25" s="1">
        <f t="shared" si="4"/>
        <v>360</v>
      </c>
      <c r="G25" s="1">
        <f t="shared" si="5"/>
        <v>144</v>
      </c>
      <c r="H25" s="1">
        <f t="shared" si="6"/>
        <v>72</v>
      </c>
      <c r="I25" s="1">
        <f t="shared" si="31"/>
        <v>1824</v>
      </c>
      <c r="J25" s="1">
        <f t="shared" si="32"/>
        <v>1324.3200000000002</v>
      </c>
      <c r="K25" s="8">
        <f t="shared" si="33"/>
        <v>0.42064339076078672</v>
      </c>
      <c r="L25" s="8"/>
      <c r="M25" s="1">
        <f t="shared" si="10"/>
        <v>3148.32</v>
      </c>
      <c r="N25" s="9">
        <f t="shared" si="17"/>
        <v>38.561011457921772</v>
      </c>
      <c r="O25" s="1">
        <f t="shared" si="18"/>
        <v>3109.7589885420784</v>
      </c>
      <c r="P25" s="1">
        <f t="shared" si="19"/>
        <v>0</v>
      </c>
      <c r="Q25" s="1">
        <f t="shared" si="11"/>
        <v>3109.7589885420784</v>
      </c>
      <c r="R25" s="1">
        <f t="shared" si="20"/>
        <v>653.0493875938364</v>
      </c>
      <c r="S25" s="1">
        <f t="shared" si="21"/>
        <v>575.30541288028451</v>
      </c>
      <c r="T25" s="1">
        <f t="shared" si="12"/>
        <v>1881.4041880679574</v>
      </c>
      <c r="U25" s="1">
        <f t="shared" si="13"/>
        <v>1266.9158119320427</v>
      </c>
      <c r="V25" s="8">
        <f t="shared" si="14"/>
        <v>0.40241011457921771</v>
      </c>
      <c r="W25" s="1">
        <f t="shared" si="15"/>
        <v>57.404188067957421</v>
      </c>
    </row>
    <row r="26" spans="1:29" x14ac:dyDescent="0.2">
      <c r="A26" s="1">
        <f t="shared" si="29"/>
        <v>3279.5</v>
      </c>
      <c r="B26" s="1">
        <f t="shared" si="1"/>
        <v>779.5</v>
      </c>
      <c r="C26" s="1">
        <f t="shared" si="28"/>
        <v>2500</v>
      </c>
      <c r="D26" s="1">
        <f t="shared" si="2"/>
        <v>0</v>
      </c>
      <c r="E26" s="1">
        <f t="shared" si="30"/>
        <v>2500</v>
      </c>
      <c r="F26" s="1">
        <f t="shared" si="4"/>
        <v>375</v>
      </c>
      <c r="G26" s="1">
        <f t="shared" si="5"/>
        <v>150</v>
      </c>
      <c r="H26" s="1">
        <f t="shared" si="6"/>
        <v>75</v>
      </c>
      <c r="I26" s="1">
        <f t="shared" si="31"/>
        <v>1900</v>
      </c>
      <c r="J26" s="1">
        <f t="shared" si="32"/>
        <v>1379.5</v>
      </c>
      <c r="K26" s="8">
        <f t="shared" si="33"/>
        <v>0.42064339076078672</v>
      </c>
      <c r="L26" s="8"/>
      <c r="M26" s="1">
        <f t="shared" si="10"/>
        <v>3279.5</v>
      </c>
      <c r="N26" s="9">
        <f t="shared" si="17"/>
        <v>40.167720268668511</v>
      </c>
      <c r="O26" s="1">
        <f t="shared" si="18"/>
        <v>3239.3322797313317</v>
      </c>
      <c r="P26" s="1">
        <f t="shared" si="19"/>
        <v>0</v>
      </c>
      <c r="Q26" s="1">
        <f t="shared" si="11"/>
        <v>3239.3322797313317</v>
      </c>
      <c r="R26" s="1">
        <f t="shared" si="20"/>
        <v>680.25977874357966</v>
      </c>
      <c r="S26" s="1">
        <f t="shared" si="21"/>
        <v>599.27647175029631</v>
      </c>
      <c r="T26" s="1">
        <f t="shared" si="12"/>
        <v>1959.7960292374557</v>
      </c>
      <c r="U26" s="1">
        <f t="shared" si="13"/>
        <v>1319.7039707625445</v>
      </c>
      <c r="V26" s="8">
        <f t="shared" si="14"/>
        <v>0.40241011457921771</v>
      </c>
      <c r="W26" s="1">
        <f t="shared" si="15"/>
        <v>59.796029237455741</v>
      </c>
    </row>
    <row r="27" spans="1:29" x14ac:dyDescent="0.2">
      <c r="A27" s="1">
        <f t="shared" si="29"/>
        <v>3410.6800000000003</v>
      </c>
      <c r="B27" s="1">
        <f t="shared" si="1"/>
        <v>810.68000000000006</v>
      </c>
      <c r="C27" s="1">
        <f t="shared" si="28"/>
        <v>2600</v>
      </c>
      <c r="D27" s="1">
        <f t="shared" si="2"/>
        <v>0</v>
      </c>
      <c r="E27" s="1">
        <f t="shared" si="30"/>
        <v>2600</v>
      </c>
      <c r="F27" s="1">
        <f t="shared" si="4"/>
        <v>390</v>
      </c>
      <c r="G27" s="1">
        <f t="shared" si="5"/>
        <v>156</v>
      </c>
      <c r="H27" s="1">
        <f t="shared" si="6"/>
        <v>78</v>
      </c>
      <c r="I27" s="1">
        <f t="shared" si="31"/>
        <v>1976</v>
      </c>
      <c r="J27" s="1">
        <f t="shared" si="32"/>
        <v>1434.68</v>
      </c>
      <c r="K27" s="8">
        <f t="shared" si="33"/>
        <v>0.42064339076078666</v>
      </c>
      <c r="L27" s="8"/>
      <c r="M27" s="1">
        <f t="shared" si="10"/>
        <v>3410.6800000000003</v>
      </c>
      <c r="N27" s="9">
        <f t="shared" si="17"/>
        <v>41.774429079415249</v>
      </c>
      <c r="O27" s="1">
        <f t="shared" si="18"/>
        <v>3368.905570920585</v>
      </c>
      <c r="P27" s="1">
        <f t="shared" si="19"/>
        <v>0</v>
      </c>
      <c r="Q27" s="1">
        <f t="shared" si="11"/>
        <v>3368.905570920585</v>
      </c>
      <c r="R27" s="1">
        <f t="shared" si="20"/>
        <v>707.4701698933228</v>
      </c>
      <c r="S27" s="1">
        <f t="shared" si="21"/>
        <v>623.24753062030823</v>
      </c>
      <c r="T27" s="1">
        <f t="shared" si="12"/>
        <v>2038.1878704069541</v>
      </c>
      <c r="U27" s="1">
        <f t="shared" si="13"/>
        <v>1372.4921295930462</v>
      </c>
      <c r="V27" s="8">
        <f t="shared" si="14"/>
        <v>0.40241011457921766</v>
      </c>
      <c r="W27" s="1">
        <f t="shared" si="15"/>
        <v>62.187870406954062</v>
      </c>
    </row>
    <row r="28" spans="1:29" x14ac:dyDescent="0.2">
      <c r="A28" s="1">
        <f t="shared" si="29"/>
        <v>3541.86</v>
      </c>
      <c r="B28" s="1">
        <f t="shared" si="1"/>
        <v>841.86</v>
      </c>
      <c r="C28" s="1">
        <f t="shared" si="28"/>
        <v>2700</v>
      </c>
      <c r="D28" s="1">
        <f t="shared" si="2"/>
        <v>0</v>
      </c>
      <c r="E28" s="1">
        <f t="shared" si="30"/>
        <v>2700</v>
      </c>
      <c r="F28" s="1">
        <f t="shared" si="4"/>
        <v>405</v>
      </c>
      <c r="G28" s="1">
        <f t="shared" si="5"/>
        <v>162</v>
      </c>
      <c r="H28" s="1">
        <f t="shared" si="6"/>
        <v>81</v>
      </c>
      <c r="I28" s="1">
        <f t="shared" si="31"/>
        <v>2052</v>
      </c>
      <c r="J28" s="1">
        <f t="shared" si="32"/>
        <v>1489.8600000000001</v>
      </c>
      <c r="K28" s="8">
        <f t="shared" si="33"/>
        <v>0.42064339076078672</v>
      </c>
      <c r="L28" s="8"/>
      <c r="M28" s="1">
        <f t="shared" si="10"/>
        <v>3541.86</v>
      </c>
      <c r="N28" s="9">
        <f t="shared" si="17"/>
        <v>43.381137890161995</v>
      </c>
      <c r="O28" s="1">
        <f t="shared" si="18"/>
        <v>3498.4788621098382</v>
      </c>
      <c r="P28" s="1">
        <f t="shared" si="19"/>
        <v>0</v>
      </c>
      <c r="Q28" s="1">
        <f t="shared" si="11"/>
        <v>3498.4788621098382</v>
      </c>
      <c r="R28" s="1">
        <f t="shared" si="20"/>
        <v>734.68056104306595</v>
      </c>
      <c r="S28" s="1">
        <f t="shared" si="21"/>
        <v>647.21858949032003</v>
      </c>
      <c r="T28" s="1">
        <f t="shared" si="12"/>
        <v>2116.5797115764522</v>
      </c>
      <c r="U28" s="1">
        <f t="shared" si="13"/>
        <v>1425.280288423548</v>
      </c>
      <c r="V28" s="8">
        <f t="shared" si="14"/>
        <v>0.40241011457921766</v>
      </c>
      <c r="W28" s="1">
        <f t="shared" si="15"/>
        <v>64.579711576452155</v>
      </c>
    </row>
    <row r="29" spans="1:29" x14ac:dyDescent="0.2">
      <c r="A29" s="1">
        <f t="shared" si="29"/>
        <v>3673.04</v>
      </c>
      <c r="B29" s="1">
        <f t="shared" si="1"/>
        <v>873.04000000000008</v>
      </c>
      <c r="C29" s="1">
        <f t="shared" si="28"/>
        <v>2800</v>
      </c>
      <c r="D29" s="1">
        <f t="shared" si="2"/>
        <v>0</v>
      </c>
      <c r="E29" s="1">
        <f t="shared" si="30"/>
        <v>2800</v>
      </c>
      <c r="F29" s="1">
        <f t="shared" si="4"/>
        <v>420</v>
      </c>
      <c r="G29" s="1">
        <f t="shared" si="5"/>
        <v>168</v>
      </c>
      <c r="H29" s="1">
        <f t="shared" si="6"/>
        <v>84</v>
      </c>
      <c r="I29" s="1">
        <f t="shared" si="31"/>
        <v>2128</v>
      </c>
      <c r="J29" s="1">
        <f t="shared" si="32"/>
        <v>1545.04</v>
      </c>
      <c r="K29" s="8">
        <f t="shared" si="33"/>
        <v>0.42064339076078672</v>
      </c>
      <c r="L29" s="8"/>
      <c r="M29" s="1">
        <f t="shared" si="10"/>
        <v>3673.04</v>
      </c>
      <c r="N29" s="9">
        <f t="shared" si="17"/>
        <v>44.987846700908733</v>
      </c>
      <c r="O29" s="1">
        <f t="shared" si="18"/>
        <v>3628.0521532990915</v>
      </c>
      <c r="P29" s="1">
        <f t="shared" si="19"/>
        <v>0</v>
      </c>
      <c r="Q29" s="1">
        <f t="shared" si="11"/>
        <v>3628.0521532990915</v>
      </c>
      <c r="R29" s="1">
        <f t="shared" si="20"/>
        <v>761.89095219280921</v>
      </c>
      <c r="S29" s="1">
        <f t="shared" si="21"/>
        <v>671.18964836033194</v>
      </c>
      <c r="T29" s="1">
        <f t="shared" si="12"/>
        <v>2194.9715527459502</v>
      </c>
      <c r="U29" s="1">
        <f t="shared" si="13"/>
        <v>1478.0684472540497</v>
      </c>
      <c r="V29" s="8">
        <f t="shared" si="14"/>
        <v>0.40241011457921766</v>
      </c>
      <c r="W29" s="1">
        <f t="shared" si="15"/>
        <v>66.971552745950248</v>
      </c>
    </row>
    <row r="30" spans="1:29" x14ac:dyDescent="0.2">
      <c r="A30" s="1">
        <f t="shared" si="29"/>
        <v>3804.2200000000003</v>
      </c>
      <c r="B30" s="1">
        <f t="shared" si="1"/>
        <v>904.22</v>
      </c>
      <c r="C30" s="1">
        <f t="shared" si="28"/>
        <v>2900</v>
      </c>
      <c r="D30" s="1">
        <f t="shared" si="2"/>
        <v>0</v>
      </c>
      <c r="E30" s="1">
        <f t="shared" si="30"/>
        <v>2900</v>
      </c>
      <c r="F30" s="1">
        <f t="shared" si="4"/>
        <v>435</v>
      </c>
      <c r="G30" s="1">
        <f t="shared" si="5"/>
        <v>174</v>
      </c>
      <c r="H30" s="1">
        <f t="shared" si="6"/>
        <v>87</v>
      </c>
      <c r="I30" s="1">
        <f t="shared" si="31"/>
        <v>2204</v>
      </c>
      <c r="J30" s="1">
        <f t="shared" si="32"/>
        <v>1600.22</v>
      </c>
      <c r="K30" s="8">
        <f t="shared" si="33"/>
        <v>0.42064339076078666</v>
      </c>
      <c r="L30" s="8"/>
      <c r="M30" s="1">
        <f t="shared" si="10"/>
        <v>3804.2200000000003</v>
      </c>
      <c r="N30" s="9">
        <f t="shared" si="17"/>
        <v>46.594555511655471</v>
      </c>
      <c r="O30" s="1">
        <f t="shared" si="18"/>
        <v>3757.6254444883448</v>
      </c>
      <c r="P30" s="1">
        <f t="shared" si="19"/>
        <v>0</v>
      </c>
      <c r="Q30" s="1">
        <f t="shared" si="11"/>
        <v>3757.6254444883448</v>
      </c>
      <c r="R30" s="1">
        <f t="shared" si="20"/>
        <v>789.10134334255235</v>
      </c>
      <c r="S30" s="1">
        <f t="shared" si="21"/>
        <v>695.16070723034375</v>
      </c>
      <c r="T30" s="1">
        <f t="shared" si="12"/>
        <v>2273.3633939154488</v>
      </c>
      <c r="U30" s="1">
        <f t="shared" si="13"/>
        <v>1530.8566060845515</v>
      </c>
      <c r="V30" s="8">
        <f t="shared" si="14"/>
        <v>0.40241011457921766</v>
      </c>
      <c r="W30" s="1">
        <f t="shared" si="15"/>
        <v>69.363393915448796</v>
      </c>
    </row>
    <row r="31" spans="1:29" x14ac:dyDescent="0.2">
      <c r="A31" s="1">
        <f t="shared" si="29"/>
        <v>3935.4</v>
      </c>
      <c r="B31" s="1">
        <f t="shared" si="1"/>
        <v>935.40000000000009</v>
      </c>
      <c r="C31" s="1">
        <f t="shared" si="28"/>
        <v>3000</v>
      </c>
      <c r="D31" s="1">
        <f t="shared" si="2"/>
        <v>0</v>
      </c>
      <c r="E31" s="1">
        <f t="shared" si="30"/>
        <v>3000</v>
      </c>
      <c r="F31" s="1">
        <f t="shared" si="4"/>
        <v>450</v>
      </c>
      <c r="G31" s="1">
        <f t="shared" si="5"/>
        <v>180</v>
      </c>
      <c r="H31" s="1">
        <f t="shared" si="6"/>
        <v>90</v>
      </c>
      <c r="I31" s="1">
        <f t="shared" si="31"/>
        <v>2280</v>
      </c>
      <c r="J31" s="1">
        <f t="shared" si="32"/>
        <v>1655.4</v>
      </c>
      <c r="K31" s="8">
        <f t="shared" si="33"/>
        <v>0.42064339076078672</v>
      </c>
      <c r="L31" s="8"/>
      <c r="M31" s="1">
        <f t="shared" si="10"/>
        <v>3935.4</v>
      </c>
      <c r="N31" s="9">
        <f t="shared" si="17"/>
        <v>48.201264322402217</v>
      </c>
      <c r="O31" s="1">
        <f t="shared" si="18"/>
        <v>3887.1987356775981</v>
      </c>
      <c r="P31" s="1">
        <f t="shared" si="19"/>
        <v>0</v>
      </c>
      <c r="Q31" s="1">
        <f t="shared" si="11"/>
        <v>3887.1987356775981</v>
      </c>
      <c r="R31" s="1">
        <f t="shared" si="20"/>
        <v>816.31173449229561</v>
      </c>
      <c r="S31" s="1">
        <f t="shared" si="21"/>
        <v>719.13176610035566</v>
      </c>
      <c r="T31" s="1">
        <f t="shared" si="12"/>
        <v>2351.7552350849469</v>
      </c>
      <c r="U31" s="1">
        <f t="shared" si="13"/>
        <v>1583.6447649150537</v>
      </c>
      <c r="V31" s="8">
        <f t="shared" si="14"/>
        <v>0.40241011457921777</v>
      </c>
      <c r="W31" s="1">
        <f t="shared" si="15"/>
        <v>71.755235084946889</v>
      </c>
    </row>
    <row r="32" spans="1:29" x14ac:dyDescent="0.2">
      <c r="A32" s="1">
        <f t="shared" si="29"/>
        <v>4066.58</v>
      </c>
      <c r="B32" s="1">
        <f t="shared" si="1"/>
        <v>966.58</v>
      </c>
      <c r="C32" s="1">
        <f t="shared" si="28"/>
        <v>3100</v>
      </c>
      <c r="D32" s="1">
        <f t="shared" si="2"/>
        <v>0</v>
      </c>
      <c r="E32" s="1">
        <f t="shared" si="30"/>
        <v>3100</v>
      </c>
      <c r="F32" s="1">
        <f t="shared" si="4"/>
        <v>465</v>
      </c>
      <c r="G32" s="1">
        <f t="shared" si="5"/>
        <v>186</v>
      </c>
      <c r="H32" s="1">
        <f t="shared" si="6"/>
        <v>93</v>
      </c>
      <c r="I32" s="1">
        <f t="shared" si="31"/>
        <v>2356</v>
      </c>
      <c r="J32" s="1">
        <f t="shared" si="32"/>
        <v>1710.58</v>
      </c>
      <c r="K32" s="8">
        <f t="shared" si="33"/>
        <v>0.42064339076078672</v>
      </c>
      <c r="L32" s="8"/>
      <c r="M32" s="1">
        <f t="shared" si="10"/>
        <v>4066.58</v>
      </c>
      <c r="N32" s="9">
        <f t="shared" si="17"/>
        <v>49.807973133148955</v>
      </c>
      <c r="O32" s="1">
        <f t="shared" si="18"/>
        <v>4016.7720268668513</v>
      </c>
      <c r="P32" s="1">
        <f t="shared" si="19"/>
        <v>0</v>
      </c>
      <c r="Q32" s="1">
        <f t="shared" si="11"/>
        <v>4016.7720268668513</v>
      </c>
      <c r="R32" s="1">
        <f t="shared" si="20"/>
        <v>843.52212564203876</v>
      </c>
      <c r="S32" s="1">
        <f t="shared" si="21"/>
        <v>743.10282497036746</v>
      </c>
      <c r="T32" s="1">
        <f t="shared" si="12"/>
        <v>2430.147076254445</v>
      </c>
      <c r="U32" s="1">
        <f t="shared" si="13"/>
        <v>1636.4329237455552</v>
      </c>
      <c r="V32" s="8">
        <f t="shared" si="14"/>
        <v>0.40241011457921771</v>
      </c>
      <c r="W32" s="1">
        <f t="shared" si="15"/>
        <v>74.147076254444983</v>
      </c>
    </row>
    <row r="33" spans="1:23" x14ac:dyDescent="0.2">
      <c r="A33" s="1">
        <f t="shared" si="29"/>
        <v>4197.76</v>
      </c>
      <c r="B33" s="1">
        <f t="shared" si="1"/>
        <v>997.7600000000001</v>
      </c>
      <c r="C33" s="1">
        <f t="shared" si="28"/>
        <v>3200</v>
      </c>
      <c r="D33" s="1">
        <f t="shared" si="2"/>
        <v>0</v>
      </c>
      <c r="E33" s="1">
        <f t="shared" si="30"/>
        <v>3200</v>
      </c>
      <c r="F33" s="1">
        <f t="shared" si="4"/>
        <v>480</v>
      </c>
      <c r="G33" s="1">
        <f t="shared" si="5"/>
        <v>192</v>
      </c>
      <c r="H33" s="1">
        <f t="shared" si="6"/>
        <v>96</v>
      </c>
      <c r="I33" s="1">
        <f t="shared" si="31"/>
        <v>2432</v>
      </c>
      <c r="J33" s="1">
        <f t="shared" si="32"/>
        <v>1765.7600000000002</v>
      </c>
      <c r="K33" s="8">
        <f t="shared" si="33"/>
        <v>0.42064339076078672</v>
      </c>
      <c r="L33" s="8"/>
      <c r="M33" s="1">
        <f t="shared" si="10"/>
        <v>4197.76</v>
      </c>
      <c r="N33" s="9">
        <f t="shared" si="17"/>
        <v>51.414681943895694</v>
      </c>
      <c r="O33" s="1">
        <f t="shared" si="18"/>
        <v>4146.3453180561046</v>
      </c>
      <c r="P33" s="1">
        <f t="shared" si="19"/>
        <v>0</v>
      </c>
      <c r="Q33" s="1">
        <f t="shared" si="11"/>
        <v>4146.3453180561046</v>
      </c>
      <c r="R33" s="1">
        <f t="shared" si="20"/>
        <v>870.7325167917819</v>
      </c>
      <c r="S33" s="1">
        <f t="shared" si="21"/>
        <v>767.07388384037938</v>
      </c>
      <c r="T33" s="1">
        <f t="shared" si="12"/>
        <v>2508.5389174239435</v>
      </c>
      <c r="U33" s="1">
        <f t="shared" si="13"/>
        <v>1689.2210825760571</v>
      </c>
      <c r="V33" s="8">
        <f t="shared" si="14"/>
        <v>0.40241011457921771</v>
      </c>
      <c r="W33" s="1">
        <f t="shared" si="15"/>
        <v>76.538917423943531</v>
      </c>
    </row>
    <row r="34" spans="1:23" x14ac:dyDescent="0.2">
      <c r="A34" s="1">
        <f t="shared" si="29"/>
        <v>4328.9400000000005</v>
      </c>
      <c r="B34" s="1">
        <f t="shared" ref="B34:B65" si="34">IF(C34&lt;$AA$2,$AA$2*$Z$8,C34*$Z$8)</f>
        <v>1028.94</v>
      </c>
      <c r="C34" s="1">
        <f t="shared" si="28"/>
        <v>3300</v>
      </c>
      <c r="D34" s="1">
        <f t="shared" ref="D34:D65" si="35">MAX(0,$AA$3-$AA$4*MAX(0,(C34-$AA$2)))</f>
        <v>0</v>
      </c>
      <c r="E34" s="1">
        <f t="shared" si="30"/>
        <v>3300</v>
      </c>
      <c r="F34" s="1">
        <f t="shared" ref="F34:F65" si="36">$E34*Z$9</f>
        <v>495</v>
      </c>
      <c r="G34" s="1">
        <f t="shared" ref="G34:G65" si="37">$C34*Z$11</f>
        <v>198</v>
      </c>
      <c r="H34" s="1">
        <f t="shared" ref="H34:H65" si="38">$C34*Z$12</f>
        <v>99</v>
      </c>
      <c r="I34" s="1">
        <f t="shared" si="31"/>
        <v>2508</v>
      </c>
      <c r="J34" s="1">
        <f t="shared" si="32"/>
        <v>1820.94</v>
      </c>
      <c r="K34" s="8">
        <f t="shared" si="33"/>
        <v>0.42064339076078666</v>
      </c>
      <c r="L34" s="8"/>
      <c r="M34" s="1">
        <f t="shared" ref="M34:M65" si="39">A34</f>
        <v>4328.9400000000005</v>
      </c>
      <c r="N34" s="9">
        <f t="shared" si="17"/>
        <v>53.021390754642439</v>
      </c>
      <c r="O34" s="1">
        <f t="shared" si="18"/>
        <v>4275.9186092453583</v>
      </c>
      <c r="P34" s="1">
        <f t="shared" si="19"/>
        <v>0</v>
      </c>
      <c r="Q34" s="1">
        <f t="shared" si="11"/>
        <v>4275.9186092453583</v>
      </c>
      <c r="R34" s="1">
        <f t="shared" si="20"/>
        <v>897.94290794152516</v>
      </c>
      <c r="S34" s="1">
        <f t="shared" si="21"/>
        <v>791.0449427103913</v>
      </c>
      <c r="T34" s="1">
        <f t="shared" si="12"/>
        <v>2586.9307585934421</v>
      </c>
      <c r="U34" s="1">
        <f t="shared" si="13"/>
        <v>1742.0092414065589</v>
      </c>
      <c r="V34" s="8">
        <f t="shared" ref="V34:V65" si="40">SUM(N34,R34:S34)/M34</f>
        <v>0.40241011457921771</v>
      </c>
      <c r="W34" s="1">
        <f t="shared" ref="W34:W65" si="41">T34-I34</f>
        <v>78.930758593442079</v>
      </c>
    </row>
    <row r="35" spans="1:23" x14ac:dyDescent="0.2">
      <c r="A35" s="1">
        <f t="shared" si="29"/>
        <v>4460.12</v>
      </c>
      <c r="B35" s="1">
        <f t="shared" si="34"/>
        <v>1060.1200000000001</v>
      </c>
      <c r="C35" s="1">
        <f t="shared" si="28"/>
        <v>3400</v>
      </c>
      <c r="D35" s="1">
        <f t="shared" si="35"/>
        <v>0</v>
      </c>
      <c r="E35" s="1">
        <f t="shared" si="30"/>
        <v>3400</v>
      </c>
      <c r="F35" s="1">
        <f t="shared" si="36"/>
        <v>510</v>
      </c>
      <c r="G35" s="1">
        <f t="shared" si="37"/>
        <v>204</v>
      </c>
      <c r="H35" s="1">
        <f t="shared" si="38"/>
        <v>102</v>
      </c>
      <c r="I35" s="1">
        <f t="shared" si="31"/>
        <v>2584</v>
      </c>
      <c r="J35" s="1">
        <f t="shared" si="32"/>
        <v>1876.1200000000001</v>
      </c>
      <c r="K35" s="8">
        <f t="shared" si="33"/>
        <v>0.42064339076078672</v>
      </c>
      <c r="L35" s="8"/>
      <c r="M35" s="1">
        <f t="shared" si="39"/>
        <v>4460.12</v>
      </c>
      <c r="N35" s="9">
        <f t="shared" si="17"/>
        <v>54.628099565389178</v>
      </c>
      <c r="O35" s="1">
        <f t="shared" si="18"/>
        <v>4405.4919004346111</v>
      </c>
      <c r="P35" s="1">
        <f t="shared" si="19"/>
        <v>0</v>
      </c>
      <c r="Q35" s="1">
        <f t="shared" si="11"/>
        <v>4405.4919004346111</v>
      </c>
      <c r="R35" s="1">
        <f t="shared" si="20"/>
        <v>925.15329909126831</v>
      </c>
      <c r="S35" s="1">
        <f t="shared" si="21"/>
        <v>815.0160015804031</v>
      </c>
      <c r="T35" s="1">
        <f t="shared" si="12"/>
        <v>2665.3225997629397</v>
      </c>
      <c r="U35" s="1">
        <f t="shared" si="13"/>
        <v>1794.7974002370606</v>
      </c>
      <c r="V35" s="8">
        <f t="shared" si="40"/>
        <v>0.40241011457921777</v>
      </c>
      <c r="W35" s="1">
        <f t="shared" si="41"/>
        <v>81.322599762939717</v>
      </c>
    </row>
    <row r="36" spans="1:23" x14ac:dyDescent="0.2">
      <c r="A36" s="1">
        <f t="shared" si="29"/>
        <v>4591.3</v>
      </c>
      <c r="B36" s="1">
        <f t="shared" si="34"/>
        <v>1091.3000000000002</v>
      </c>
      <c r="C36" s="1">
        <f t="shared" si="28"/>
        <v>3500</v>
      </c>
      <c r="D36" s="1">
        <f t="shared" si="35"/>
        <v>0</v>
      </c>
      <c r="E36" s="1">
        <f t="shared" si="30"/>
        <v>3500</v>
      </c>
      <c r="F36" s="1">
        <f t="shared" si="36"/>
        <v>525</v>
      </c>
      <c r="G36" s="1">
        <f t="shared" si="37"/>
        <v>210</v>
      </c>
      <c r="H36" s="1">
        <f t="shared" si="38"/>
        <v>105</v>
      </c>
      <c r="I36" s="1">
        <f t="shared" si="31"/>
        <v>2660</v>
      </c>
      <c r="J36" s="1">
        <f t="shared" si="32"/>
        <v>1931.3000000000002</v>
      </c>
      <c r="K36" s="8">
        <f t="shared" si="33"/>
        <v>0.42064339076078672</v>
      </c>
      <c r="L36" s="8"/>
      <c r="M36" s="1">
        <f t="shared" si="39"/>
        <v>4591.3</v>
      </c>
      <c r="N36" s="9">
        <f t="shared" si="17"/>
        <v>56.234808376135923</v>
      </c>
      <c r="O36" s="1">
        <f t="shared" si="18"/>
        <v>4535.0651916238648</v>
      </c>
      <c r="P36" s="1">
        <f t="shared" si="19"/>
        <v>0</v>
      </c>
      <c r="Q36" s="1">
        <f t="shared" si="11"/>
        <v>4535.0651916238648</v>
      </c>
      <c r="R36" s="1">
        <f t="shared" si="20"/>
        <v>952.36369024101157</v>
      </c>
      <c r="S36" s="1">
        <f t="shared" si="21"/>
        <v>838.98706045041502</v>
      </c>
      <c r="T36" s="1">
        <f t="shared" si="12"/>
        <v>2743.7144409324383</v>
      </c>
      <c r="U36" s="1">
        <f t="shared" si="13"/>
        <v>1847.5855590675624</v>
      </c>
      <c r="V36" s="8">
        <f t="shared" si="40"/>
        <v>0.40241011457921771</v>
      </c>
      <c r="W36" s="1">
        <f t="shared" si="41"/>
        <v>83.714440932438265</v>
      </c>
    </row>
    <row r="37" spans="1:23" x14ac:dyDescent="0.2">
      <c r="A37" s="1">
        <f t="shared" si="29"/>
        <v>4722.4799999999996</v>
      </c>
      <c r="B37" s="1">
        <f t="shared" si="34"/>
        <v>1122.48</v>
      </c>
      <c r="C37" s="1">
        <f t="shared" si="28"/>
        <v>3600</v>
      </c>
      <c r="D37" s="1">
        <f t="shared" si="35"/>
        <v>0</v>
      </c>
      <c r="E37" s="1">
        <f t="shared" si="30"/>
        <v>3600</v>
      </c>
      <c r="F37" s="1">
        <f t="shared" si="36"/>
        <v>540</v>
      </c>
      <c r="G37" s="1">
        <f t="shared" si="37"/>
        <v>216</v>
      </c>
      <c r="H37" s="1">
        <f t="shared" si="38"/>
        <v>108</v>
      </c>
      <c r="I37" s="1">
        <f t="shared" si="31"/>
        <v>2736</v>
      </c>
      <c r="J37" s="1">
        <f t="shared" si="32"/>
        <v>1986.48</v>
      </c>
      <c r="K37" s="8">
        <f t="shared" si="33"/>
        <v>0.42064339076078677</v>
      </c>
      <c r="L37" s="8"/>
      <c r="M37" s="1">
        <f t="shared" si="39"/>
        <v>4722.4799999999996</v>
      </c>
      <c r="N37" s="9">
        <f t="shared" si="17"/>
        <v>57.841517186882648</v>
      </c>
      <c r="O37" s="1">
        <f t="shared" si="18"/>
        <v>4664.6384828131168</v>
      </c>
      <c r="P37" s="1">
        <f t="shared" si="19"/>
        <v>0</v>
      </c>
      <c r="Q37" s="1">
        <f t="shared" si="11"/>
        <v>4664.6384828131168</v>
      </c>
      <c r="R37" s="1">
        <f t="shared" si="20"/>
        <v>979.57408139075449</v>
      </c>
      <c r="S37" s="1">
        <f t="shared" si="21"/>
        <v>862.95811932042659</v>
      </c>
      <c r="T37" s="1">
        <f t="shared" si="12"/>
        <v>2822.1062821019359</v>
      </c>
      <c r="U37" s="1">
        <f t="shared" si="13"/>
        <v>1900.3737178980637</v>
      </c>
      <c r="V37" s="8">
        <f t="shared" si="40"/>
        <v>0.40241011457921766</v>
      </c>
      <c r="W37" s="1">
        <f t="shared" si="41"/>
        <v>86.106282101935903</v>
      </c>
    </row>
    <row r="38" spans="1:23" x14ac:dyDescent="0.2">
      <c r="A38" s="1">
        <f t="shared" si="29"/>
        <v>4853.66</v>
      </c>
      <c r="B38" s="1">
        <f t="shared" si="34"/>
        <v>1153.6600000000001</v>
      </c>
      <c r="C38" s="1">
        <f t="shared" si="28"/>
        <v>3700</v>
      </c>
      <c r="D38" s="1">
        <f t="shared" si="35"/>
        <v>0</v>
      </c>
      <c r="E38" s="1">
        <f t="shared" si="30"/>
        <v>3700</v>
      </c>
      <c r="F38" s="1">
        <f t="shared" si="36"/>
        <v>555</v>
      </c>
      <c r="G38" s="1">
        <f t="shared" si="37"/>
        <v>222</v>
      </c>
      <c r="H38" s="1">
        <f t="shared" si="38"/>
        <v>111</v>
      </c>
      <c r="I38" s="1">
        <f t="shared" si="31"/>
        <v>2812</v>
      </c>
      <c r="J38" s="1">
        <f t="shared" si="32"/>
        <v>2041.66</v>
      </c>
      <c r="K38" s="8">
        <f t="shared" si="33"/>
        <v>0.42064339076078672</v>
      </c>
      <c r="L38" s="8"/>
      <c r="M38" s="1">
        <f t="shared" si="39"/>
        <v>4853.66</v>
      </c>
      <c r="N38" s="9">
        <f t="shared" si="17"/>
        <v>59.448225997629393</v>
      </c>
      <c r="O38" s="1">
        <f t="shared" si="18"/>
        <v>4794.2117740023705</v>
      </c>
      <c r="P38" s="1">
        <f t="shared" si="19"/>
        <v>0</v>
      </c>
      <c r="Q38" s="1">
        <f t="shared" si="11"/>
        <v>4794.2117740023705</v>
      </c>
      <c r="R38" s="1">
        <f t="shared" si="20"/>
        <v>1006.7844725404977</v>
      </c>
      <c r="S38" s="1">
        <f t="shared" si="21"/>
        <v>886.92917819043851</v>
      </c>
      <c r="T38" s="1">
        <f t="shared" si="12"/>
        <v>2900.4981232714345</v>
      </c>
      <c r="U38" s="1">
        <f t="shared" si="13"/>
        <v>1953.1618767285656</v>
      </c>
      <c r="V38" s="8">
        <f t="shared" si="40"/>
        <v>0.40241011457921766</v>
      </c>
      <c r="W38" s="1">
        <f t="shared" si="41"/>
        <v>88.498123271434451</v>
      </c>
    </row>
    <row r="39" spans="1:23" x14ac:dyDescent="0.2">
      <c r="A39" s="1">
        <f t="shared" si="29"/>
        <v>4984.84</v>
      </c>
      <c r="B39" s="1">
        <f t="shared" si="34"/>
        <v>1184.8400000000001</v>
      </c>
      <c r="C39" s="1">
        <f t="shared" si="28"/>
        <v>3800</v>
      </c>
      <c r="D39" s="1">
        <f t="shared" si="35"/>
        <v>0</v>
      </c>
      <c r="E39" s="1">
        <f t="shared" si="30"/>
        <v>3800</v>
      </c>
      <c r="F39" s="1">
        <f t="shared" si="36"/>
        <v>570</v>
      </c>
      <c r="G39" s="1">
        <f t="shared" si="37"/>
        <v>228</v>
      </c>
      <c r="H39" s="1">
        <f t="shared" si="38"/>
        <v>114</v>
      </c>
      <c r="I39" s="1">
        <f t="shared" si="31"/>
        <v>2888</v>
      </c>
      <c r="J39" s="1">
        <f t="shared" si="32"/>
        <v>2096.84</v>
      </c>
      <c r="K39" s="8">
        <f t="shared" si="33"/>
        <v>0.42064339076078672</v>
      </c>
      <c r="L39" s="8"/>
      <c r="M39" s="1">
        <f t="shared" si="39"/>
        <v>4984.84</v>
      </c>
      <c r="N39" s="9">
        <f t="shared" si="17"/>
        <v>61.054934808376139</v>
      </c>
      <c r="O39" s="1">
        <f t="shared" si="18"/>
        <v>4923.7850651916242</v>
      </c>
      <c r="P39" s="1">
        <f t="shared" si="19"/>
        <v>0</v>
      </c>
      <c r="Q39" s="1">
        <f t="shared" si="11"/>
        <v>4923.7850651916242</v>
      </c>
      <c r="R39" s="1">
        <f t="shared" si="20"/>
        <v>1033.9948636902411</v>
      </c>
      <c r="S39" s="1">
        <f t="shared" si="21"/>
        <v>910.90023706045042</v>
      </c>
      <c r="T39" s="1">
        <f t="shared" si="12"/>
        <v>2978.8899644409325</v>
      </c>
      <c r="U39" s="1">
        <f t="shared" si="13"/>
        <v>2005.9500355590676</v>
      </c>
      <c r="V39" s="8">
        <f t="shared" si="40"/>
        <v>0.40241011457921771</v>
      </c>
      <c r="W39" s="1">
        <f t="shared" si="41"/>
        <v>90.889964440932545</v>
      </c>
    </row>
    <row r="40" spans="1:23" x14ac:dyDescent="0.2">
      <c r="A40" s="1">
        <f t="shared" si="29"/>
        <v>5116.0200000000004</v>
      </c>
      <c r="B40" s="1">
        <f t="shared" si="34"/>
        <v>1216.02</v>
      </c>
      <c r="C40" s="1">
        <f t="shared" ref="C40:C55" si="42">C39+$AA$5</f>
        <v>3900</v>
      </c>
      <c r="D40" s="1">
        <f t="shared" si="35"/>
        <v>0</v>
      </c>
      <c r="E40" s="1">
        <f t="shared" si="30"/>
        <v>3900</v>
      </c>
      <c r="F40" s="1">
        <f t="shared" si="36"/>
        <v>585</v>
      </c>
      <c r="G40" s="1">
        <f t="shared" si="37"/>
        <v>234</v>
      </c>
      <c r="H40" s="1">
        <f t="shared" si="38"/>
        <v>117</v>
      </c>
      <c r="I40" s="1">
        <f t="shared" si="31"/>
        <v>2964</v>
      </c>
      <c r="J40" s="1">
        <f t="shared" si="32"/>
        <v>2152.02</v>
      </c>
      <c r="K40" s="8">
        <f t="shared" si="33"/>
        <v>0.42064339076078666</v>
      </c>
      <c r="L40" s="8"/>
      <c r="M40" s="1">
        <f t="shared" si="39"/>
        <v>5116.0200000000004</v>
      </c>
      <c r="N40" s="9">
        <f t="shared" si="17"/>
        <v>62.661643619122884</v>
      </c>
      <c r="O40" s="1">
        <f t="shared" si="18"/>
        <v>5053.3583563808779</v>
      </c>
      <c r="P40" s="1">
        <f t="shared" si="19"/>
        <v>0</v>
      </c>
      <c r="Q40" s="1">
        <f t="shared" si="11"/>
        <v>5053.3583563808779</v>
      </c>
      <c r="R40" s="1">
        <f t="shared" si="20"/>
        <v>1061.2052548399843</v>
      </c>
      <c r="S40" s="1">
        <f t="shared" si="21"/>
        <v>934.87129593046245</v>
      </c>
      <c r="T40" s="1">
        <f t="shared" si="12"/>
        <v>3057.2818056104311</v>
      </c>
      <c r="U40" s="1">
        <f t="shared" si="13"/>
        <v>2058.7381943895698</v>
      </c>
      <c r="V40" s="8">
        <f t="shared" si="40"/>
        <v>0.40241011457921777</v>
      </c>
      <c r="W40" s="1">
        <f t="shared" si="41"/>
        <v>93.281805610431093</v>
      </c>
    </row>
    <row r="41" spans="1:23" x14ac:dyDescent="0.2">
      <c r="A41" s="1">
        <f t="shared" si="29"/>
        <v>5247.2</v>
      </c>
      <c r="B41" s="1">
        <f t="shared" si="34"/>
        <v>1247.2</v>
      </c>
      <c r="C41" s="1">
        <f t="shared" si="42"/>
        <v>4000</v>
      </c>
      <c r="D41" s="1">
        <f t="shared" si="35"/>
        <v>0</v>
      </c>
      <c r="E41" s="1">
        <f t="shared" si="30"/>
        <v>4000</v>
      </c>
      <c r="F41" s="1">
        <f t="shared" si="36"/>
        <v>600</v>
      </c>
      <c r="G41" s="1">
        <f t="shared" si="37"/>
        <v>240</v>
      </c>
      <c r="H41" s="1">
        <f t="shared" si="38"/>
        <v>120</v>
      </c>
      <c r="I41" s="1">
        <f t="shared" si="31"/>
        <v>3040</v>
      </c>
      <c r="J41" s="1">
        <f t="shared" si="32"/>
        <v>2207.1999999999998</v>
      </c>
      <c r="K41" s="8">
        <f t="shared" si="33"/>
        <v>0.42064339076078666</v>
      </c>
      <c r="L41" s="8"/>
      <c r="M41" s="1">
        <f t="shared" si="39"/>
        <v>5247.2</v>
      </c>
      <c r="N41" s="9">
        <f t="shared" si="17"/>
        <v>64.268352429869623</v>
      </c>
      <c r="O41" s="1">
        <f t="shared" si="18"/>
        <v>5182.9316475701307</v>
      </c>
      <c r="P41" s="1">
        <f t="shared" si="19"/>
        <v>0</v>
      </c>
      <c r="Q41" s="1">
        <f t="shared" si="11"/>
        <v>5182.9316475701307</v>
      </c>
      <c r="R41" s="1">
        <f t="shared" si="20"/>
        <v>1088.4156459897274</v>
      </c>
      <c r="S41" s="1">
        <f t="shared" si="21"/>
        <v>958.84235480047414</v>
      </c>
      <c r="T41" s="1">
        <f t="shared" si="12"/>
        <v>3135.6736467799292</v>
      </c>
      <c r="U41" s="1">
        <f t="shared" si="13"/>
        <v>2111.5263532200711</v>
      </c>
      <c r="V41" s="8">
        <f t="shared" si="40"/>
        <v>0.40241011457921771</v>
      </c>
      <c r="W41" s="1">
        <f t="shared" si="41"/>
        <v>95.673646779929186</v>
      </c>
    </row>
    <row r="42" spans="1:23" x14ac:dyDescent="0.2">
      <c r="A42" s="1">
        <f t="shared" si="29"/>
        <v>5378.38</v>
      </c>
      <c r="B42" s="1">
        <f t="shared" si="34"/>
        <v>1278.3800000000001</v>
      </c>
      <c r="C42" s="1">
        <f t="shared" si="42"/>
        <v>4100</v>
      </c>
      <c r="D42" s="1">
        <f t="shared" si="35"/>
        <v>0</v>
      </c>
      <c r="E42" s="1">
        <f t="shared" si="30"/>
        <v>4100</v>
      </c>
      <c r="F42" s="1">
        <f t="shared" si="36"/>
        <v>615</v>
      </c>
      <c r="G42" s="1">
        <f t="shared" si="37"/>
        <v>246</v>
      </c>
      <c r="H42" s="1">
        <f t="shared" si="38"/>
        <v>123</v>
      </c>
      <c r="I42" s="1">
        <f t="shared" si="31"/>
        <v>3116</v>
      </c>
      <c r="J42" s="1">
        <f t="shared" si="32"/>
        <v>2262.38</v>
      </c>
      <c r="K42" s="8">
        <f t="shared" si="33"/>
        <v>0.42064339076078672</v>
      </c>
      <c r="L42" s="8"/>
      <c r="M42" s="1">
        <f t="shared" si="39"/>
        <v>5378.38</v>
      </c>
      <c r="N42" s="9">
        <f t="shared" si="17"/>
        <v>65.875061240616347</v>
      </c>
      <c r="O42" s="1">
        <f t="shared" si="18"/>
        <v>5312.5049387593835</v>
      </c>
      <c r="P42" s="1">
        <f t="shared" si="19"/>
        <v>0</v>
      </c>
      <c r="Q42" s="1">
        <f t="shared" si="11"/>
        <v>5312.5049387593835</v>
      </c>
      <c r="R42" s="1">
        <f t="shared" si="20"/>
        <v>1115.6260371394706</v>
      </c>
      <c r="S42" s="1">
        <f t="shared" si="21"/>
        <v>982.81341367048594</v>
      </c>
      <c r="T42" s="1">
        <f t="shared" si="12"/>
        <v>3214.0654879494268</v>
      </c>
      <c r="U42" s="1">
        <f t="shared" si="13"/>
        <v>2164.3145120505728</v>
      </c>
      <c r="V42" s="8">
        <f t="shared" si="40"/>
        <v>0.40241011457921766</v>
      </c>
      <c r="W42" s="1">
        <f t="shared" si="41"/>
        <v>98.065487949426824</v>
      </c>
    </row>
    <row r="43" spans="1:23" x14ac:dyDescent="0.2">
      <c r="A43" s="1">
        <f t="shared" ref="A43:A106" si="43">SUM(B43:C43)</f>
        <v>5509.56</v>
      </c>
      <c r="B43" s="1">
        <f t="shared" si="34"/>
        <v>1309.5600000000002</v>
      </c>
      <c r="C43" s="1">
        <f t="shared" si="42"/>
        <v>4200</v>
      </c>
      <c r="D43" s="1">
        <f t="shared" si="35"/>
        <v>0</v>
      </c>
      <c r="E43" s="1">
        <f t="shared" ref="E43:E106" si="44">MAX(0,C43-SUM(D43:D43))</f>
        <v>4200</v>
      </c>
      <c r="F43" s="1">
        <f t="shared" si="36"/>
        <v>630</v>
      </c>
      <c r="G43" s="1">
        <f t="shared" si="37"/>
        <v>252</v>
      </c>
      <c r="H43" s="1">
        <f t="shared" si="38"/>
        <v>126</v>
      </c>
      <c r="I43" s="1">
        <f t="shared" ref="I43:I106" si="45">C43-SUM(F43:H43)</f>
        <v>3192</v>
      </c>
      <c r="J43" s="1">
        <f t="shared" ref="J43:J106" si="46">SUM(B43,F43:H43)</f>
        <v>2317.5600000000004</v>
      </c>
      <c r="K43" s="8">
        <f t="shared" ref="K43:K106" si="47">SUM(B43,F43:H43)/A43</f>
        <v>0.42064339076078677</v>
      </c>
      <c r="L43" s="8"/>
      <c r="M43" s="1">
        <f t="shared" si="39"/>
        <v>5509.56</v>
      </c>
      <c r="N43" s="9">
        <f t="shared" si="17"/>
        <v>67.4817700513631</v>
      </c>
      <c r="O43" s="1">
        <f t="shared" si="18"/>
        <v>5442.0782299486373</v>
      </c>
      <c r="P43" s="1">
        <f t="shared" si="19"/>
        <v>0</v>
      </c>
      <c r="Q43" s="1">
        <f t="shared" si="11"/>
        <v>5442.0782299486373</v>
      </c>
      <c r="R43" s="1">
        <f t="shared" si="20"/>
        <v>1142.8364282892137</v>
      </c>
      <c r="S43" s="1">
        <f t="shared" si="21"/>
        <v>1006.7844725404979</v>
      </c>
      <c r="T43" s="1">
        <f t="shared" si="12"/>
        <v>3292.4573291189258</v>
      </c>
      <c r="U43" s="1">
        <f t="shared" si="13"/>
        <v>2217.1026708810746</v>
      </c>
      <c r="V43" s="8">
        <f t="shared" si="40"/>
        <v>0.40241011457921766</v>
      </c>
      <c r="W43" s="1">
        <f t="shared" si="41"/>
        <v>100.45732911892583</v>
      </c>
    </row>
    <row r="44" spans="1:23" x14ac:dyDescent="0.2">
      <c r="A44" s="1">
        <f t="shared" si="43"/>
        <v>5640.74</v>
      </c>
      <c r="B44" s="1">
        <f t="shared" si="34"/>
        <v>1340.74</v>
      </c>
      <c r="C44" s="1">
        <f t="shared" si="42"/>
        <v>4300</v>
      </c>
      <c r="D44" s="1">
        <f t="shared" si="35"/>
        <v>0</v>
      </c>
      <c r="E44" s="1">
        <f t="shared" si="44"/>
        <v>4300</v>
      </c>
      <c r="F44" s="1">
        <f t="shared" si="36"/>
        <v>645</v>
      </c>
      <c r="G44" s="1">
        <f t="shared" si="37"/>
        <v>258</v>
      </c>
      <c r="H44" s="1">
        <f t="shared" si="38"/>
        <v>129</v>
      </c>
      <c r="I44" s="1">
        <f t="shared" si="45"/>
        <v>3268</v>
      </c>
      <c r="J44" s="1">
        <f t="shared" si="46"/>
        <v>2372.7399999999998</v>
      </c>
      <c r="K44" s="8">
        <f t="shared" si="47"/>
        <v>0.42064339076078666</v>
      </c>
      <c r="L44" s="8"/>
      <c r="M44" s="1">
        <f t="shared" si="39"/>
        <v>5640.74</v>
      </c>
      <c r="N44" s="9">
        <f t="shared" si="17"/>
        <v>69.088478862109838</v>
      </c>
      <c r="O44" s="1">
        <f t="shared" si="18"/>
        <v>5571.6515211378901</v>
      </c>
      <c r="P44" s="1">
        <f t="shared" si="19"/>
        <v>0</v>
      </c>
      <c r="Q44" s="1">
        <f t="shared" si="11"/>
        <v>5571.6515211378901</v>
      </c>
      <c r="R44" s="1">
        <f t="shared" si="20"/>
        <v>1169.9068802844724</v>
      </c>
      <c r="S44" s="1">
        <f t="shared" si="21"/>
        <v>1018.7425918609244</v>
      </c>
      <c r="T44" s="1">
        <f t="shared" si="12"/>
        <v>3383.0020489924932</v>
      </c>
      <c r="U44" s="1">
        <f t="shared" si="13"/>
        <v>2257.737951007507</v>
      </c>
      <c r="V44" s="8">
        <f t="shared" si="40"/>
        <v>0.40025563153194565</v>
      </c>
      <c r="W44" s="1">
        <f t="shared" si="41"/>
        <v>115.0020489924932</v>
      </c>
    </row>
    <row r="45" spans="1:23" x14ac:dyDescent="0.2">
      <c r="A45" s="1">
        <f t="shared" si="43"/>
        <v>5771.92</v>
      </c>
      <c r="B45" s="1">
        <f t="shared" si="34"/>
        <v>1371.92</v>
      </c>
      <c r="C45" s="1">
        <f t="shared" si="42"/>
        <v>4400</v>
      </c>
      <c r="D45" s="1">
        <f t="shared" si="35"/>
        <v>0</v>
      </c>
      <c r="E45" s="1">
        <f t="shared" si="44"/>
        <v>4400</v>
      </c>
      <c r="F45" s="1">
        <f t="shared" si="36"/>
        <v>660</v>
      </c>
      <c r="G45" s="1">
        <f t="shared" si="37"/>
        <v>264</v>
      </c>
      <c r="H45" s="1">
        <f t="shared" si="38"/>
        <v>132</v>
      </c>
      <c r="I45" s="1">
        <f t="shared" si="45"/>
        <v>3344</v>
      </c>
      <c r="J45" s="1">
        <f t="shared" si="46"/>
        <v>2427.92</v>
      </c>
      <c r="K45" s="8">
        <f t="shared" si="47"/>
        <v>0.42064339076078672</v>
      </c>
      <c r="L45" s="8"/>
      <c r="M45" s="1">
        <f t="shared" si="39"/>
        <v>5771.92</v>
      </c>
      <c r="N45" s="9">
        <f t="shared" si="17"/>
        <v>70.695187672856576</v>
      </c>
      <c r="O45" s="1">
        <f t="shared" si="18"/>
        <v>5701.2248123271438</v>
      </c>
      <c r="P45" s="1">
        <f t="shared" si="19"/>
        <v>0</v>
      </c>
      <c r="Q45" s="1">
        <f t="shared" si="11"/>
        <v>5701.2248123271438</v>
      </c>
      <c r="R45" s="1">
        <f t="shared" si="20"/>
        <v>1202.3002030817859</v>
      </c>
      <c r="S45" s="1">
        <f t="shared" si="21"/>
        <v>1018.7425918609244</v>
      </c>
      <c r="T45" s="1">
        <f t="shared" si="12"/>
        <v>3480.1820173844335</v>
      </c>
      <c r="U45" s="1">
        <f t="shared" si="13"/>
        <v>2291.7379826155666</v>
      </c>
      <c r="V45" s="8">
        <f t="shared" si="40"/>
        <v>0.39704950564380076</v>
      </c>
      <c r="W45" s="1">
        <f t="shared" si="41"/>
        <v>136.18201738443349</v>
      </c>
    </row>
    <row r="46" spans="1:23" x14ac:dyDescent="0.2">
      <c r="A46" s="1">
        <f t="shared" si="43"/>
        <v>5903.1</v>
      </c>
      <c r="B46" s="1">
        <f t="shared" si="34"/>
        <v>1403.1000000000001</v>
      </c>
      <c r="C46" s="1">
        <f t="shared" si="42"/>
        <v>4500</v>
      </c>
      <c r="D46" s="1">
        <f t="shared" si="35"/>
        <v>0</v>
      </c>
      <c r="E46" s="1">
        <f t="shared" si="44"/>
        <v>4500</v>
      </c>
      <c r="F46" s="1">
        <f t="shared" si="36"/>
        <v>675</v>
      </c>
      <c r="G46" s="1">
        <f t="shared" si="37"/>
        <v>270</v>
      </c>
      <c r="H46" s="1">
        <f t="shared" si="38"/>
        <v>135</v>
      </c>
      <c r="I46" s="1">
        <f t="shared" si="45"/>
        <v>3420</v>
      </c>
      <c r="J46" s="1">
        <f t="shared" si="46"/>
        <v>2483.1000000000004</v>
      </c>
      <c r="K46" s="8">
        <f t="shared" si="47"/>
        <v>0.42064339076078672</v>
      </c>
      <c r="L46" s="8"/>
      <c r="M46" s="1">
        <f t="shared" si="39"/>
        <v>5903.1</v>
      </c>
      <c r="N46" s="9">
        <f t="shared" si="17"/>
        <v>72.301896483603329</v>
      </c>
      <c r="O46" s="1">
        <f t="shared" si="18"/>
        <v>5830.7981035163975</v>
      </c>
      <c r="P46" s="1">
        <f t="shared" si="19"/>
        <v>0</v>
      </c>
      <c r="Q46" s="1">
        <f t="shared" si="11"/>
        <v>5830.7981035163975</v>
      </c>
      <c r="R46" s="1">
        <f t="shared" si="20"/>
        <v>1234.6935258790993</v>
      </c>
      <c r="S46" s="1">
        <f t="shared" si="21"/>
        <v>1018.7425918609244</v>
      </c>
      <c r="T46" s="1">
        <f t="shared" si="12"/>
        <v>3577.3619857763738</v>
      </c>
      <c r="U46" s="1">
        <f t="shared" si="13"/>
        <v>2325.738014223627</v>
      </c>
      <c r="V46" s="8">
        <f t="shared" si="40"/>
        <v>0.3939858742395736</v>
      </c>
      <c r="W46" s="1">
        <f t="shared" si="41"/>
        <v>157.36198577637379</v>
      </c>
    </row>
    <row r="47" spans="1:23" x14ac:dyDescent="0.2">
      <c r="A47" s="1">
        <f t="shared" si="43"/>
        <v>6034.2800000000007</v>
      </c>
      <c r="B47" s="1">
        <f t="shared" si="34"/>
        <v>1434.2800000000002</v>
      </c>
      <c r="C47" s="1">
        <f t="shared" si="42"/>
        <v>4600</v>
      </c>
      <c r="D47" s="1">
        <f t="shared" si="35"/>
        <v>0</v>
      </c>
      <c r="E47" s="1">
        <f t="shared" si="44"/>
        <v>4600</v>
      </c>
      <c r="F47" s="1">
        <f t="shared" si="36"/>
        <v>690</v>
      </c>
      <c r="G47" s="1">
        <f t="shared" si="37"/>
        <v>276</v>
      </c>
      <c r="H47" s="1">
        <f t="shared" si="38"/>
        <v>138</v>
      </c>
      <c r="I47" s="1">
        <f t="shared" si="45"/>
        <v>3496</v>
      </c>
      <c r="J47" s="1">
        <f t="shared" si="46"/>
        <v>2538.2800000000002</v>
      </c>
      <c r="K47" s="8">
        <f t="shared" si="47"/>
        <v>0.42064339076078672</v>
      </c>
      <c r="L47" s="8"/>
      <c r="M47" s="1">
        <f t="shared" si="39"/>
        <v>6034.2800000000007</v>
      </c>
      <c r="N47" s="9">
        <f t="shared" si="17"/>
        <v>73.908605294350068</v>
      </c>
      <c r="O47" s="1">
        <f t="shared" si="18"/>
        <v>5960.3713947056503</v>
      </c>
      <c r="P47" s="1">
        <f t="shared" si="19"/>
        <v>0</v>
      </c>
      <c r="Q47" s="1">
        <f t="shared" si="11"/>
        <v>5960.3713947056503</v>
      </c>
      <c r="R47" s="1">
        <f t="shared" si="20"/>
        <v>1267.0868486764125</v>
      </c>
      <c r="S47" s="1">
        <f t="shared" si="21"/>
        <v>1018.7425918609244</v>
      </c>
      <c r="T47" s="1">
        <f t="shared" si="12"/>
        <v>3674.5419541683132</v>
      </c>
      <c r="U47" s="1">
        <f t="shared" si="13"/>
        <v>2359.738045831687</v>
      </c>
      <c r="V47" s="8">
        <f t="shared" si="40"/>
        <v>0.3910554442007475</v>
      </c>
      <c r="W47" s="1">
        <f t="shared" si="41"/>
        <v>178.54195416831317</v>
      </c>
    </row>
    <row r="48" spans="1:23" x14ac:dyDescent="0.2">
      <c r="A48" s="1">
        <f t="shared" si="43"/>
        <v>6165.46</v>
      </c>
      <c r="B48" s="1">
        <f t="shared" si="34"/>
        <v>1465.46</v>
      </c>
      <c r="C48" s="1">
        <f t="shared" si="42"/>
        <v>4700</v>
      </c>
      <c r="D48" s="1">
        <f t="shared" si="35"/>
        <v>0</v>
      </c>
      <c r="E48" s="1">
        <f t="shared" si="44"/>
        <v>4700</v>
      </c>
      <c r="F48" s="1">
        <f t="shared" si="36"/>
        <v>705</v>
      </c>
      <c r="G48" s="1">
        <f t="shared" si="37"/>
        <v>282</v>
      </c>
      <c r="H48" s="1">
        <f t="shared" si="38"/>
        <v>141</v>
      </c>
      <c r="I48" s="1">
        <f t="shared" si="45"/>
        <v>3572</v>
      </c>
      <c r="J48" s="1">
        <f t="shared" si="46"/>
        <v>2593.46</v>
      </c>
      <c r="K48" s="8">
        <f t="shared" si="47"/>
        <v>0.42064339076078672</v>
      </c>
      <c r="L48" s="8"/>
      <c r="M48" s="1">
        <f t="shared" si="39"/>
        <v>6165.46</v>
      </c>
      <c r="N48" s="9">
        <f t="shared" si="17"/>
        <v>75.515314105096792</v>
      </c>
      <c r="O48" s="1">
        <f t="shared" si="18"/>
        <v>6089.9446858949032</v>
      </c>
      <c r="P48" s="1">
        <f t="shared" si="19"/>
        <v>0</v>
      </c>
      <c r="Q48" s="1">
        <f t="shared" si="11"/>
        <v>6089.9446858949032</v>
      </c>
      <c r="R48" s="1">
        <f t="shared" si="20"/>
        <v>1299.4801714737257</v>
      </c>
      <c r="S48" s="1">
        <f t="shared" si="21"/>
        <v>1018.7425918609244</v>
      </c>
      <c r="T48" s="1">
        <f t="shared" si="12"/>
        <v>3771.721922560253</v>
      </c>
      <c r="U48" s="1">
        <f t="shared" si="13"/>
        <v>2393.738077439747</v>
      </c>
      <c r="V48" s="8">
        <f t="shared" si="40"/>
        <v>0.38824971331250985</v>
      </c>
      <c r="W48" s="1">
        <f t="shared" si="41"/>
        <v>199.72192256025301</v>
      </c>
    </row>
    <row r="49" spans="1:23" x14ac:dyDescent="0.2">
      <c r="A49" s="1">
        <f t="shared" si="43"/>
        <v>6296.64</v>
      </c>
      <c r="B49" s="1">
        <f t="shared" si="34"/>
        <v>1496.64</v>
      </c>
      <c r="C49" s="1">
        <f t="shared" si="42"/>
        <v>4800</v>
      </c>
      <c r="D49" s="1">
        <f t="shared" si="35"/>
        <v>0</v>
      </c>
      <c r="E49" s="1">
        <f t="shared" si="44"/>
        <v>4800</v>
      </c>
      <c r="F49" s="1">
        <f t="shared" si="36"/>
        <v>720</v>
      </c>
      <c r="G49" s="1">
        <f t="shared" si="37"/>
        <v>288</v>
      </c>
      <c r="H49" s="1">
        <f t="shared" si="38"/>
        <v>144</v>
      </c>
      <c r="I49" s="1">
        <f t="shared" si="45"/>
        <v>3648</v>
      </c>
      <c r="J49" s="1">
        <f t="shared" si="46"/>
        <v>2648.6400000000003</v>
      </c>
      <c r="K49" s="8">
        <f t="shared" si="47"/>
        <v>0.42064339076078672</v>
      </c>
      <c r="L49" s="8"/>
      <c r="M49" s="1">
        <f t="shared" si="39"/>
        <v>6296.64</v>
      </c>
      <c r="N49" s="9">
        <f t="shared" si="17"/>
        <v>77.122022915843544</v>
      </c>
      <c r="O49" s="1">
        <f t="shared" si="18"/>
        <v>6219.5179770841569</v>
      </c>
      <c r="P49" s="1">
        <f t="shared" si="19"/>
        <v>0</v>
      </c>
      <c r="Q49" s="1">
        <f t="shared" si="11"/>
        <v>6219.5179770841569</v>
      </c>
      <c r="R49" s="1">
        <f t="shared" si="20"/>
        <v>1331.8734942710391</v>
      </c>
      <c r="S49" s="1">
        <f t="shared" si="21"/>
        <v>1018.7425918609244</v>
      </c>
      <c r="T49" s="1">
        <f t="shared" si="12"/>
        <v>3868.9018909521933</v>
      </c>
      <c r="U49" s="1">
        <f t="shared" si="13"/>
        <v>2427.738109047807</v>
      </c>
      <c r="V49" s="8">
        <f t="shared" si="40"/>
        <v>0.38556088787794868</v>
      </c>
      <c r="W49" s="1">
        <f t="shared" si="41"/>
        <v>220.9018909521933</v>
      </c>
    </row>
    <row r="50" spans="1:23" x14ac:dyDescent="0.2">
      <c r="A50" s="1">
        <f t="shared" si="43"/>
        <v>6427.82</v>
      </c>
      <c r="B50" s="1">
        <f t="shared" si="34"/>
        <v>1527.8200000000002</v>
      </c>
      <c r="C50" s="1">
        <f t="shared" si="42"/>
        <v>4900</v>
      </c>
      <c r="D50" s="1">
        <f t="shared" si="35"/>
        <v>0</v>
      </c>
      <c r="E50" s="1">
        <f t="shared" si="44"/>
        <v>4900</v>
      </c>
      <c r="F50" s="1">
        <f t="shared" si="36"/>
        <v>735</v>
      </c>
      <c r="G50" s="1">
        <f t="shared" si="37"/>
        <v>294</v>
      </c>
      <c r="H50" s="1">
        <f t="shared" si="38"/>
        <v>147</v>
      </c>
      <c r="I50" s="1">
        <f t="shared" si="45"/>
        <v>3724</v>
      </c>
      <c r="J50" s="1">
        <f t="shared" si="46"/>
        <v>2703.82</v>
      </c>
      <c r="K50" s="8">
        <f t="shared" si="47"/>
        <v>0.42064339076078677</v>
      </c>
      <c r="L50" s="8"/>
      <c r="M50" s="1">
        <f t="shared" si="39"/>
        <v>6427.82</v>
      </c>
      <c r="N50" s="9">
        <f t="shared" si="17"/>
        <v>78.728731726590283</v>
      </c>
      <c r="O50" s="1">
        <f t="shared" si="18"/>
        <v>6349.0912682734097</v>
      </c>
      <c r="P50" s="1">
        <f t="shared" si="19"/>
        <v>0</v>
      </c>
      <c r="Q50" s="1">
        <f t="shared" si="11"/>
        <v>6349.0912682734097</v>
      </c>
      <c r="R50" s="1">
        <f t="shared" si="20"/>
        <v>1364.2668170683523</v>
      </c>
      <c r="S50" s="1">
        <f t="shared" si="21"/>
        <v>1018.7425918609244</v>
      </c>
      <c r="T50" s="1">
        <f t="shared" si="12"/>
        <v>3966.0818593441327</v>
      </c>
      <c r="U50" s="1">
        <f t="shared" si="13"/>
        <v>2461.738140655867</v>
      </c>
      <c r="V50" s="8">
        <f t="shared" si="40"/>
        <v>0.38298181042030849</v>
      </c>
      <c r="W50" s="1">
        <f t="shared" si="41"/>
        <v>242.08185934413268</v>
      </c>
    </row>
    <row r="51" spans="1:23" x14ac:dyDescent="0.2">
      <c r="A51" s="1">
        <f t="shared" si="43"/>
        <v>6559</v>
      </c>
      <c r="B51" s="1">
        <f t="shared" si="34"/>
        <v>1559</v>
      </c>
      <c r="C51" s="1">
        <f t="shared" si="42"/>
        <v>5000</v>
      </c>
      <c r="D51" s="1">
        <f t="shared" si="35"/>
        <v>0</v>
      </c>
      <c r="E51" s="1">
        <f t="shared" si="44"/>
        <v>5000</v>
      </c>
      <c r="F51" s="1">
        <f t="shared" si="36"/>
        <v>750</v>
      </c>
      <c r="G51" s="1">
        <f t="shared" si="37"/>
        <v>300</v>
      </c>
      <c r="H51" s="1">
        <f t="shared" si="38"/>
        <v>150</v>
      </c>
      <c r="I51" s="1">
        <f t="shared" si="45"/>
        <v>3800</v>
      </c>
      <c r="J51" s="1">
        <f t="shared" si="46"/>
        <v>2759</v>
      </c>
      <c r="K51" s="8">
        <f t="shared" si="47"/>
        <v>0.42064339076078672</v>
      </c>
      <c r="L51" s="8"/>
      <c r="M51" s="1">
        <f t="shared" si="39"/>
        <v>6559</v>
      </c>
      <c r="N51" s="9">
        <f t="shared" si="17"/>
        <v>80.335440537337021</v>
      </c>
      <c r="O51" s="1">
        <f t="shared" si="18"/>
        <v>6478.6645594626634</v>
      </c>
      <c r="P51" s="1">
        <f t="shared" si="19"/>
        <v>0</v>
      </c>
      <c r="Q51" s="1">
        <f t="shared" si="11"/>
        <v>6478.6645594626634</v>
      </c>
      <c r="R51" s="1">
        <f t="shared" si="20"/>
        <v>1396.6601398656658</v>
      </c>
      <c r="S51" s="1">
        <f t="shared" si="21"/>
        <v>1018.7425918609244</v>
      </c>
      <c r="T51" s="1">
        <f t="shared" si="12"/>
        <v>4063.2618277360734</v>
      </c>
      <c r="U51" s="1">
        <f t="shared" si="13"/>
        <v>2495.7381722639275</v>
      </c>
      <c r="V51" s="8">
        <f t="shared" si="40"/>
        <v>0.38050589606097385</v>
      </c>
      <c r="W51" s="1">
        <f t="shared" si="41"/>
        <v>263.26182773607343</v>
      </c>
    </row>
    <row r="52" spans="1:23" x14ac:dyDescent="0.2">
      <c r="A52" s="1">
        <f t="shared" si="43"/>
        <v>6690.18</v>
      </c>
      <c r="B52" s="1">
        <f t="shared" si="34"/>
        <v>1590.18</v>
      </c>
      <c r="C52" s="1">
        <f t="shared" si="42"/>
        <v>5100</v>
      </c>
      <c r="D52" s="1">
        <f t="shared" si="35"/>
        <v>0</v>
      </c>
      <c r="E52" s="1">
        <f t="shared" si="44"/>
        <v>5100</v>
      </c>
      <c r="F52" s="1">
        <f t="shared" si="36"/>
        <v>765</v>
      </c>
      <c r="G52" s="1">
        <f t="shared" si="37"/>
        <v>306</v>
      </c>
      <c r="H52" s="1">
        <f t="shared" si="38"/>
        <v>153</v>
      </c>
      <c r="I52" s="1">
        <f t="shared" si="45"/>
        <v>3876</v>
      </c>
      <c r="J52" s="1">
        <f t="shared" si="46"/>
        <v>2814.1800000000003</v>
      </c>
      <c r="K52" s="8">
        <f t="shared" si="47"/>
        <v>0.42064339076078672</v>
      </c>
      <c r="L52" s="8"/>
      <c r="M52" s="1">
        <f t="shared" si="39"/>
        <v>6690.18</v>
      </c>
      <c r="N52" s="9">
        <f t="shared" si="17"/>
        <v>81.942149348083774</v>
      </c>
      <c r="O52" s="1">
        <f t="shared" si="18"/>
        <v>6608.2378506519171</v>
      </c>
      <c r="P52" s="1">
        <f t="shared" si="19"/>
        <v>0</v>
      </c>
      <c r="Q52" s="1">
        <f t="shared" si="11"/>
        <v>6608.2378506519171</v>
      </c>
      <c r="R52" s="1">
        <f t="shared" si="20"/>
        <v>1429.0534626629792</v>
      </c>
      <c r="S52" s="1">
        <f t="shared" si="21"/>
        <v>1018.7425918609244</v>
      </c>
      <c r="T52" s="1">
        <f t="shared" si="12"/>
        <v>4160.4417961280133</v>
      </c>
      <c r="U52" s="1">
        <f t="shared" si="13"/>
        <v>2529.7382038719875</v>
      </c>
      <c r="V52" s="8">
        <f t="shared" si="40"/>
        <v>0.3781270763823974</v>
      </c>
      <c r="W52" s="1">
        <f t="shared" si="41"/>
        <v>284.44179612801327</v>
      </c>
    </row>
    <row r="53" spans="1:23" x14ac:dyDescent="0.2">
      <c r="A53" s="1">
        <f t="shared" si="43"/>
        <v>6821.3600000000006</v>
      </c>
      <c r="B53" s="1">
        <f t="shared" si="34"/>
        <v>1621.3600000000001</v>
      </c>
      <c r="C53" s="1">
        <f t="shared" si="42"/>
        <v>5200</v>
      </c>
      <c r="D53" s="1">
        <f t="shared" si="35"/>
        <v>0</v>
      </c>
      <c r="E53" s="1">
        <f t="shared" si="44"/>
        <v>5200</v>
      </c>
      <c r="F53" s="1">
        <f t="shared" si="36"/>
        <v>780</v>
      </c>
      <c r="G53" s="1">
        <f t="shared" si="37"/>
        <v>312</v>
      </c>
      <c r="H53" s="1">
        <f t="shared" si="38"/>
        <v>156</v>
      </c>
      <c r="I53" s="1">
        <f t="shared" si="45"/>
        <v>3952</v>
      </c>
      <c r="J53" s="1">
        <f t="shared" si="46"/>
        <v>2869.36</v>
      </c>
      <c r="K53" s="8">
        <f t="shared" si="47"/>
        <v>0.42064339076078666</v>
      </c>
      <c r="L53" s="8"/>
      <c r="M53" s="1">
        <f t="shared" si="39"/>
        <v>6821.3600000000006</v>
      </c>
      <c r="N53" s="9">
        <f t="shared" si="17"/>
        <v>83.548858158830498</v>
      </c>
      <c r="O53" s="1">
        <f t="shared" si="18"/>
        <v>6737.81114184117</v>
      </c>
      <c r="P53" s="1">
        <f t="shared" si="19"/>
        <v>0</v>
      </c>
      <c r="Q53" s="1">
        <f t="shared" si="11"/>
        <v>6737.81114184117</v>
      </c>
      <c r="R53" s="1">
        <f t="shared" si="20"/>
        <v>1461.4467854602924</v>
      </c>
      <c r="S53" s="1">
        <f t="shared" si="21"/>
        <v>1018.7425918609244</v>
      </c>
      <c r="T53" s="1">
        <f t="shared" si="12"/>
        <v>4257.6217645199531</v>
      </c>
      <c r="U53" s="1">
        <f t="shared" si="13"/>
        <v>2563.7382354800475</v>
      </c>
      <c r="V53" s="8">
        <f t="shared" si="40"/>
        <v>0.37583974976838158</v>
      </c>
      <c r="W53" s="1">
        <f t="shared" si="41"/>
        <v>305.6217645199531</v>
      </c>
    </row>
    <row r="54" spans="1:23" x14ac:dyDescent="0.2">
      <c r="A54" s="1">
        <f t="shared" si="43"/>
        <v>6952.54</v>
      </c>
      <c r="B54" s="1">
        <f t="shared" si="34"/>
        <v>1652.5400000000002</v>
      </c>
      <c r="C54" s="1">
        <f t="shared" si="42"/>
        <v>5300</v>
      </c>
      <c r="D54" s="1">
        <f t="shared" si="35"/>
        <v>0</v>
      </c>
      <c r="E54" s="1">
        <f t="shared" si="44"/>
        <v>5300</v>
      </c>
      <c r="F54" s="1">
        <f t="shared" si="36"/>
        <v>795</v>
      </c>
      <c r="G54" s="1">
        <f t="shared" si="37"/>
        <v>318</v>
      </c>
      <c r="H54" s="1">
        <f t="shared" si="38"/>
        <v>159</v>
      </c>
      <c r="I54" s="1">
        <f t="shared" si="45"/>
        <v>4028</v>
      </c>
      <c r="J54" s="1">
        <f t="shared" si="46"/>
        <v>2924.54</v>
      </c>
      <c r="K54" s="8">
        <f t="shared" si="47"/>
        <v>0.42064339076078672</v>
      </c>
      <c r="L54" s="8"/>
      <c r="M54" s="1">
        <f t="shared" si="39"/>
        <v>6952.54</v>
      </c>
      <c r="N54" s="9">
        <f t="shared" si="17"/>
        <v>85.155566969577237</v>
      </c>
      <c r="O54" s="1">
        <f t="shared" si="18"/>
        <v>6867.3844330304228</v>
      </c>
      <c r="P54" s="1">
        <f t="shared" si="19"/>
        <v>0</v>
      </c>
      <c r="Q54" s="1">
        <f t="shared" si="11"/>
        <v>6867.3844330304228</v>
      </c>
      <c r="R54" s="1">
        <f t="shared" si="20"/>
        <v>1493.8401082576056</v>
      </c>
      <c r="S54" s="1">
        <f t="shared" si="21"/>
        <v>1018.7425918609244</v>
      </c>
      <c r="T54" s="1">
        <f t="shared" si="12"/>
        <v>4354.8017329118929</v>
      </c>
      <c r="U54" s="1">
        <f t="shared" si="13"/>
        <v>2597.738267088107</v>
      </c>
      <c r="V54" s="8">
        <f t="shared" si="40"/>
        <v>0.37363873736621539</v>
      </c>
      <c r="W54" s="1">
        <f t="shared" si="41"/>
        <v>326.80173291189294</v>
      </c>
    </row>
    <row r="55" spans="1:23" x14ac:dyDescent="0.2">
      <c r="A55" s="1">
        <f t="shared" si="43"/>
        <v>7083.72</v>
      </c>
      <c r="B55" s="1">
        <f t="shared" si="34"/>
        <v>1683.72</v>
      </c>
      <c r="C55" s="1">
        <f t="shared" si="42"/>
        <v>5400</v>
      </c>
      <c r="D55" s="1">
        <f t="shared" si="35"/>
        <v>0</v>
      </c>
      <c r="E55" s="1">
        <f t="shared" si="44"/>
        <v>5400</v>
      </c>
      <c r="F55" s="1">
        <f t="shared" si="36"/>
        <v>810</v>
      </c>
      <c r="G55" s="1">
        <f t="shared" si="37"/>
        <v>324</v>
      </c>
      <c r="H55" s="1">
        <f t="shared" si="38"/>
        <v>162</v>
      </c>
      <c r="I55" s="1">
        <f t="shared" si="45"/>
        <v>4104</v>
      </c>
      <c r="J55" s="1">
        <f t="shared" si="46"/>
        <v>2979.7200000000003</v>
      </c>
      <c r="K55" s="8">
        <f t="shared" si="47"/>
        <v>0.42064339076078672</v>
      </c>
      <c r="L55" s="8"/>
      <c r="M55" s="1">
        <f t="shared" si="39"/>
        <v>7083.72</v>
      </c>
      <c r="N55" s="9">
        <f t="shared" si="17"/>
        <v>86.762275780323989</v>
      </c>
      <c r="O55" s="1">
        <f t="shared" si="18"/>
        <v>6996.9577242196765</v>
      </c>
      <c r="P55" s="1">
        <f t="shared" si="19"/>
        <v>0</v>
      </c>
      <c r="Q55" s="1">
        <f t="shared" si="11"/>
        <v>6996.9577242196765</v>
      </c>
      <c r="R55" s="1">
        <f t="shared" si="20"/>
        <v>1526.233431054919</v>
      </c>
      <c r="S55" s="1">
        <f t="shared" si="21"/>
        <v>1018.7425918609244</v>
      </c>
      <c r="T55" s="1">
        <f t="shared" si="12"/>
        <v>4451.9817013038328</v>
      </c>
      <c r="U55" s="1">
        <f t="shared" si="13"/>
        <v>2631.7382986961675</v>
      </c>
      <c r="V55" s="8">
        <f t="shared" si="40"/>
        <v>0.37151924394190727</v>
      </c>
      <c r="W55" s="1">
        <f t="shared" si="41"/>
        <v>347.98170130383278</v>
      </c>
    </row>
    <row r="56" spans="1:23" x14ac:dyDescent="0.2">
      <c r="A56" s="1">
        <f t="shared" si="43"/>
        <v>7214.9</v>
      </c>
      <c r="B56" s="1">
        <f t="shared" si="34"/>
        <v>1714.9</v>
      </c>
      <c r="C56" s="1">
        <f t="shared" ref="C56:C87" si="48">C55+$AA$5</f>
        <v>5500</v>
      </c>
      <c r="D56" s="1">
        <f t="shared" si="35"/>
        <v>0</v>
      </c>
      <c r="E56" s="1">
        <f t="shared" si="44"/>
        <v>5500</v>
      </c>
      <c r="F56" s="1">
        <f t="shared" si="36"/>
        <v>825</v>
      </c>
      <c r="G56" s="1">
        <f t="shared" si="37"/>
        <v>330</v>
      </c>
      <c r="H56" s="1">
        <f t="shared" si="38"/>
        <v>165</v>
      </c>
      <c r="I56" s="1">
        <f t="shared" si="45"/>
        <v>4180</v>
      </c>
      <c r="J56" s="1">
        <f t="shared" si="46"/>
        <v>3034.9</v>
      </c>
      <c r="K56" s="8">
        <f t="shared" si="47"/>
        <v>0.42064339076078672</v>
      </c>
      <c r="L56" s="8"/>
      <c r="M56" s="1">
        <f t="shared" si="39"/>
        <v>7214.9</v>
      </c>
      <c r="N56" s="9">
        <f t="shared" si="17"/>
        <v>88.368984591070713</v>
      </c>
      <c r="O56" s="1">
        <f t="shared" si="18"/>
        <v>7126.5310154089293</v>
      </c>
      <c r="P56" s="1">
        <f t="shared" si="19"/>
        <v>0</v>
      </c>
      <c r="Q56" s="1">
        <f t="shared" si="11"/>
        <v>7126.5310154089293</v>
      </c>
      <c r="R56" s="1">
        <f t="shared" si="20"/>
        <v>1558.6267538522322</v>
      </c>
      <c r="S56" s="1">
        <f t="shared" si="21"/>
        <v>1018.7425918609244</v>
      </c>
      <c r="T56" s="1">
        <f t="shared" si="12"/>
        <v>4549.1616696957726</v>
      </c>
      <c r="U56" s="1">
        <f t="shared" si="13"/>
        <v>2665.7383303042275</v>
      </c>
      <c r="V56" s="8">
        <f t="shared" si="40"/>
        <v>0.36947682300575579</v>
      </c>
      <c r="W56" s="1">
        <f t="shared" si="41"/>
        <v>369.16166969577262</v>
      </c>
    </row>
    <row r="57" spans="1:23" x14ac:dyDescent="0.2">
      <c r="A57" s="1">
        <f t="shared" si="43"/>
        <v>7346.08</v>
      </c>
      <c r="B57" s="1">
        <f t="shared" si="34"/>
        <v>1746.0800000000002</v>
      </c>
      <c r="C57" s="1">
        <f t="shared" si="48"/>
        <v>5600</v>
      </c>
      <c r="D57" s="1">
        <f t="shared" si="35"/>
        <v>0</v>
      </c>
      <c r="E57" s="1">
        <f t="shared" si="44"/>
        <v>5600</v>
      </c>
      <c r="F57" s="1">
        <f t="shared" si="36"/>
        <v>840</v>
      </c>
      <c r="G57" s="1">
        <f t="shared" si="37"/>
        <v>336</v>
      </c>
      <c r="H57" s="1">
        <f t="shared" si="38"/>
        <v>168</v>
      </c>
      <c r="I57" s="1">
        <f t="shared" si="45"/>
        <v>4256</v>
      </c>
      <c r="J57" s="1">
        <f t="shared" si="46"/>
        <v>3090.08</v>
      </c>
      <c r="K57" s="8">
        <f t="shared" si="47"/>
        <v>0.42064339076078672</v>
      </c>
      <c r="L57" s="8"/>
      <c r="M57" s="1">
        <f t="shared" si="39"/>
        <v>7346.08</v>
      </c>
      <c r="N57" s="9">
        <f t="shared" si="17"/>
        <v>89.975693401817466</v>
      </c>
      <c r="O57" s="1">
        <f t="shared" si="18"/>
        <v>7256.104306598183</v>
      </c>
      <c r="P57" s="1">
        <f t="shared" si="19"/>
        <v>0</v>
      </c>
      <c r="Q57" s="1">
        <f t="shared" si="11"/>
        <v>7256.104306598183</v>
      </c>
      <c r="R57" s="1">
        <f t="shared" si="20"/>
        <v>1591.0200766495457</v>
      </c>
      <c r="S57" s="1">
        <f t="shared" si="21"/>
        <v>1018.7425918609244</v>
      </c>
      <c r="T57" s="1">
        <f t="shared" si="12"/>
        <v>4646.3416380877134</v>
      </c>
      <c r="U57" s="1">
        <f t="shared" si="13"/>
        <v>2699.7383619122875</v>
      </c>
      <c r="V57" s="8">
        <f t="shared" si="40"/>
        <v>0.36750734567446686</v>
      </c>
      <c r="W57" s="1">
        <f t="shared" si="41"/>
        <v>390.34163808771336</v>
      </c>
    </row>
    <row r="58" spans="1:23" x14ac:dyDescent="0.2">
      <c r="A58" s="1">
        <f t="shared" si="43"/>
        <v>7477.26</v>
      </c>
      <c r="B58" s="1">
        <f t="shared" si="34"/>
        <v>1777.2600000000002</v>
      </c>
      <c r="C58" s="1">
        <f t="shared" si="48"/>
        <v>5700</v>
      </c>
      <c r="D58" s="1">
        <f t="shared" si="35"/>
        <v>0</v>
      </c>
      <c r="E58" s="1">
        <f t="shared" si="44"/>
        <v>5700</v>
      </c>
      <c r="F58" s="1">
        <f t="shared" si="36"/>
        <v>855</v>
      </c>
      <c r="G58" s="1">
        <f t="shared" si="37"/>
        <v>342</v>
      </c>
      <c r="H58" s="1">
        <f t="shared" si="38"/>
        <v>171</v>
      </c>
      <c r="I58" s="1">
        <f t="shared" si="45"/>
        <v>4332</v>
      </c>
      <c r="J58" s="1">
        <f t="shared" si="46"/>
        <v>3145.26</v>
      </c>
      <c r="K58" s="8">
        <f t="shared" si="47"/>
        <v>0.42064339076078672</v>
      </c>
      <c r="L58" s="8"/>
      <c r="M58" s="1">
        <f t="shared" si="39"/>
        <v>7477.26</v>
      </c>
      <c r="N58" s="9">
        <f t="shared" si="17"/>
        <v>91.582402212564205</v>
      </c>
      <c r="O58" s="1">
        <f t="shared" si="18"/>
        <v>7385.6775977874358</v>
      </c>
      <c r="P58" s="1">
        <f t="shared" si="19"/>
        <v>0</v>
      </c>
      <c r="Q58" s="1">
        <f t="shared" si="11"/>
        <v>7385.6775977874358</v>
      </c>
      <c r="R58" s="1">
        <f t="shared" si="20"/>
        <v>1623.4133994468589</v>
      </c>
      <c r="S58" s="1">
        <f t="shared" si="21"/>
        <v>1018.7425918609244</v>
      </c>
      <c r="T58" s="1">
        <f t="shared" si="12"/>
        <v>4743.5216064796523</v>
      </c>
      <c r="U58" s="1">
        <f t="shared" si="13"/>
        <v>2733.7383935203475</v>
      </c>
      <c r="V58" s="8">
        <f t="shared" si="40"/>
        <v>0.36560697281094245</v>
      </c>
      <c r="W58" s="1">
        <f t="shared" si="41"/>
        <v>411.52160647965229</v>
      </c>
    </row>
    <row r="59" spans="1:23" x14ac:dyDescent="0.2">
      <c r="A59" s="1">
        <f t="shared" si="43"/>
        <v>7608.4400000000005</v>
      </c>
      <c r="B59" s="1">
        <f t="shared" si="34"/>
        <v>1808.44</v>
      </c>
      <c r="C59" s="1">
        <f t="shared" si="48"/>
        <v>5800</v>
      </c>
      <c r="D59" s="1">
        <f t="shared" si="35"/>
        <v>0</v>
      </c>
      <c r="E59" s="1">
        <f t="shared" si="44"/>
        <v>5800</v>
      </c>
      <c r="F59" s="1">
        <f t="shared" si="36"/>
        <v>870</v>
      </c>
      <c r="G59" s="1">
        <f t="shared" si="37"/>
        <v>348</v>
      </c>
      <c r="H59" s="1">
        <f t="shared" si="38"/>
        <v>174</v>
      </c>
      <c r="I59" s="1">
        <f t="shared" si="45"/>
        <v>4408</v>
      </c>
      <c r="J59" s="1">
        <f t="shared" si="46"/>
        <v>3200.44</v>
      </c>
      <c r="K59" s="8">
        <f t="shared" si="47"/>
        <v>0.42064339076078666</v>
      </c>
      <c r="L59" s="8"/>
      <c r="M59" s="1">
        <f t="shared" si="39"/>
        <v>7608.4400000000005</v>
      </c>
      <c r="N59" s="9">
        <f t="shared" si="17"/>
        <v>93.189111023310943</v>
      </c>
      <c r="O59" s="1">
        <f t="shared" si="18"/>
        <v>7515.2508889766896</v>
      </c>
      <c r="P59" s="1">
        <f t="shared" si="19"/>
        <v>0</v>
      </c>
      <c r="Q59" s="1">
        <f t="shared" si="11"/>
        <v>7515.2508889766896</v>
      </c>
      <c r="R59" s="1">
        <f t="shared" si="20"/>
        <v>1655.8067222441723</v>
      </c>
      <c r="S59" s="1">
        <f t="shared" si="21"/>
        <v>1018.7425918609244</v>
      </c>
      <c r="T59" s="1">
        <f t="shared" si="12"/>
        <v>4840.701574871593</v>
      </c>
      <c r="U59" s="1">
        <f t="shared" si="13"/>
        <v>2767.7384251284075</v>
      </c>
      <c r="V59" s="8">
        <f t="shared" si="40"/>
        <v>0.36377213004616021</v>
      </c>
      <c r="W59" s="1">
        <f t="shared" si="41"/>
        <v>432.70157487159304</v>
      </c>
    </row>
    <row r="60" spans="1:23" x14ac:dyDescent="0.2">
      <c r="A60" s="1">
        <f t="shared" si="43"/>
        <v>7739.62</v>
      </c>
      <c r="B60" s="1">
        <f t="shared" si="34"/>
        <v>1839.6200000000001</v>
      </c>
      <c r="C60" s="1">
        <f t="shared" si="48"/>
        <v>5900</v>
      </c>
      <c r="D60" s="1">
        <f t="shared" si="35"/>
        <v>0</v>
      </c>
      <c r="E60" s="1">
        <f t="shared" si="44"/>
        <v>5900</v>
      </c>
      <c r="F60" s="1">
        <f t="shared" si="36"/>
        <v>885</v>
      </c>
      <c r="G60" s="1">
        <f t="shared" si="37"/>
        <v>354</v>
      </c>
      <c r="H60" s="1">
        <f t="shared" si="38"/>
        <v>177</v>
      </c>
      <c r="I60" s="1">
        <f t="shared" si="45"/>
        <v>4484</v>
      </c>
      <c r="J60" s="1">
        <f t="shared" si="46"/>
        <v>3255.62</v>
      </c>
      <c r="K60" s="8">
        <f t="shared" si="47"/>
        <v>0.42064339076078672</v>
      </c>
      <c r="L60" s="8"/>
      <c r="M60" s="1">
        <f t="shared" si="39"/>
        <v>7739.62</v>
      </c>
      <c r="N60" s="9">
        <f t="shared" si="17"/>
        <v>94.795819834057681</v>
      </c>
      <c r="O60" s="1">
        <f t="shared" si="18"/>
        <v>7644.8241801659424</v>
      </c>
      <c r="P60" s="1">
        <f t="shared" si="19"/>
        <v>0</v>
      </c>
      <c r="Q60" s="1">
        <f t="shared" si="11"/>
        <v>7644.8241801659424</v>
      </c>
      <c r="R60" s="1">
        <f t="shared" si="20"/>
        <v>1688.2000450414855</v>
      </c>
      <c r="S60" s="1">
        <f t="shared" si="21"/>
        <v>1018.7425918609244</v>
      </c>
      <c r="T60" s="1">
        <f t="shared" si="12"/>
        <v>4937.8815432635329</v>
      </c>
      <c r="U60" s="1">
        <f t="shared" si="13"/>
        <v>2801.7384567364679</v>
      </c>
      <c r="V60" s="8">
        <f t="shared" si="40"/>
        <v>0.36199948534120124</v>
      </c>
      <c r="W60" s="1">
        <f t="shared" si="41"/>
        <v>453.88154326353288</v>
      </c>
    </row>
    <row r="61" spans="1:23" x14ac:dyDescent="0.2">
      <c r="A61" s="1">
        <f t="shared" si="43"/>
        <v>7870.8</v>
      </c>
      <c r="B61" s="1">
        <f t="shared" si="34"/>
        <v>1870.8000000000002</v>
      </c>
      <c r="C61" s="1">
        <f t="shared" si="48"/>
        <v>6000</v>
      </c>
      <c r="D61" s="1">
        <f t="shared" si="35"/>
        <v>0</v>
      </c>
      <c r="E61" s="1">
        <f t="shared" si="44"/>
        <v>6000</v>
      </c>
      <c r="F61" s="1">
        <f t="shared" si="36"/>
        <v>900</v>
      </c>
      <c r="G61" s="1">
        <f t="shared" si="37"/>
        <v>360</v>
      </c>
      <c r="H61" s="1">
        <f t="shared" si="38"/>
        <v>180</v>
      </c>
      <c r="I61" s="1">
        <f t="shared" si="45"/>
        <v>4560</v>
      </c>
      <c r="J61" s="1">
        <f t="shared" si="46"/>
        <v>3310.8</v>
      </c>
      <c r="K61" s="8">
        <f t="shared" si="47"/>
        <v>0.42064339076078672</v>
      </c>
      <c r="L61" s="8"/>
      <c r="M61" s="1">
        <f t="shared" si="39"/>
        <v>7870.8</v>
      </c>
      <c r="N61" s="9">
        <f t="shared" si="17"/>
        <v>96.402528644804434</v>
      </c>
      <c r="O61" s="1">
        <f t="shared" si="18"/>
        <v>7774.3974713551961</v>
      </c>
      <c r="P61" s="1">
        <f t="shared" si="19"/>
        <v>0</v>
      </c>
      <c r="Q61" s="1">
        <f t="shared" si="11"/>
        <v>7774.3974713551961</v>
      </c>
      <c r="R61" s="1">
        <f t="shared" si="20"/>
        <v>1720.5933678387989</v>
      </c>
      <c r="S61" s="1">
        <f t="shared" si="21"/>
        <v>1018.7425918609244</v>
      </c>
      <c r="T61" s="1">
        <f t="shared" si="12"/>
        <v>5035.0615116554727</v>
      </c>
      <c r="U61" s="1">
        <f t="shared" si="13"/>
        <v>2835.7384883445279</v>
      </c>
      <c r="V61" s="8">
        <f t="shared" si="40"/>
        <v>0.36028592879307414</v>
      </c>
      <c r="W61" s="1">
        <f t="shared" si="41"/>
        <v>475.06151165547271</v>
      </c>
    </row>
    <row r="62" spans="1:23" x14ac:dyDescent="0.2">
      <c r="A62" s="1">
        <f t="shared" si="43"/>
        <v>8001.98</v>
      </c>
      <c r="B62" s="1">
        <f t="shared" si="34"/>
        <v>1901.98</v>
      </c>
      <c r="C62" s="1">
        <f t="shared" si="48"/>
        <v>6100</v>
      </c>
      <c r="D62" s="1">
        <f t="shared" si="35"/>
        <v>0</v>
      </c>
      <c r="E62" s="1">
        <f t="shared" si="44"/>
        <v>6100</v>
      </c>
      <c r="F62" s="1">
        <f t="shared" si="36"/>
        <v>915</v>
      </c>
      <c r="G62" s="1">
        <f t="shared" si="37"/>
        <v>366</v>
      </c>
      <c r="H62" s="1">
        <f t="shared" si="38"/>
        <v>183</v>
      </c>
      <c r="I62" s="1">
        <f t="shared" si="45"/>
        <v>4636</v>
      </c>
      <c r="J62" s="1">
        <f t="shared" si="46"/>
        <v>3365.98</v>
      </c>
      <c r="K62" s="8">
        <f t="shared" si="47"/>
        <v>0.42064339076078672</v>
      </c>
      <c r="L62" s="8"/>
      <c r="M62" s="1">
        <f t="shared" si="39"/>
        <v>8001.98</v>
      </c>
      <c r="N62" s="9">
        <f t="shared" si="17"/>
        <v>98.009237455551158</v>
      </c>
      <c r="O62" s="1">
        <f t="shared" si="18"/>
        <v>7903.9707625444489</v>
      </c>
      <c r="P62" s="1">
        <f t="shared" si="19"/>
        <v>0</v>
      </c>
      <c r="Q62" s="1">
        <f t="shared" si="11"/>
        <v>7903.9707625444489</v>
      </c>
      <c r="R62" s="1">
        <f t="shared" si="20"/>
        <v>1752.9866906361121</v>
      </c>
      <c r="S62" s="1">
        <f t="shared" si="21"/>
        <v>1018.7425918609244</v>
      </c>
      <c r="T62" s="1">
        <f t="shared" si="12"/>
        <v>5132.2414800474126</v>
      </c>
      <c r="U62" s="1">
        <f t="shared" si="13"/>
        <v>2869.7385199525879</v>
      </c>
      <c r="V62" s="8">
        <f t="shared" si="40"/>
        <v>0.35862855442685287</v>
      </c>
      <c r="W62" s="1">
        <f t="shared" si="41"/>
        <v>496.24148004741255</v>
      </c>
    </row>
    <row r="63" spans="1:23" x14ac:dyDescent="0.2">
      <c r="A63" s="1">
        <f t="shared" si="43"/>
        <v>8133.16</v>
      </c>
      <c r="B63" s="1">
        <f t="shared" si="34"/>
        <v>1933.16</v>
      </c>
      <c r="C63" s="1">
        <f t="shared" si="48"/>
        <v>6200</v>
      </c>
      <c r="D63" s="1">
        <f t="shared" si="35"/>
        <v>0</v>
      </c>
      <c r="E63" s="1">
        <f t="shared" si="44"/>
        <v>6200</v>
      </c>
      <c r="F63" s="1">
        <f t="shared" si="36"/>
        <v>930</v>
      </c>
      <c r="G63" s="1">
        <f t="shared" si="37"/>
        <v>372</v>
      </c>
      <c r="H63" s="1">
        <f t="shared" si="38"/>
        <v>186</v>
      </c>
      <c r="I63" s="1">
        <f t="shared" si="45"/>
        <v>4712</v>
      </c>
      <c r="J63" s="1">
        <f t="shared" si="46"/>
        <v>3421.16</v>
      </c>
      <c r="K63" s="8">
        <f t="shared" si="47"/>
        <v>0.42064339076078672</v>
      </c>
      <c r="L63" s="8"/>
      <c r="M63" s="1">
        <f t="shared" si="39"/>
        <v>8133.16</v>
      </c>
      <c r="N63" s="9">
        <f t="shared" si="17"/>
        <v>99.615946266297911</v>
      </c>
      <c r="O63" s="1">
        <f t="shared" si="18"/>
        <v>8033.5440537337026</v>
      </c>
      <c r="P63" s="1">
        <f t="shared" si="19"/>
        <v>0</v>
      </c>
      <c r="Q63" s="1">
        <f t="shared" si="11"/>
        <v>8033.5440537337026</v>
      </c>
      <c r="R63" s="1">
        <f t="shared" si="20"/>
        <v>1785.3800134334256</v>
      </c>
      <c r="S63" s="1">
        <f t="shared" si="21"/>
        <v>1018.7425918609244</v>
      </c>
      <c r="T63" s="1">
        <f t="shared" si="12"/>
        <v>5229.4214484393524</v>
      </c>
      <c r="U63" s="1">
        <f t="shared" si="13"/>
        <v>2903.7385515606479</v>
      </c>
      <c r="V63" s="8">
        <f t="shared" si="40"/>
        <v>0.35702464374986448</v>
      </c>
      <c r="W63" s="1">
        <f t="shared" si="41"/>
        <v>517.42144843935239</v>
      </c>
    </row>
    <row r="64" spans="1:23" x14ac:dyDescent="0.2">
      <c r="A64" s="1">
        <f t="shared" si="43"/>
        <v>8264.34</v>
      </c>
      <c r="B64" s="1">
        <f t="shared" si="34"/>
        <v>1964.3400000000001</v>
      </c>
      <c r="C64" s="1">
        <f t="shared" si="48"/>
        <v>6300</v>
      </c>
      <c r="D64" s="1">
        <f t="shared" si="35"/>
        <v>0</v>
      </c>
      <c r="E64" s="1">
        <f t="shared" si="44"/>
        <v>6300</v>
      </c>
      <c r="F64" s="1">
        <f t="shared" si="36"/>
        <v>945</v>
      </c>
      <c r="G64" s="1">
        <f t="shared" si="37"/>
        <v>378</v>
      </c>
      <c r="H64" s="1">
        <f t="shared" si="38"/>
        <v>189</v>
      </c>
      <c r="I64" s="1">
        <f t="shared" si="45"/>
        <v>4788</v>
      </c>
      <c r="J64" s="1">
        <f t="shared" si="46"/>
        <v>3476.34</v>
      </c>
      <c r="K64" s="8">
        <f t="shared" si="47"/>
        <v>0.42064339076078672</v>
      </c>
      <c r="L64" s="8"/>
      <c r="M64" s="1">
        <f t="shared" si="39"/>
        <v>8264.34</v>
      </c>
      <c r="N64" s="9">
        <f t="shared" si="17"/>
        <v>101.22265507704465</v>
      </c>
      <c r="O64" s="1">
        <f t="shared" si="18"/>
        <v>8163.1173449229555</v>
      </c>
      <c r="P64" s="1">
        <f t="shared" si="19"/>
        <v>0</v>
      </c>
      <c r="Q64" s="1">
        <f t="shared" si="11"/>
        <v>8163.1173449229555</v>
      </c>
      <c r="R64" s="1">
        <f t="shared" si="20"/>
        <v>1817.7733362307388</v>
      </c>
      <c r="S64" s="1">
        <f t="shared" si="21"/>
        <v>1018.7425918609244</v>
      </c>
      <c r="T64" s="1">
        <f t="shared" si="12"/>
        <v>5326.6014168312922</v>
      </c>
      <c r="U64" s="1">
        <f t="shared" si="13"/>
        <v>2937.7385831687079</v>
      </c>
      <c r="V64" s="8">
        <f t="shared" si="40"/>
        <v>0.35547165087214561</v>
      </c>
      <c r="W64" s="1">
        <f t="shared" si="41"/>
        <v>538.60141683129223</v>
      </c>
    </row>
    <row r="65" spans="1:23" x14ac:dyDescent="0.2">
      <c r="A65" s="1">
        <f t="shared" si="43"/>
        <v>8395.52</v>
      </c>
      <c r="B65" s="1">
        <f t="shared" si="34"/>
        <v>1995.5200000000002</v>
      </c>
      <c r="C65" s="1">
        <f t="shared" si="48"/>
        <v>6400</v>
      </c>
      <c r="D65" s="1">
        <f t="shared" si="35"/>
        <v>0</v>
      </c>
      <c r="E65" s="1">
        <f t="shared" si="44"/>
        <v>6400</v>
      </c>
      <c r="F65" s="1">
        <f t="shared" si="36"/>
        <v>960</v>
      </c>
      <c r="G65" s="1">
        <f t="shared" si="37"/>
        <v>384</v>
      </c>
      <c r="H65" s="1">
        <f t="shared" si="38"/>
        <v>192</v>
      </c>
      <c r="I65" s="1">
        <f t="shared" si="45"/>
        <v>4864</v>
      </c>
      <c r="J65" s="1">
        <f t="shared" si="46"/>
        <v>3531.5200000000004</v>
      </c>
      <c r="K65" s="8">
        <f t="shared" si="47"/>
        <v>0.42064339076078672</v>
      </c>
      <c r="L65" s="8"/>
      <c r="M65" s="1">
        <f t="shared" si="39"/>
        <v>8395.52</v>
      </c>
      <c r="N65" s="9">
        <f t="shared" si="17"/>
        <v>102.82936388779139</v>
      </c>
      <c r="O65" s="1">
        <f t="shared" si="18"/>
        <v>8292.6906361122092</v>
      </c>
      <c r="P65" s="1">
        <f t="shared" si="19"/>
        <v>0</v>
      </c>
      <c r="Q65" s="1">
        <f t="shared" si="11"/>
        <v>8292.6906361122092</v>
      </c>
      <c r="R65" s="1">
        <f t="shared" si="20"/>
        <v>1850.1666590280522</v>
      </c>
      <c r="S65" s="1">
        <f t="shared" si="21"/>
        <v>1018.7425918609244</v>
      </c>
      <c r="T65" s="1">
        <f t="shared" si="12"/>
        <v>5423.7813852232321</v>
      </c>
      <c r="U65" s="1">
        <f t="shared" si="13"/>
        <v>2971.7386147767684</v>
      </c>
      <c r="V65" s="8">
        <f t="shared" si="40"/>
        <v>0.35396718902185548</v>
      </c>
      <c r="W65" s="1">
        <f t="shared" si="41"/>
        <v>559.78138522323206</v>
      </c>
    </row>
    <row r="66" spans="1:23" x14ac:dyDescent="0.2">
      <c r="A66" s="1">
        <f t="shared" si="43"/>
        <v>8526.7000000000007</v>
      </c>
      <c r="B66" s="1">
        <f t="shared" ref="B66:B97" si="49">IF(C66&lt;$AA$2,$AA$2*$Z$8,C66*$Z$8)</f>
        <v>2026.7</v>
      </c>
      <c r="C66" s="1">
        <f t="shared" si="48"/>
        <v>6500</v>
      </c>
      <c r="D66" s="1">
        <f t="shared" ref="D66:D97" si="50">MAX(0,$AA$3-$AA$4*MAX(0,(C66-$AA$2)))</f>
        <v>0</v>
      </c>
      <c r="E66" s="1">
        <f t="shared" si="44"/>
        <v>6500</v>
      </c>
      <c r="F66" s="1">
        <f t="shared" ref="F66:F97" si="51">$E66*Z$9</f>
        <v>975</v>
      </c>
      <c r="G66" s="1">
        <f t="shared" ref="G66:G97" si="52">$C66*Z$11</f>
        <v>390</v>
      </c>
      <c r="H66" s="1">
        <f t="shared" ref="H66:H97" si="53">$C66*Z$12</f>
        <v>195</v>
      </c>
      <c r="I66" s="1">
        <f t="shared" si="45"/>
        <v>4940</v>
      </c>
      <c r="J66" s="1">
        <f t="shared" si="46"/>
        <v>3586.7</v>
      </c>
      <c r="K66" s="8">
        <f t="shared" si="47"/>
        <v>0.42064339076078666</v>
      </c>
      <c r="L66" s="8"/>
      <c r="M66" s="1">
        <f t="shared" ref="M66:M97" si="54">A66</f>
        <v>8526.7000000000007</v>
      </c>
      <c r="N66" s="9">
        <f t="shared" si="17"/>
        <v>104.43607269853814</v>
      </c>
      <c r="O66" s="1">
        <f t="shared" si="18"/>
        <v>8422.2639273014629</v>
      </c>
      <c r="P66" s="1">
        <f t="shared" si="19"/>
        <v>0</v>
      </c>
      <c r="Q66" s="1">
        <f t="shared" ref="Q66:Q129" si="55">MAX(0,O66-SUM(P66:P66))</f>
        <v>8422.2639273014629</v>
      </c>
      <c r="R66" s="1">
        <f t="shared" si="20"/>
        <v>1882.5599818253656</v>
      </c>
      <c r="S66" s="1">
        <f t="shared" si="21"/>
        <v>1018.7425918609244</v>
      </c>
      <c r="T66" s="1">
        <f t="shared" ref="T66:T129" si="56">O66-SUM(R66:S66)</f>
        <v>5520.9613536151728</v>
      </c>
      <c r="U66" s="1">
        <f t="shared" ref="U66:U129" si="57">SUM(N66,R66:S66)</f>
        <v>3005.7386463848279</v>
      </c>
      <c r="V66" s="8">
        <f t="shared" ref="V66:V97" si="58">SUM(N66,R66:S66)/M66</f>
        <v>0.35250901830542036</v>
      </c>
      <c r="W66" s="1">
        <f t="shared" ref="W66:W97" si="59">T66-I66</f>
        <v>580.96135361517281</v>
      </c>
    </row>
    <row r="67" spans="1:23" x14ac:dyDescent="0.2">
      <c r="A67" s="1">
        <f t="shared" si="43"/>
        <v>8657.880000000001</v>
      </c>
      <c r="B67" s="1">
        <f t="shared" si="49"/>
        <v>2057.88</v>
      </c>
      <c r="C67" s="1">
        <f t="shared" si="48"/>
        <v>6600</v>
      </c>
      <c r="D67" s="1">
        <f t="shared" si="50"/>
        <v>0</v>
      </c>
      <c r="E67" s="1">
        <f t="shared" si="44"/>
        <v>6600</v>
      </c>
      <c r="F67" s="1">
        <f t="shared" si="51"/>
        <v>990</v>
      </c>
      <c r="G67" s="1">
        <f t="shared" si="52"/>
        <v>396</v>
      </c>
      <c r="H67" s="1">
        <f t="shared" si="53"/>
        <v>198</v>
      </c>
      <c r="I67" s="1">
        <f t="shared" si="45"/>
        <v>5016</v>
      </c>
      <c r="J67" s="1">
        <f t="shared" si="46"/>
        <v>3641.88</v>
      </c>
      <c r="K67" s="8">
        <f t="shared" si="47"/>
        <v>0.42064339076078666</v>
      </c>
      <c r="L67" s="8"/>
      <c r="M67" s="1">
        <f t="shared" si="54"/>
        <v>8657.880000000001</v>
      </c>
      <c r="N67" s="9">
        <f t="shared" ref="N67:N130" si="60">$AB$8*O67</f>
        <v>106.04278150928488</v>
      </c>
      <c r="O67" s="1">
        <f t="shared" ref="O67:O130" si="61">M67/(1+$AB$8)</f>
        <v>8551.8372184907166</v>
      </c>
      <c r="P67" s="1">
        <f t="shared" ref="P67:P130" si="62">MAX(0,$AB$3-$AB$4*MAX(0,(O67-$AB$2)))</f>
        <v>0</v>
      </c>
      <c r="Q67" s="1">
        <f t="shared" si="55"/>
        <v>8551.8372184907166</v>
      </c>
      <c r="R67" s="1">
        <f t="shared" ref="R67:R130" si="63">IF(M67&lt;$AB$7,Q67*$AB$9,$AB$7*$AB$9+(Q67-$AB$7)*$AB$10)</f>
        <v>1914.9533046226791</v>
      </c>
      <c r="S67" s="1">
        <f t="shared" ref="S67:S130" si="64">MAX(IF(M67&lt;5575,O67*0.185,(5575/1.0124)*0.185),0.185*$AB$2)</f>
        <v>1018.7425918609244</v>
      </c>
      <c r="T67" s="1">
        <f t="shared" si="56"/>
        <v>5618.1413220071136</v>
      </c>
      <c r="U67" s="1">
        <f t="shared" si="57"/>
        <v>3039.7386779928884</v>
      </c>
      <c r="V67" s="8">
        <f t="shared" si="58"/>
        <v>0.35109503458039243</v>
      </c>
      <c r="W67" s="1">
        <f t="shared" si="59"/>
        <v>602.14132200711356</v>
      </c>
    </row>
    <row r="68" spans="1:23" x14ac:dyDescent="0.2">
      <c r="A68" s="1">
        <f t="shared" si="43"/>
        <v>8789.06</v>
      </c>
      <c r="B68" s="1">
        <f t="shared" si="49"/>
        <v>2089.06</v>
      </c>
      <c r="C68" s="1">
        <f t="shared" si="48"/>
        <v>6700</v>
      </c>
      <c r="D68" s="1">
        <f t="shared" si="50"/>
        <v>0</v>
      </c>
      <c r="E68" s="1">
        <f t="shared" si="44"/>
        <v>6700</v>
      </c>
      <c r="F68" s="1">
        <f t="shared" si="51"/>
        <v>1005</v>
      </c>
      <c r="G68" s="1">
        <f t="shared" si="52"/>
        <v>402</v>
      </c>
      <c r="H68" s="1">
        <f t="shared" si="53"/>
        <v>201</v>
      </c>
      <c r="I68" s="1">
        <f t="shared" si="45"/>
        <v>5092</v>
      </c>
      <c r="J68" s="1">
        <f t="shared" si="46"/>
        <v>3697.06</v>
      </c>
      <c r="K68" s="8">
        <f t="shared" si="47"/>
        <v>0.42064339076078672</v>
      </c>
      <c r="L68" s="8"/>
      <c r="M68" s="1">
        <f t="shared" si="54"/>
        <v>8789.06</v>
      </c>
      <c r="N68" s="9">
        <f t="shared" si="60"/>
        <v>107.6494903200316</v>
      </c>
      <c r="O68" s="1">
        <f t="shared" si="61"/>
        <v>8681.4105096799685</v>
      </c>
      <c r="P68" s="1">
        <f t="shared" si="62"/>
        <v>0</v>
      </c>
      <c r="Q68" s="1">
        <f t="shared" si="55"/>
        <v>8681.4105096799685</v>
      </c>
      <c r="R68" s="1">
        <f t="shared" si="63"/>
        <v>1947.346627419992</v>
      </c>
      <c r="S68" s="1">
        <f t="shared" si="64"/>
        <v>1018.7425918609244</v>
      </c>
      <c r="T68" s="1">
        <f t="shared" si="56"/>
        <v>5715.3212903990516</v>
      </c>
      <c r="U68" s="1">
        <f t="shared" si="57"/>
        <v>3073.7387096009479</v>
      </c>
      <c r="V68" s="8">
        <f t="shared" si="58"/>
        <v>0.34972325932476828</v>
      </c>
      <c r="W68" s="1">
        <f t="shared" si="59"/>
        <v>623.32129039905158</v>
      </c>
    </row>
    <row r="69" spans="1:23" x14ac:dyDescent="0.2">
      <c r="A69" s="1">
        <f t="shared" si="43"/>
        <v>8920.24</v>
      </c>
      <c r="B69" s="1">
        <f t="shared" si="49"/>
        <v>2120.2400000000002</v>
      </c>
      <c r="C69" s="1">
        <f t="shared" si="48"/>
        <v>6800</v>
      </c>
      <c r="D69" s="1">
        <f t="shared" si="50"/>
        <v>0</v>
      </c>
      <c r="E69" s="1">
        <f t="shared" si="44"/>
        <v>6800</v>
      </c>
      <c r="F69" s="1">
        <f t="shared" si="51"/>
        <v>1020</v>
      </c>
      <c r="G69" s="1">
        <f t="shared" si="52"/>
        <v>408</v>
      </c>
      <c r="H69" s="1">
        <f t="shared" si="53"/>
        <v>204</v>
      </c>
      <c r="I69" s="1">
        <f t="shared" si="45"/>
        <v>5168</v>
      </c>
      <c r="J69" s="1">
        <f t="shared" si="46"/>
        <v>3752.2400000000002</v>
      </c>
      <c r="K69" s="8">
        <f t="shared" si="47"/>
        <v>0.42064339076078672</v>
      </c>
      <c r="L69" s="8"/>
      <c r="M69" s="1">
        <f t="shared" si="54"/>
        <v>8920.24</v>
      </c>
      <c r="N69" s="9">
        <f t="shared" si="60"/>
        <v>109.25619913077836</v>
      </c>
      <c r="O69" s="1">
        <f t="shared" si="61"/>
        <v>8810.9838008692223</v>
      </c>
      <c r="P69" s="1">
        <f t="shared" si="62"/>
        <v>0</v>
      </c>
      <c r="Q69" s="1">
        <f t="shared" si="55"/>
        <v>8810.9838008692223</v>
      </c>
      <c r="R69" s="1">
        <f t="shared" si="63"/>
        <v>1979.7399502173055</v>
      </c>
      <c r="S69" s="1">
        <f t="shared" si="64"/>
        <v>1018.7425918609244</v>
      </c>
      <c r="T69" s="1">
        <f t="shared" si="56"/>
        <v>5812.5012587909923</v>
      </c>
      <c r="U69" s="1">
        <f t="shared" si="57"/>
        <v>3107.7387412090084</v>
      </c>
      <c r="V69" s="8">
        <f t="shared" si="58"/>
        <v>0.34839183040019195</v>
      </c>
      <c r="W69" s="1">
        <f t="shared" si="59"/>
        <v>644.50125879099232</v>
      </c>
    </row>
    <row r="70" spans="1:23" x14ac:dyDescent="0.2">
      <c r="A70" s="1">
        <f t="shared" si="43"/>
        <v>9051.42</v>
      </c>
      <c r="B70" s="1">
        <f t="shared" si="49"/>
        <v>2151.42</v>
      </c>
      <c r="C70" s="1">
        <f t="shared" si="48"/>
        <v>6900</v>
      </c>
      <c r="D70" s="1">
        <f t="shared" si="50"/>
        <v>0</v>
      </c>
      <c r="E70" s="1">
        <f t="shared" si="44"/>
        <v>6900</v>
      </c>
      <c r="F70" s="1">
        <f t="shared" si="51"/>
        <v>1035</v>
      </c>
      <c r="G70" s="1">
        <f t="shared" si="52"/>
        <v>414</v>
      </c>
      <c r="H70" s="1">
        <f t="shared" si="53"/>
        <v>207</v>
      </c>
      <c r="I70" s="1">
        <f t="shared" si="45"/>
        <v>5244</v>
      </c>
      <c r="J70" s="1">
        <f t="shared" si="46"/>
        <v>3807.42</v>
      </c>
      <c r="K70" s="8">
        <f t="shared" si="47"/>
        <v>0.42064339076078672</v>
      </c>
      <c r="L70" s="8"/>
      <c r="M70" s="1">
        <f t="shared" si="54"/>
        <v>9051.42</v>
      </c>
      <c r="N70" s="9">
        <f t="shared" si="60"/>
        <v>110.86290794152509</v>
      </c>
      <c r="O70" s="1">
        <f t="shared" si="61"/>
        <v>8940.557092058476</v>
      </c>
      <c r="P70" s="1">
        <f t="shared" si="62"/>
        <v>0</v>
      </c>
      <c r="Q70" s="1">
        <f t="shared" si="55"/>
        <v>8940.557092058476</v>
      </c>
      <c r="R70" s="1">
        <f t="shared" si="63"/>
        <v>2012.1332730146189</v>
      </c>
      <c r="S70" s="1">
        <f t="shared" si="64"/>
        <v>1018.7425918609244</v>
      </c>
      <c r="T70" s="1">
        <f t="shared" si="56"/>
        <v>5909.6812271829331</v>
      </c>
      <c r="U70" s="1">
        <f t="shared" si="57"/>
        <v>3141.7387728170688</v>
      </c>
      <c r="V70" s="8">
        <f t="shared" si="58"/>
        <v>0.347098993618357</v>
      </c>
      <c r="W70" s="1">
        <f t="shared" si="59"/>
        <v>665.68122718293307</v>
      </c>
    </row>
    <row r="71" spans="1:23" x14ac:dyDescent="0.2">
      <c r="A71" s="1">
        <f t="shared" si="43"/>
        <v>9182.6</v>
      </c>
      <c r="B71" s="1">
        <f t="shared" si="49"/>
        <v>2182.6000000000004</v>
      </c>
      <c r="C71" s="1">
        <f t="shared" si="48"/>
        <v>7000</v>
      </c>
      <c r="D71" s="1">
        <f t="shared" si="50"/>
        <v>0</v>
      </c>
      <c r="E71" s="1">
        <f t="shared" si="44"/>
        <v>7000</v>
      </c>
      <c r="F71" s="1">
        <f t="shared" si="51"/>
        <v>1050</v>
      </c>
      <c r="G71" s="1">
        <f t="shared" si="52"/>
        <v>420</v>
      </c>
      <c r="H71" s="1">
        <f t="shared" si="53"/>
        <v>210</v>
      </c>
      <c r="I71" s="1">
        <f t="shared" si="45"/>
        <v>5320</v>
      </c>
      <c r="J71" s="1">
        <f t="shared" si="46"/>
        <v>3862.6000000000004</v>
      </c>
      <c r="K71" s="8">
        <f t="shared" si="47"/>
        <v>0.42064339076078672</v>
      </c>
      <c r="L71" s="8"/>
      <c r="M71" s="1">
        <f t="shared" si="54"/>
        <v>9182.6</v>
      </c>
      <c r="N71" s="9">
        <f t="shared" si="60"/>
        <v>112.46961675227185</v>
      </c>
      <c r="O71" s="1">
        <f t="shared" si="61"/>
        <v>9070.1303832477297</v>
      </c>
      <c r="P71" s="1">
        <f t="shared" si="62"/>
        <v>0</v>
      </c>
      <c r="Q71" s="1">
        <f t="shared" si="55"/>
        <v>9070.1303832477297</v>
      </c>
      <c r="R71" s="1">
        <f t="shared" si="63"/>
        <v>2044.5265958119323</v>
      </c>
      <c r="S71" s="1">
        <f t="shared" si="64"/>
        <v>1018.7425918609244</v>
      </c>
      <c r="T71" s="1">
        <f t="shared" si="56"/>
        <v>6006.8611955748729</v>
      </c>
      <c r="U71" s="1">
        <f t="shared" si="57"/>
        <v>3175.7388044251284</v>
      </c>
      <c r="V71" s="8">
        <f t="shared" si="58"/>
        <v>0.34584309503028859</v>
      </c>
      <c r="W71" s="1">
        <f t="shared" si="59"/>
        <v>686.86119557487291</v>
      </c>
    </row>
    <row r="72" spans="1:23" x14ac:dyDescent="0.2">
      <c r="A72" s="1">
        <f t="shared" si="43"/>
        <v>9313.7800000000007</v>
      </c>
      <c r="B72" s="1">
        <f t="shared" si="49"/>
        <v>2213.7800000000002</v>
      </c>
      <c r="C72" s="1">
        <f t="shared" si="48"/>
        <v>7100</v>
      </c>
      <c r="D72" s="1">
        <f t="shared" si="50"/>
        <v>0</v>
      </c>
      <c r="E72" s="1">
        <f t="shared" si="44"/>
        <v>7100</v>
      </c>
      <c r="F72" s="1">
        <f t="shared" si="51"/>
        <v>1065</v>
      </c>
      <c r="G72" s="1">
        <f t="shared" si="52"/>
        <v>426</v>
      </c>
      <c r="H72" s="1">
        <f t="shared" si="53"/>
        <v>213</v>
      </c>
      <c r="I72" s="1">
        <f t="shared" si="45"/>
        <v>5396</v>
      </c>
      <c r="J72" s="1">
        <f t="shared" si="46"/>
        <v>3917.78</v>
      </c>
      <c r="K72" s="8">
        <f t="shared" si="47"/>
        <v>0.42064339076078672</v>
      </c>
      <c r="L72" s="8"/>
      <c r="M72" s="1">
        <f t="shared" si="54"/>
        <v>9313.7800000000007</v>
      </c>
      <c r="N72" s="9">
        <f t="shared" si="60"/>
        <v>114.07632556301857</v>
      </c>
      <c r="O72" s="1">
        <f t="shared" si="61"/>
        <v>9199.7036744369816</v>
      </c>
      <c r="P72" s="1">
        <f t="shared" si="62"/>
        <v>0</v>
      </c>
      <c r="Q72" s="1">
        <f t="shared" si="55"/>
        <v>9199.7036744369816</v>
      </c>
      <c r="R72" s="1">
        <f t="shared" si="63"/>
        <v>2076.9199186092455</v>
      </c>
      <c r="S72" s="1">
        <f t="shared" si="64"/>
        <v>1018.7425918609244</v>
      </c>
      <c r="T72" s="1">
        <f t="shared" si="56"/>
        <v>6104.0411639668118</v>
      </c>
      <c r="U72" s="1">
        <f t="shared" si="57"/>
        <v>3209.7388360331888</v>
      </c>
      <c r="V72" s="8">
        <f t="shared" si="58"/>
        <v>0.34462257386723633</v>
      </c>
      <c r="W72" s="1">
        <f t="shared" si="59"/>
        <v>708.04116396681184</v>
      </c>
    </row>
    <row r="73" spans="1:23" x14ac:dyDescent="0.2">
      <c r="A73" s="1">
        <f t="shared" si="43"/>
        <v>9444.9599999999991</v>
      </c>
      <c r="B73" s="1">
        <f t="shared" si="49"/>
        <v>2244.96</v>
      </c>
      <c r="C73" s="1">
        <f t="shared" si="48"/>
        <v>7200</v>
      </c>
      <c r="D73" s="1">
        <f t="shared" si="50"/>
        <v>0</v>
      </c>
      <c r="E73" s="1">
        <f t="shared" si="44"/>
        <v>7200</v>
      </c>
      <c r="F73" s="1">
        <f t="shared" si="51"/>
        <v>1080</v>
      </c>
      <c r="G73" s="1">
        <f t="shared" si="52"/>
        <v>432</v>
      </c>
      <c r="H73" s="1">
        <f t="shared" si="53"/>
        <v>216</v>
      </c>
      <c r="I73" s="1">
        <f t="shared" si="45"/>
        <v>5472</v>
      </c>
      <c r="J73" s="1">
        <f t="shared" si="46"/>
        <v>3972.96</v>
      </c>
      <c r="K73" s="8">
        <f t="shared" si="47"/>
        <v>0.42064339076078677</v>
      </c>
      <c r="L73" s="8"/>
      <c r="M73" s="1">
        <f t="shared" si="54"/>
        <v>9444.9599999999991</v>
      </c>
      <c r="N73" s="9">
        <f t="shared" si="60"/>
        <v>115.6830343737653</v>
      </c>
      <c r="O73" s="1">
        <f t="shared" si="61"/>
        <v>9329.2769656262335</v>
      </c>
      <c r="P73" s="1">
        <f t="shared" si="62"/>
        <v>0</v>
      </c>
      <c r="Q73" s="1">
        <f t="shared" si="55"/>
        <v>9329.2769656262335</v>
      </c>
      <c r="R73" s="1">
        <f t="shared" si="63"/>
        <v>2109.3132414065585</v>
      </c>
      <c r="S73" s="1">
        <f t="shared" si="64"/>
        <v>1018.7425918609244</v>
      </c>
      <c r="T73" s="1">
        <f t="shared" si="56"/>
        <v>6201.2211323587508</v>
      </c>
      <c r="U73" s="1">
        <f t="shared" si="57"/>
        <v>3243.7388676412484</v>
      </c>
      <c r="V73" s="8">
        <f t="shared" si="58"/>
        <v>0.34343595606982441</v>
      </c>
      <c r="W73" s="1">
        <f t="shared" si="59"/>
        <v>729.22113235875076</v>
      </c>
    </row>
    <row r="74" spans="1:23" x14ac:dyDescent="0.2">
      <c r="A74" s="1">
        <f t="shared" si="43"/>
        <v>9576.14</v>
      </c>
      <c r="B74" s="1">
        <f t="shared" si="49"/>
        <v>2276.1400000000003</v>
      </c>
      <c r="C74" s="1">
        <f t="shared" si="48"/>
        <v>7300</v>
      </c>
      <c r="D74" s="1">
        <f t="shared" si="50"/>
        <v>0</v>
      </c>
      <c r="E74" s="1">
        <f t="shared" si="44"/>
        <v>7300</v>
      </c>
      <c r="F74" s="1">
        <f t="shared" si="51"/>
        <v>1095</v>
      </c>
      <c r="G74" s="1">
        <f t="shared" si="52"/>
        <v>438</v>
      </c>
      <c r="H74" s="1">
        <f t="shared" si="53"/>
        <v>219</v>
      </c>
      <c r="I74" s="1">
        <f t="shared" si="45"/>
        <v>5548</v>
      </c>
      <c r="J74" s="1">
        <f t="shared" si="46"/>
        <v>4028.1400000000003</v>
      </c>
      <c r="K74" s="8">
        <f t="shared" si="47"/>
        <v>0.42064339076078677</v>
      </c>
      <c r="L74" s="8"/>
      <c r="M74" s="1">
        <f t="shared" si="54"/>
        <v>9576.14</v>
      </c>
      <c r="N74" s="9">
        <f t="shared" si="60"/>
        <v>117.28974318451203</v>
      </c>
      <c r="O74" s="1">
        <f t="shared" si="61"/>
        <v>9458.8502568154872</v>
      </c>
      <c r="P74" s="1">
        <f t="shared" si="62"/>
        <v>0</v>
      </c>
      <c r="Q74" s="1">
        <f t="shared" si="55"/>
        <v>9458.8502568154872</v>
      </c>
      <c r="R74" s="1">
        <f t="shared" si="63"/>
        <v>2141.7065642038715</v>
      </c>
      <c r="S74" s="1">
        <f t="shared" si="64"/>
        <v>1018.7425918609244</v>
      </c>
      <c r="T74" s="1">
        <f t="shared" si="56"/>
        <v>6298.4011007506915</v>
      </c>
      <c r="U74" s="1">
        <f t="shared" si="57"/>
        <v>3277.7388992493079</v>
      </c>
      <c r="V74" s="8">
        <f t="shared" si="58"/>
        <v>0.34228184834905379</v>
      </c>
      <c r="W74" s="1">
        <f t="shared" si="59"/>
        <v>750.40110075069151</v>
      </c>
    </row>
    <row r="75" spans="1:23" x14ac:dyDescent="0.2">
      <c r="A75" s="1">
        <f t="shared" si="43"/>
        <v>9707.32</v>
      </c>
      <c r="B75" s="1">
        <f t="shared" si="49"/>
        <v>2307.3200000000002</v>
      </c>
      <c r="C75" s="1">
        <f t="shared" si="48"/>
        <v>7400</v>
      </c>
      <c r="D75" s="1">
        <f t="shared" si="50"/>
        <v>0</v>
      </c>
      <c r="E75" s="1">
        <f t="shared" si="44"/>
        <v>7400</v>
      </c>
      <c r="F75" s="1">
        <f t="shared" si="51"/>
        <v>1110</v>
      </c>
      <c r="G75" s="1">
        <f t="shared" si="52"/>
        <v>444</v>
      </c>
      <c r="H75" s="1">
        <f t="shared" si="53"/>
        <v>222</v>
      </c>
      <c r="I75" s="1">
        <f t="shared" si="45"/>
        <v>5624</v>
      </c>
      <c r="J75" s="1">
        <f t="shared" si="46"/>
        <v>4083.32</v>
      </c>
      <c r="K75" s="8">
        <f t="shared" si="47"/>
        <v>0.42064339076078672</v>
      </c>
      <c r="L75" s="8"/>
      <c r="M75" s="1">
        <f t="shared" si="54"/>
        <v>9707.32</v>
      </c>
      <c r="N75" s="9">
        <f t="shared" si="60"/>
        <v>118.89645199525879</v>
      </c>
      <c r="O75" s="1">
        <f t="shared" si="61"/>
        <v>9588.423548004741</v>
      </c>
      <c r="P75" s="1">
        <f t="shared" si="62"/>
        <v>0</v>
      </c>
      <c r="Q75" s="1">
        <f t="shared" si="55"/>
        <v>9588.423548004741</v>
      </c>
      <c r="R75" s="1">
        <f t="shared" si="63"/>
        <v>2174.0998870011854</v>
      </c>
      <c r="S75" s="1">
        <f t="shared" si="64"/>
        <v>1018.7425918609244</v>
      </c>
      <c r="T75" s="1">
        <f t="shared" si="56"/>
        <v>6395.5810691426313</v>
      </c>
      <c r="U75" s="1">
        <f t="shared" si="57"/>
        <v>3311.7389308573684</v>
      </c>
      <c r="V75" s="8">
        <f t="shared" si="58"/>
        <v>0.34115893272884468</v>
      </c>
      <c r="W75" s="1">
        <f t="shared" si="59"/>
        <v>771.58106914263135</v>
      </c>
    </row>
    <row r="76" spans="1:23" x14ac:dyDescent="0.2">
      <c r="A76" s="1">
        <f t="shared" si="43"/>
        <v>9838.5</v>
      </c>
      <c r="B76" s="1">
        <f t="shared" si="49"/>
        <v>2338.5</v>
      </c>
      <c r="C76" s="1">
        <f t="shared" si="48"/>
        <v>7500</v>
      </c>
      <c r="D76" s="1">
        <f t="shared" si="50"/>
        <v>0</v>
      </c>
      <c r="E76" s="1">
        <f t="shared" si="44"/>
        <v>7500</v>
      </c>
      <c r="F76" s="1">
        <f t="shared" si="51"/>
        <v>1125</v>
      </c>
      <c r="G76" s="1">
        <f t="shared" si="52"/>
        <v>450</v>
      </c>
      <c r="H76" s="1">
        <f t="shared" si="53"/>
        <v>225</v>
      </c>
      <c r="I76" s="1">
        <f t="shared" si="45"/>
        <v>5700</v>
      </c>
      <c r="J76" s="1">
        <f t="shared" si="46"/>
        <v>4138.5</v>
      </c>
      <c r="K76" s="8">
        <f t="shared" si="47"/>
        <v>0.42064339076078672</v>
      </c>
      <c r="L76" s="8"/>
      <c r="M76" s="1">
        <f t="shared" si="54"/>
        <v>9838.5</v>
      </c>
      <c r="N76" s="9">
        <f t="shared" si="60"/>
        <v>120.50316080600552</v>
      </c>
      <c r="O76" s="1">
        <f t="shared" si="61"/>
        <v>9717.9968391939947</v>
      </c>
      <c r="P76" s="1">
        <f t="shared" si="62"/>
        <v>0</v>
      </c>
      <c r="Q76" s="1">
        <f t="shared" si="55"/>
        <v>9717.9968391939947</v>
      </c>
      <c r="R76" s="1">
        <f t="shared" si="63"/>
        <v>2206.4932097984984</v>
      </c>
      <c r="S76" s="1">
        <f t="shared" si="64"/>
        <v>1018.7425918609244</v>
      </c>
      <c r="T76" s="1">
        <f t="shared" si="56"/>
        <v>6492.7610375345721</v>
      </c>
      <c r="U76" s="1">
        <f t="shared" si="57"/>
        <v>3345.7389624654279</v>
      </c>
      <c r="V76" s="8">
        <f t="shared" si="58"/>
        <v>0.34006596152517438</v>
      </c>
      <c r="W76" s="1">
        <f t="shared" si="59"/>
        <v>792.7610375345721</v>
      </c>
    </row>
    <row r="77" spans="1:23" x14ac:dyDescent="0.2">
      <c r="A77" s="1">
        <f t="shared" si="43"/>
        <v>9969.68</v>
      </c>
      <c r="B77" s="1">
        <f t="shared" si="49"/>
        <v>2369.6800000000003</v>
      </c>
      <c r="C77" s="1">
        <f t="shared" si="48"/>
        <v>7600</v>
      </c>
      <c r="D77" s="1">
        <f t="shared" si="50"/>
        <v>0</v>
      </c>
      <c r="E77" s="1">
        <f t="shared" si="44"/>
        <v>7600</v>
      </c>
      <c r="F77" s="1">
        <f t="shared" si="51"/>
        <v>1140</v>
      </c>
      <c r="G77" s="1">
        <f t="shared" si="52"/>
        <v>456</v>
      </c>
      <c r="H77" s="1">
        <f t="shared" si="53"/>
        <v>228</v>
      </c>
      <c r="I77" s="1">
        <f t="shared" si="45"/>
        <v>5776</v>
      </c>
      <c r="J77" s="1">
        <f t="shared" si="46"/>
        <v>4193.68</v>
      </c>
      <c r="K77" s="8">
        <f t="shared" si="47"/>
        <v>0.42064339076078672</v>
      </c>
      <c r="L77" s="8"/>
      <c r="M77" s="1">
        <f t="shared" si="54"/>
        <v>9969.68</v>
      </c>
      <c r="N77" s="9">
        <f t="shared" si="60"/>
        <v>122.10986961675228</v>
      </c>
      <c r="O77" s="1">
        <f t="shared" si="61"/>
        <v>9847.5701303832484</v>
      </c>
      <c r="P77" s="1">
        <f t="shared" si="62"/>
        <v>0</v>
      </c>
      <c r="Q77" s="1">
        <f t="shared" si="55"/>
        <v>9847.5701303832484</v>
      </c>
      <c r="R77" s="1">
        <f t="shared" si="63"/>
        <v>2238.8865325958122</v>
      </c>
      <c r="S77" s="1">
        <f t="shared" si="64"/>
        <v>1018.7425918609244</v>
      </c>
      <c r="T77" s="1">
        <f t="shared" si="56"/>
        <v>6589.9410059265119</v>
      </c>
      <c r="U77" s="1">
        <f t="shared" si="57"/>
        <v>3379.7389940734893</v>
      </c>
      <c r="V77" s="8">
        <f t="shared" si="58"/>
        <v>0.33900175272160082</v>
      </c>
      <c r="W77" s="1">
        <f t="shared" si="59"/>
        <v>813.94100592651193</v>
      </c>
    </row>
    <row r="78" spans="1:23" x14ac:dyDescent="0.2">
      <c r="A78" s="1">
        <f t="shared" si="43"/>
        <v>10100.86</v>
      </c>
      <c r="B78" s="1">
        <f t="shared" si="49"/>
        <v>2400.86</v>
      </c>
      <c r="C78" s="1">
        <f t="shared" si="48"/>
        <v>7700</v>
      </c>
      <c r="D78" s="1">
        <f t="shared" si="50"/>
        <v>0</v>
      </c>
      <c r="E78" s="1">
        <f t="shared" si="44"/>
        <v>7700</v>
      </c>
      <c r="F78" s="1">
        <f t="shared" si="51"/>
        <v>1155</v>
      </c>
      <c r="G78" s="1">
        <f t="shared" si="52"/>
        <v>462</v>
      </c>
      <c r="H78" s="1">
        <f t="shared" si="53"/>
        <v>231</v>
      </c>
      <c r="I78" s="1">
        <f t="shared" si="45"/>
        <v>5852</v>
      </c>
      <c r="J78" s="1">
        <f t="shared" si="46"/>
        <v>4248.8600000000006</v>
      </c>
      <c r="K78" s="8">
        <f t="shared" si="47"/>
        <v>0.42064339076078672</v>
      </c>
      <c r="L78" s="8"/>
      <c r="M78" s="1">
        <f t="shared" si="54"/>
        <v>10100.86</v>
      </c>
      <c r="N78" s="9">
        <f t="shared" si="60"/>
        <v>123.71657842749902</v>
      </c>
      <c r="O78" s="1">
        <f t="shared" si="61"/>
        <v>9977.1434215725021</v>
      </c>
      <c r="P78" s="1">
        <f t="shared" si="62"/>
        <v>0</v>
      </c>
      <c r="Q78" s="1">
        <f t="shared" si="55"/>
        <v>9977.1434215725021</v>
      </c>
      <c r="R78" s="1">
        <f t="shared" si="63"/>
        <v>2271.2798553931252</v>
      </c>
      <c r="S78" s="1">
        <f t="shared" si="64"/>
        <v>1018.7425918609244</v>
      </c>
      <c r="T78" s="1">
        <f t="shared" si="56"/>
        <v>6687.1209743184527</v>
      </c>
      <c r="U78" s="1">
        <f t="shared" si="57"/>
        <v>3413.7390256815488</v>
      </c>
      <c r="V78" s="8">
        <f t="shared" si="58"/>
        <v>0.3379651857051329</v>
      </c>
      <c r="W78" s="1">
        <f t="shared" si="59"/>
        <v>835.12097431845268</v>
      </c>
    </row>
    <row r="79" spans="1:23" x14ac:dyDescent="0.2">
      <c r="A79" s="1">
        <f t="shared" si="43"/>
        <v>10232.040000000001</v>
      </c>
      <c r="B79" s="1">
        <f t="shared" si="49"/>
        <v>2432.04</v>
      </c>
      <c r="C79" s="1">
        <f t="shared" si="48"/>
        <v>7800</v>
      </c>
      <c r="D79" s="1">
        <f t="shared" si="50"/>
        <v>0</v>
      </c>
      <c r="E79" s="1">
        <f t="shared" si="44"/>
        <v>7800</v>
      </c>
      <c r="F79" s="1">
        <f t="shared" si="51"/>
        <v>1170</v>
      </c>
      <c r="G79" s="1">
        <f t="shared" si="52"/>
        <v>468</v>
      </c>
      <c r="H79" s="1">
        <f t="shared" si="53"/>
        <v>234</v>
      </c>
      <c r="I79" s="1">
        <f t="shared" si="45"/>
        <v>5928</v>
      </c>
      <c r="J79" s="1">
        <f t="shared" si="46"/>
        <v>4304.04</v>
      </c>
      <c r="K79" s="8">
        <f t="shared" si="47"/>
        <v>0.42064339076078666</v>
      </c>
      <c r="L79" s="8"/>
      <c r="M79" s="1">
        <f t="shared" si="54"/>
        <v>10232.040000000001</v>
      </c>
      <c r="N79" s="9">
        <f t="shared" si="60"/>
        <v>125.32328723824577</v>
      </c>
      <c r="O79" s="1">
        <f t="shared" si="61"/>
        <v>10106.716712761756</v>
      </c>
      <c r="P79" s="1">
        <f t="shared" si="62"/>
        <v>0</v>
      </c>
      <c r="Q79" s="1">
        <f t="shared" si="55"/>
        <v>10106.716712761756</v>
      </c>
      <c r="R79" s="1">
        <f t="shared" si="63"/>
        <v>2303.6731781904391</v>
      </c>
      <c r="S79" s="1">
        <f t="shared" si="64"/>
        <v>1018.7425918609244</v>
      </c>
      <c r="T79" s="1">
        <f t="shared" si="56"/>
        <v>6784.3009427103925</v>
      </c>
      <c r="U79" s="1">
        <f t="shared" si="57"/>
        <v>3447.7390572896093</v>
      </c>
      <c r="V79" s="8">
        <f t="shared" si="58"/>
        <v>0.33695519733011298</v>
      </c>
      <c r="W79" s="1">
        <f t="shared" si="59"/>
        <v>856.30094271039252</v>
      </c>
    </row>
    <row r="80" spans="1:23" x14ac:dyDescent="0.2">
      <c r="A80" s="1">
        <f t="shared" si="43"/>
        <v>10363.220000000001</v>
      </c>
      <c r="B80" s="1">
        <f t="shared" si="49"/>
        <v>2463.2200000000003</v>
      </c>
      <c r="C80" s="1">
        <f t="shared" si="48"/>
        <v>7900</v>
      </c>
      <c r="D80" s="1">
        <f t="shared" si="50"/>
        <v>0</v>
      </c>
      <c r="E80" s="1">
        <f t="shared" si="44"/>
        <v>7900</v>
      </c>
      <c r="F80" s="1">
        <f t="shared" si="51"/>
        <v>1185</v>
      </c>
      <c r="G80" s="1">
        <f t="shared" si="52"/>
        <v>474</v>
      </c>
      <c r="H80" s="1">
        <f t="shared" si="53"/>
        <v>237</v>
      </c>
      <c r="I80" s="1">
        <f t="shared" si="45"/>
        <v>6004</v>
      </c>
      <c r="J80" s="1">
        <f t="shared" si="46"/>
        <v>4359.22</v>
      </c>
      <c r="K80" s="8">
        <f t="shared" si="47"/>
        <v>0.42064339076078666</v>
      </c>
      <c r="L80" s="8"/>
      <c r="M80" s="1">
        <f t="shared" si="54"/>
        <v>10363.220000000001</v>
      </c>
      <c r="N80" s="9">
        <f t="shared" si="60"/>
        <v>126.92999604899252</v>
      </c>
      <c r="O80" s="1">
        <f t="shared" si="61"/>
        <v>10236.29000395101</v>
      </c>
      <c r="P80" s="1">
        <f t="shared" si="62"/>
        <v>0</v>
      </c>
      <c r="Q80" s="1">
        <f t="shared" si="55"/>
        <v>10236.29000395101</v>
      </c>
      <c r="R80" s="1">
        <f t="shared" si="63"/>
        <v>2336.0665009877521</v>
      </c>
      <c r="S80" s="1">
        <f t="shared" si="64"/>
        <v>1018.7425918609244</v>
      </c>
      <c r="T80" s="1">
        <f t="shared" si="56"/>
        <v>6881.4809111023333</v>
      </c>
      <c r="U80" s="1">
        <f t="shared" si="57"/>
        <v>3481.7390888976688</v>
      </c>
      <c r="V80" s="8">
        <f t="shared" si="58"/>
        <v>0.33597077828104283</v>
      </c>
      <c r="W80" s="1">
        <f t="shared" si="59"/>
        <v>877.48091110233327</v>
      </c>
    </row>
    <row r="81" spans="1:23" x14ac:dyDescent="0.2">
      <c r="A81" s="1">
        <f t="shared" si="43"/>
        <v>10494.4</v>
      </c>
      <c r="B81" s="1">
        <f t="shared" si="49"/>
        <v>2494.4</v>
      </c>
      <c r="C81" s="1">
        <f t="shared" si="48"/>
        <v>8000</v>
      </c>
      <c r="D81" s="1">
        <f t="shared" si="50"/>
        <v>0</v>
      </c>
      <c r="E81" s="1">
        <f t="shared" si="44"/>
        <v>8000</v>
      </c>
      <c r="F81" s="1">
        <f t="shared" si="51"/>
        <v>1200</v>
      </c>
      <c r="G81" s="1">
        <f t="shared" si="52"/>
        <v>480</v>
      </c>
      <c r="H81" s="1">
        <f t="shared" si="53"/>
        <v>240</v>
      </c>
      <c r="I81" s="1">
        <f t="shared" si="45"/>
        <v>6080</v>
      </c>
      <c r="J81" s="1">
        <f t="shared" si="46"/>
        <v>4414.3999999999996</v>
      </c>
      <c r="K81" s="8">
        <f t="shared" si="47"/>
        <v>0.42064339076078666</v>
      </c>
      <c r="L81" s="8"/>
      <c r="M81" s="1">
        <f t="shared" si="54"/>
        <v>10494.4</v>
      </c>
      <c r="N81" s="9">
        <f t="shared" si="60"/>
        <v>128.53670485973925</v>
      </c>
      <c r="O81" s="1">
        <f t="shared" si="61"/>
        <v>10365.863295140261</v>
      </c>
      <c r="P81" s="1">
        <f t="shared" si="62"/>
        <v>0</v>
      </c>
      <c r="Q81" s="1">
        <f t="shared" si="55"/>
        <v>10365.863295140261</v>
      </c>
      <c r="R81" s="1">
        <f t="shared" si="63"/>
        <v>2368.4598237850651</v>
      </c>
      <c r="S81" s="1">
        <f t="shared" si="64"/>
        <v>1018.7425918609244</v>
      </c>
      <c r="T81" s="1">
        <f t="shared" si="56"/>
        <v>6978.6608794942722</v>
      </c>
      <c r="U81" s="1">
        <f t="shared" si="57"/>
        <v>3515.7391205057284</v>
      </c>
      <c r="V81" s="8">
        <f t="shared" si="58"/>
        <v>0.33501096970819949</v>
      </c>
      <c r="W81" s="1">
        <f t="shared" si="59"/>
        <v>898.66087949427219</v>
      </c>
    </row>
    <row r="82" spans="1:23" x14ac:dyDescent="0.2">
      <c r="A82" s="1">
        <f t="shared" si="43"/>
        <v>10625.58</v>
      </c>
      <c r="B82" s="1">
        <f t="shared" si="49"/>
        <v>2525.5800000000004</v>
      </c>
      <c r="C82" s="1">
        <f t="shared" si="48"/>
        <v>8100</v>
      </c>
      <c r="D82" s="1">
        <f t="shared" si="50"/>
        <v>0</v>
      </c>
      <c r="E82" s="1">
        <f t="shared" si="44"/>
        <v>8100</v>
      </c>
      <c r="F82" s="1">
        <f t="shared" si="51"/>
        <v>1215</v>
      </c>
      <c r="G82" s="1">
        <f t="shared" si="52"/>
        <v>486</v>
      </c>
      <c r="H82" s="1">
        <f t="shared" si="53"/>
        <v>243</v>
      </c>
      <c r="I82" s="1">
        <f t="shared" si="45"/>
        <v>6156</v>
      </c>
      <c r="J82" s="1">
        <f t="shared" si="46"/>
        <v>4469.58</v>
      </c>
      <c r="K82" s="8">
        <f t="shared" si="47"/>
        <v>0.42064339076078672</v>
      </c>
      <c r="L82" s="8"/>
      <c r="M82" s="1">
        <f t="shared" si="54"/>
        <v>10625.58</v>
      </c>
      <c r="N82" s="9">
        <f t="shared" si="60"/>
        <v>130.14341367048598</v>
      </c>
      <c r="O82" s="1">
        <f t="shared" si="61"/>
        <v>10495.436586329515</v>
      </c>
      <c r="P82" s="1">
        <f t="shared" si="62"/>
        <v>0</v>
      </c>
      <c r="Q82" s="1">
        <f t="shared" si="55"/>
        <v>10495.436586329515</v>
      </c>
      <c r="R82" s="1">
        <f t="shared" si="63"/>
        <v>2400.8531465823789</v>
      </c>
      <c r="S82" s="1">
        <f t="shared" si="64"/>
        <v>1018.7425918609244</v>
      </c>
      <c r="T82" s="1">
        <f t="shared" si="56"/>
        <v>7075.840847886212</v>
      </c>
      <c r="U82" s="1">
        <f t="shared" si="57"/>
        <v>3549.7391521137897</v>
      </c>
      <c r="V82" s="8">
        <f t="shared" si="58"/>
        <v>0.33407486011246346</v>
      </c>
      <c r="W82" s="1">
        <f t="shared" si="59"/>
        <v>919.84084788621203</v>
      </c>
    </row>
    <row r="83" spans="1:23" x14ac:dyDescent="0.2">
      <c r="A83" s="1">
        <f t="shared" si="43"/>
        <v>10756.76</v>
      </c>
      <c r="B83" s="1">
        <f t="shared" si="49"/>
        <v>2556.7600000000002</v>
      </c>
      <c r="C83" s="1">
        <f t="shared" si="48"/>
        <v>8200</v>
      </c>
      <c r="D83" s="1">
        <f t="shared" si="50"/>
        <v>0</v>
      </c>
      <c r="E83" s="1">
        <f t="shared" si="44"/>
        <v>8200</v>
      </c>
      <c r="F83" s="1">
        <f t="shared" si="51"/>
        <v>1230</v>
      </c>
      <c r="G83" s="1">
        <f t="shared" si="52"/>
        <v>492</v>
      </c>
      <c r="H83" s="1">
        <f t="shared" si="53"/>
        <v>246</v>
      </c>
      <c r="I83" s="1">
        <f t="shared" si="45"/>
        <v>6232</v>
      </c>
      <c r="J83" s="1">
        <f t="shared" si="46"/>
        <v>4524.76</v>
      </c>
      <c r="K83" s="8">
        <f t="shared" si="47"/>
        <v>0.42064339076078672</v>
      </c>
      <c r="L83" s="8"/>
      <c r="M83" s="1">
        <f t="shared" si="54"/>
        <v>10756.76</v>
      </c>
      <c r="N83" s="9">
        <f t="shared" si="60"/>
        <v>131.75012248123269</v>
      </c>
      <c r="O83" s="1">
        <f t="shared" si="61"/>
        <v>10625.009877518767</v>
      </c>
      <c r="P83" s="1">
        <f t="shared" si="62"/>
        <v>0</v>
      </c>
      <c r="Q83" s="1">
        <f t="shared" si="55"/>
        <v>10625.009877518767</v>
      </c>
      <c r="R83" s="1">
        <f t="shared" si="63"/>
        <v>2433.2464693796919</v>
      </c>
      <c r="S83" s="1">
        <f t="shared" si="64"/>
        <v>1018.7425918609244</v>
      </c>
      <c r="T83" s="1">
        <f t="shared" si="56"/>
        <v>7173.020816278151</v>
      </c>
      <c r="U83" s="1">
        <f t="shared" si="57"/>
        <v>3583.7391837218493</v>
      </c>
      <c r="V83" s="8">
        <f t="shared" si="58"/>
        <v>0.33316158245808675</v>
      </c>
      <c r="W83" s="1">
        <f t="shared" si="59"/>
        <v>941.02081627815096</v>
      </c>
    </row>
    <row r="84" spans="1:23" x14ac:dyDescent="0.2">
      <c r="A84" s="1">
        <f t="shared" si="43"/>
        <v>10887.94</v>
      </c>
      <c r="B84" s="1">
        <f t="shared" si="49"/>
        <v>2587.94</v>
      </c>
      <c r="C84" s="1">
        <f t="shared" si="48"/>
        <v>8300</v>
      </c>
      <c r="D84" s="1">
        <f t="shared" si="50"/>
        <v>0</v>
      </c>
      <c r="E84" s="1">
        <f t="shared" si="44"/>
        <v>8300</v>
      </c>
      <c r="F84" s="1">
        <f t="shared" si="51"/>
        <v>1245</v>
      </c>
      <c r="G84" s="1">
        <f t="shared" si="52"/>
        <v>498</v>
      </c>
      <c r="H84" s="1">
        <f t="shared" si="53"/>
        <v>249</v>
      </c>
      <c r="I84" s="1">
        <f t="shared" si="45"/>
        <v>6308</v>
      </c>
      <c r="J84" s="1">
        <f t="shared" si="46"/>
        <v>4579.9400000000005</v>
      </c>
      <c r="K84" s="8">
        <f t="shared" si="47"/>
        <v>0.42064339076078672</v>
      </c>
      <c r="L84" s="8"/>
      <c r="M84" s="1">
        <f t="shared" si="54"/>
        <v>10887.94</v>
      </c>
      <c r="N84" s="9">
        <f t="shared" si="60"/>
        <v>133.35683129197946</v>
      </c>
      <c r="O84" s="1">
        <f t="shared" si="61"/>
        <v>10754.583168708021</v>
      </c>
      <c r="P84" s="1">
        <f t="shared" si="62"/>
        <v>0</v>
      </c>
      <c r="Q84" s="1">
        <f t="shared" si="55"/>
        <v>10754.583168708021</v>
      </c>
      <c r="R84" s="1">
        <f t="shared" si="63"/>
        <v>2465.6397921770049</v>
      </c>
      <c r="S84" s="1">
        <f t="shared" si="64"/>
        <v>1018.7425918609244</v>
      </c>
      <c r="T84" s="1">
        <f t="shared" si="56"/>
        <v>7270.2007846700917</v>
      </c>
      <c r="U84" s="1">
        <f t="shared" si="57"/>
        <v>3617.7392153299088</v>
      </c>
      <c r="V84" s="8">
        <f t="shared" si="58"/>
        <v>0.33227031149417691</v>
      </c>
      <c r="W84" s="1">
        <f t="shared" si="59"/>
        <v>962.20078467009171</v>
      </c>
    </row>
    <row r="85" spans="1:23" x14ac:dyDescent="0.2">
      <c r="A85" s="1">
        <f t="shared" si="43"/>
        <v>11019.12</v>
      </c>
      <c r="B85" s="1">
        <f t="shared" si="49"/>
        <v>2619.1200000000003</v>
      </c>
      <c r="C85" s="1">
        <f t="shared" si="48"/>
        <v>8400</v>
      </c>
      <c r="D85" s="1">
        <f t="shared" si="50"/>
        <v>0</v>
      </c>
      <c r="E85" s="1">
        <f t="shared" si="44"/>
        <v>8400</v>
      </c>
      <c r="F85" s="1">
        <f t="shared" si="51"/>
        <v>1260</v>
      </c>
      <c r="G85" s="1">
        <f t="shared" si="52"/>
        <v>504</v>
      </c>
      <c r="H85" s="1">
        <f t="shared" si="53"/>
        <v>252</v>
      </c>
      <c r="I85" s="1">
        <f t="shared" si="45"/>
        <v>6384</v>
      </c>
      <c r="J85" s="1">
        <f t="shared" si="46"/>
        <v>4635.1200000000008</v>
      </c>
      <c r="K85" s="8">
        <f t="shared" si="47"/>
        <v>0.42064339076078677</v>
      </c>
      <c r="L85" s="8"/>
      <c r="M85" s="1">
        <f t="shared" si="54"/>
        <v>11019.12</v>
      </c>
      <c r="N85" s="9">
        <f t="shared" si="60"/>
        <v>134.9635401027262</v>
      </c>
      <c r="O85" s="1">
        <f t="shared" si="61"/>
        <v>10884.156459897275</v>
      </c>
      <c r="P85" s="1">
        <f t="shared" si="62"/>
        <v>0</v>
      </c>
      <c r="Q85" s="1">
        <f t="shared" si="55"/>
        <v>10884.156459897275</v>
      </c>
      <c r="R85" s="1">
        <f t="shared" si="63"/>
        <v>2498.0331149743188</v>
      </c>
      <c r="S85" s="1">
        <f t="shared" si="64"/>
        <v>1018.7425918609244</v>
      </c>
      <c r="T85" s="1">
        <f t="shared" si="56"/>
        <v>7367.3807530620315</v>
      </c>
      <c r="U85" s="1">
        <f t="shared" si="57"/>
        <v>3651.7392469379693</v>
      </c>
      <c r="V85" s="8">
        <f t="shared" si="58"/>
        <v>0.3314002612675031</v>
      </c>
      <c r="W85" s="1">
        <f t="shared" si="59"/>
        <v>983.38075306203154</v>
      </c>
    </row>
    <row r="86" spans="1:23" x14ac:dyDescent="0.2">
      <c r="A86" s="1">
        <f t="shared" si="43"/>
        <v>11150.3</v>
      </c>
      <c r="B86" s="1">
        <f t="shared" si="49"/>
        <v>2650.3</v>
      </c>
      <c r="C86" s="1">
        <f t="shared" si="48"/>
        <v>8500</v>
      </c>
      <c r="D86" s="1">
        <f t="shared" si="50"/>
        <v>0</v>
      </c>
      <c r="E86" s="1">
        <f t="shared" si="44"/>
        <v>8500</v>
      </c>
      <c r="F86" s="1">
        <f t="shared" si="51"/>
        <v>1275</v>
      </c>
      <c r="G86" s="1">
        <f t="shared" si="52"/>
        <v>510</v>
      </c>
      <c r="H86" s="1">
        <f t="shared" si="53"/>
        <v>255</v>
      </c>
      <c r="I86" s="1">
        <f t="shared" si="45"/>
        <v>6460</v>
      </c>
      <c r="J86" s="1">
        <f t="shared" si="46"/>
        <v>4690.3</v>
      </c>
      <c r="K86" s="8">
        <f t="shared" si="47"/>
        <v>0.42064339076078677</v>
      </c>
      <c r="L86" s="8"/>
      <c r="M86" s="1">
        <f t="shared" si="54"/>
        <v>11150.3</v>
      </c>
      <c r="N86" s="9">
        <f t="shared" si="60"/>
        <v>136.57024891347291</v>
      </c>
      <c r="O86" s="1">
        <f t="shared" si="61"/>
        <v>11013.729751086526</v>
      </c>
      <c r="P86" s="1">
        <f t="shared" si="62"/>
        <v>0</v>
      </c>
      <c r="Q86" s="1">
        <f t="shared" si="55"/>
        <v>11013.729751086526</v>
      </c>
      <c r="R86" s="1">
        <f t="shared" si="63"/>
        <v>2530.4264377716318</v>
      </c>
      <c r="S86" s="1">
        <f t="shared" si="64"/>
        <v>1018.7425918609244</v>
      </c>
      <c r="T86" s="1">
        <f t="shared" si="56"/>
        <v>7464.5607214539705</v>
      </c>
      <c r="U86" s="1">
        <f t="shared" si="57"/>
        <v>3685.7392785460288</v>
      </c>
      <c r="V86" s="8">
        <f t="shared" si="58"/>
        <v>0.33055068281086869</v>
      </c>
      <c r="W86" s="1">
        <f t="shared" si="59"/>
        <v>1004.5607214539705</v>
      </c>
    </row>
    <row r="87" spans="1:23" x14ac:dyDescent="0.2">
      <c r="A87" s="1">
        <f t="shared" si="43"/>
        <v>11281.48</v>
      </c>
      <c r="B87" s="1">
        <f t="shared" si="49"/>
        <v>2681.48</v>
      </c>
      <c r="C87" s="1">
        <f t="shared" si="48"/>
        <v>8600</v>
      </c>
      <c r="D87" s="1">
        <f t="shared" si="50"/>
        <v>0</v>
      </c>
      <c r="E87" s="1">
        <f t="shared" si="44"/>
        <v>8600</v>
      </c>
      <c r="F87" s="1">
        <f t="shared" si="51"/>
        <v>1290</v>
      </c>
      <c r="G87" s="1">
        <f t="shared" si="52"/>
        <v>516</v>
      </c>
      <c r="H87" s="1">
        <f t="shared" si="53"/>
        <v>258</v>
      </c>
      <c r="I87" s="1">
        <f t="shared" si="45"/>
        <v>6536</v>
      </c>
      <c r="J87" s="1">
        <f t="shared" si="46"/>
        <v>4745.4799999999996</v>
      </c>
      <c r="K87" s="8">
        <f t="shared" si="47"/>
        <v>0.42064339076078666</v>
      </c>
      <c r="L87" s="8"/>
      <c r="M87" s="1">
        <f t="shared" si="54"/>
        <v>11281.48</v>
      </c>
      <c r="N87" s="9">
        <f t="shared" si="60"/>
        <v>138.17695772421968</v>
      </c>
      <c r="O87" s="1">
        <f t="shared" si="61"/>
        <v>11143.30304227578</v>
      </c>
      <c r="P87" s="1">
        <f t="shared" si="62"/>
        <v>0</v>
      </c>
      <c r="Q87" s="1">
        <f t="shared" si="55"/>
        <v>11143.30304227578</v>
      </c>
      <c r="R87" s="1">
        <f t="shared" si="63"/>
        <v>2562.8197605689447</v>
      </c>
      <c r="S87" s="1">
        <f t="shared" si="64"/>
        <v>1018.7425918609244</v>
      </c>
      <c r="T87" s="1">
        <f t="shared" si="56"/>
        <v>7561.7406898459112</v>
      </c>
      <c r="U87" s="1">
        <f t="shared" si="57"/>
        <v>3719.7393101540893</v>
      </c>
      <c r="V87" s="8">
        <f t="shared" si="58"/>
        <v>0.32972086199276063</v>
      </c>
      <c r="W87" s="1">
        <f t="shared" si="59"/>
        <v>1025.7406898459112</v>
      </c>
    </row>
    <row r="88" spans="1:23" x14ac:dyDescent="0.2">
      <c r="A88" s="1">
        <f t="shared" si="43"/>
        <v>11412.66</v>
      </c>
      <c r="B88" s="1">
        <f t="shared" si="49"/>
        <v>2712.6600000000003</v>
      </c>
      <c r="C88" s="1">
        <f t="shared" ref="C88:C119" si="65">C87+$AA$5</f>
        <v>8700</v>
      </c>
      <c r="D88" s="1">
        <f t="shared" si="50"/>
        <v>0</v>
      </c>
      <c r="E88" s="1">
        <f t="shared" si="44"/>
        <v>8700</v>
      </c>
      <c r="F88" s="1">
        <f t="shared" si="51"/>
        <v>1305</v>
      </c>
      <c r="G88" s="1">
        <f t="shared" si="52"/>
        <v>522</v>
      </c>
      <c r="H88" s="1">
        <f t="shared" si="53"/>
        <v>261</v>
      </c>
      <c r="I88" s="1">
        <f t="shared" si="45"/>
        <v>6612</v>
      </c>
      <c r="J88" s="1">
        <f t="shared" si="46"/>
        <v>4800.66</v>
      </c>
      <c r="K88" s="8">
        <f t="shared" si="47"/>
        <v>0.42064339076078672</v>
      </c>
      <c r="L88" s="8"/>
      <c r="M88" s="1">
        <f t="shared" si="54"/>
        <v>11412.66</v>
      </c>
      <c r="N88" s="9">
        <f t="shared" si="60"/>
        <v>139.78366653496641</v>
      </c>
      <c r="O88" s="1">
        <f t="shared" si="61"/>
        <v>11272.876333465034</v>
      </c>
      <c r="P88" s="1">
        <f t="shared" si="62"/>
        <v>0</v>
      </c>
      <c r="Q88" s="1">
        <f t="shared" si="55"/>
        <v>11272.876333465034</v>
      </c>
      <c r="R88" s="1">
        <f t="shared" si="63"/>
        <v>2595.2130833662586</v>
      </c>
      <c r="S88" s="1">
        <f t="shared" si="64"/>
        <v>1018.7425918609244</v>
      </c>
      <c r="T88" s="1">
        <f t="shared" si="56"/>
        <v>7658.9206582378511</v>
      </c>
      <c r="U88" s="1">
        <f t="shared" si="57"/>
        <v>3753.7393417621497</v>
      </c>
      <c r="V88" s="8">
        <f t="shared" si="58"/>
        <v>0.32891011751529881</v>
      </c>
      <c r="W88" s="1">
        <f t="shared" si="59"/>
        <v>1046.9206582378511</v>
      </c>
    </row>
    <row r="89" spans="1:23" x14ac:dyDescent="0.2">
      <c r="A89" s="1">
        <f t="shared" si="43"/>
        <v>11543.84</v>
      </c>
      <c r="B89" s="1">
        <f t="shared" si="49"/>
        <v>2743.84</v>
      </c>
      <c r="C89" s="1">
        <f t="shared" si="65"/>
        <v>8800</v>
      </c>
      <c r="D89" s="1">
        <f t="shared" si="50"/>
        <v>0</v>
      </c>
      <c r="E89" s="1">
        <f t="shared" si="44"/>
        <v>8800</v>
      </c>
      <c r="F89" s="1">
        <f t="shared" si="51"/>
        <v>1320</v>
      </c>
      <c r="G89" s="1">
        <f t="shared" si="52"/>
        <v>528</v>
      </c>
      <c r="H89" s="1">
        <f t="shared" si="53"/>
        <v>264</v>
      </c>
      <c r="I89" s="1">
        <f t="shared" si="45"/>
        <v>6688</v>
      </c>
      <c r="J89" s="1">
        <f t="shared" si="46"/>
        <v>4855.84</v>
      </c>
      <c r="K89" s="8">
        <f t="shared" si="47"/>
        <v>0.42064339076078672</v>
      </c>
      <c r="L89" s="8"/>
      <c r="M89" s="1">
        <f t="shared" si="54"/>
        <v>11543.84</v>
      </c>
      <c r="N89" s="9">
        <f t="shared" si="60"/>
        <v>141.39037534571315</v>
      </c>
      <c r="O89" s="1">
        <f t="shared" si="61"/>
        <v>11402.449624654288</v>
      </c>
      <c r="P89" s="1">
        <f t="shared" si="62"/>
        <v>0</v>
      </c>
      <c r="Q89" s="1">
        <f t="shared" si="55"/>
        <v>11402.449624654288</v>
      </c>
      <c r="R89" s="1">
        <f t="shared" si="63"/>
        <v>2627.6064061635716</v>
      </c>
      <c r="S89" s="1">
        <f t="shared" si="64"/>
        <v>1018.7425918609244</v>
      </c>
      <c r="T89" s="1">
        <f t="shared" si="56"/>
        <v>7756.1006266297918</v>
      </c>
      <c r="U89" s="1">
        <f t="shared" si="57"/>
        <v>3787.7393733702093</v>
      </c>
      <c r="V89" s="8">
        <f t="shared" si="58"/>
        <v>0.32811779904868826</v>
      </c>
      <c r="W89" s="1">
        <f t="shared" si="59"/>
        <v>1068.1006266297918</v>
      </c>
    </row>
    <row r="90" spans="1:23" x14ac:dyDescent="0.2">
      <c r="A90" s="1">
        <f t="shared" si="43"/>
        <v>11675.02</v>
      </c>
      <c r="B90" s="1">
        <f t="shared" si="49"/>
        <v>2775.02</v>
      </c>
      <c r="C90" s="1">
        <f t="shared" si="65"/>
        <v>8900</v>
      </c>
      <c r="D90" s="1">
        <f t="shared" si="50"/>
        <v>0</v>
      </c>
      <c r="E90" s="1">
        <f t="shared" si="44"/>
        <v>8900</v>
      </c>
      <c r="F90" s="1">
        <f t="shared" si="51"/>
        <v>1335</v>
      </c>
      <c r="G90" s="1">
        <f t="shared" si="52"/>
        <v>534</v>
      </c>
      <c r="H90" s="1">
        <f t="shared" si="53"/>
        <v>267</v>
      </c>
      <c r="I90" s="1">
        <f t="shared" si="45"/>
        <v>6764</v>
      </c>
      <c r="J90" s="1">
        <f t="shared" si="46"/>
        <v>4911.0200000000004</v>
      </c>
      <c r="K90" s="8">
        <f t="shared" si="47"/>
        <v>0.42064339076078672</v>
      </c>
      <c r="L90" s="8"/>
      <c r="M90" s="1">
        <f t="shared" si="54"/>
        <v>11675.02</v>
      </c>
      <c r="N90" s="9">
        <f t="shared" si="60"/>
        <v>142.99708415645992</v>
      </c>
      <c r="O90" s="1">
        <f t="shared" si="61"/>
        <v>11532.022915843541</v>
      </c>
      <c r="P90" s="1">
        <f t="shared" si="62"/>
        <v>0</v>
      </c>
      <c r="Q90" s="1">
        <f t="shared" si="55"/>
        <v>11532.022915843541</v>
      </c>
      <c r="R90" s="1">
        <f t="shared" si="63"/>
        <v>2659.9997289608855</v>
      </c>
      <c r="S90" s="1">
        <f t="shared" si="64"/>
        <v>1018.7425918609244</v>
      </c>
      <c r="T90" s="1">
        <f t="shared" si="56"/>
        <v>7853.2805950217316</v>
      </c>
      <c r="U90" s="1">
        <f t="shared" si="57"/>
        <v>3821.7394049782697</v>
      </c>
      <c r="V90" s="8">
        <f t="shared" si="58"/>
        <v>0.32734328549143982</v>
      </c>
      <c r="W90" s="1">
        <f t="shared" si="59"/>
        <v>1089.2805950217316</v>
      </c>
    </row>
    <row r="91" spans="1:23" x14ac:dyDescent="0.2">
      <c r="A91" s="1">
        <f t="shared" si="43"/>
        <v>11806.2</v>
      </c>
      <c r="B91" s="1">
        <f t="shared" si="49"/>
        <v>2806.2000000000003</v>
      </c>
      <c r="C91" s="1">
        <f t="shared" si="65"/>
        <v>9000</v>
      </c>
      <c r="D91" s="1">
        <f t="shared" si="50"/>
        <v>0</v>
      </c>
      <c r="E91" s="1">
        <f t="shared" si="44"/>
        <v>9000</v>
      </c>
      <c r="F91" s="1">
        <f t="shared" si="51"/>
        <v>1350</v>
      </c>
      <c r="G91" s="1">
        <f t="shared" si="52"/>
        <v>540</v>
      </c>
      <c r="H91" s="1">
        <f t="shared" si="53"/>
        <v>270</v>
      </c>
      <c r="I91" s="1">
        <f t="shared" si="45"/>
        <v>6840</v>
      </c>
      <c r="J91" s="1">
        <f t="shared" si="46"/>
        <v>4966.2000000000007</v>
      </c>
      <c r="K91" s="8">
        <f t="shared" si="47"/>
        <v>0.42064339076078672</v>
      </c>
      <c r="L91" s="8"/>
      <c r="M91" s="1">
        <f t="shared" si="54"/>
        <v>11806.2</v>
      </c>
      <c r="N91" s="9">
        <f t="shared" si="60"/>
        <v>144.60379296720666</v>
      </c>
      <c r="O91" s="1">
        <f t="shared" si="61"/>
        <v>11661.596207032795</v>
      </c>
      <c r="P91" s="1">
        <f t="shared" si="62"/>
        <v>0</v>
      </c>
      <c r="Q91" s="1">
        <f t="shared" si="55"/>
        <v>11661.596207032795</v>
      </c>
      <c r="R91" s="1">
        <f t="shared" si="63"/>
        <v>2692.3930517581985</v>
      </c>
      <c r="S91" s="1">
        <f t="shared" si="64"/>
        <v>1018.7425918609244</v>
      </c>
      <c r="T91" s="1">
        <f t="shared" si="56"/>
        <v>7950.4605634136724</v>
      </c>
      <c r="U91" s="1">
        <f t="shared" si="57"/>
        <v>3855.7394365863292</v>
      </c>
      <c r="V91" s="8">
        <f t="shared" si="58"/>
        <v>0.32658598334657457</v>
      </c>
      <c r="W91" s="1">
        <f t="shared" si="59"/>
        <v>1110.4605634136724</v>
      </c>
    </row>
    <row r="92" spans="1:23" x14ac:dyDescent="0.2">
      <c r="A92" s="1">
        <f t="shared" si="43"/>
        <v>11937.380000000001</v>
      </c>
      <c r="B92" s="1">
        <f t="shared" si="49"/>
        <v>2837.38</v>
      </c>
      <c r="C92" s="1">
        <f t="shared" si="65"/>
        <v>9100</v>
      </c>
      <c r="D92" s="1">
        <f t="shared" si="50"/>
        <v>0</v>
      </c>
      <c r="E92" s="1">
        <f t="shared" si="44"/>
        <v>9100</v>
      </c>
      <c r="F92" s="1">
        <f t="shared" si="51"/>
        <v>1365</v>
      </c>
      <c r="G92" s="1">
        <f t="shared" si="52"/>
        <v>546</v>
      </c>
      <c r="H92" s="1">
        <f t="shared" si="53"/>
        <v>273</v>
      </c>
      <c r="I92" s="1">
        <f t="shared" si="45"/>
        <v>6916</v>
      </c>
      <c r="J92" s="1">
        <f t="shared" si="46"/>
        <v>5021.38</v>
      </c>
      <c r="K92" s="8">
        <f t="shared" si="47"/>
        <v>0.42064339076078666</v>
      </c>
      <c r="L92" s="8"/>
      <c r="M92" s="1">
        <f t="shared" si="54"/>
        <v>11937.380000000001</v>
      </c>
      <c r="N92" s="9">
        <f t="shared" si="60"/>
        <v>146.2105017779534</v>
      </c>
      <c r="O92" s="1">
        <f t="shared" si="61"/>
        <v>11791.169498222049</v>
      </c>
      <c r="P92" s="1">
        <f t="shared" si="62"/>
        <v>0</v>
      </c>
      <c r="Q92" s="1">
        <f t="shared" si="55"/>
        <v>11791.169498222049</v>
      </c>
      <c r="R92" s="1">
        <f t="shared" si="63"/>
        <v>2724.7863745555123</v>
      </c>
      <c r="S92" s="1">
        <f t="shared" si="64"/>
        <v>1018.7425918609244</v>
      </c>
      <c r="T92" s="1">
        <f t="shared" si="56"/>
        <v>8047.6405318056122</v>
      </c>
      <c r="U92" s="1">
        <f t="shared" si="57"/>
        <v>3889.7394681943906</v>
      </c>
      <c r="V92" s="8">
        <f t="shared" si="58"/>
        <v>0.3258453252048934</v>
      </c>
      <c r="W92" s="1">
        <f t="shared" si="59"/>
        <v>1131.6405318056122</v>
      </c>
    </row>
    <row r="93" spans="1:23" x14ac:dyDescent="0.2">
      <c r="A93" s="1">
        <f t="shared" si="43"/>
        <v>12068.560000000001</v>
      </c>
      <c r="B93" s="1">
        <f t="shared" si="49"/>
        <v>2868.5600000000004</v>
      </c>
      <c r="C93" s="1">
        <f t="shared" si="65"/>
        <v>9200</v>
      </c>
      <c r="D93" s="1">
        <f t="shared" si="50"/>
        <v>0</v>
      </c>
      <c r="E93" s="1">
        <f t="shared" si="44"/>
        <v>9200</v>
      </c>
      <c r="F93" s="1">
        <f t="shared" si="51"/>
        <v>1380</v>
      </c>
      <c r="G93" s="1">
        <f t="shared" si="52"/>
        <v>552</v>
      </c>
      <c r="H93" s="1">
        <f t="shared" si="53"/>
        <v>276</v>
      </c>
      <c r="I93" s="1">
        <f t="shared" si="45"/>
        <v>6992</v>
      </c>
      <c r="J93" s="1">
        <f t="shared" si="46"/>
        <v>5076.5600000000004</v>
      </c>
      <c r="K93" s="8">
        <f t="shared" si="47"/>
        <v>0.42064339076078672</v>
      </c>
      <c r="L93" s="8"/>
      <c r="M93" s="1">
        <f t="shared" si="54"/>
        <v>12068.560000000001</v>
      </c>
      <c r="N93" s="9">
        <f t="shared" si="60"/>
        <v>147.81721058870014</v>
      </c>
      <c r="O93" s="1">
        <f t="shared" si="61"/>
        <v>11920.742789411301</v>
      </c>
      <c r="P93" s="1">
        <f t="shared" si="62"/>
        <v>0</v>
      </c>
      <c r="Q93" s="1">
        <f t="shared" si="55"/>
        <v>11920.742789411301</v>
      </c>
      <c r="R93" s="1">
        <f t="shared" si="63"/>
        <v>2757.1796973528253</v>
      </c>
      <c r="S93" s="1">
        <f t="shared" si="64"/>
        <v>1018.7425918609244</v>
      </c>
      <c r="T93" s="1">
        <f t="shared" si="56"/>
        <v>8144.8205001975512</v>
      </c>
      <c r="U93" s="1">
        <f t="shared" si="57"/>
        <v>3923.7394998024502</v>
      </c>
      <c r="V93" s="8">
        <f t="shared" si="58"/>
        <v>0.32512076832716164</v>
      </c>
      <c r="W93" s="1">
        <f t="shared" si="59"/>
        <v>1152.8205001975512</v>
      </c>
    </row>
    <row r="94" spans="1:23" x14ac:dyDescent="0.2">
      <c r="A94" s="1">
        <f t="shared" si="43"/>
        <v>12199.74</v>
      </c>
      <c r="B94" s="1">
        <f t="shared" si="49"/>
        <v>2899.7400000000002</v>
      </c>
      <c r="C94" s="1">
        <f t="shared" si="65"/>
        <v>9300</v>
      </c>
      <c r="D94" s="1">
        <f t="shared" si="50"/>
        <v>0</v>
      </c>
      <c r="E94" s="1">
        <f t="shared" si="44"/>
        <v>9300</v>
      </c>
      <c r="F94" s="1">
        <f t="shared" si="51"/>
        <v>1395</v>
      </c>
      <c r="G94" s="1">
        <f t="shared" si="52"/>
        <v>558</v>
      </c>
      <c r="H94" s="1">
        <f t="shared" si="53"/>
        <v>279</v>
      </c>
      <c r="I94" s="1">
        <f t="shared" si="45"/>
        <v>7068</v>
      </c>
      <c r="J94" s="1">
        <f t="shared" si="46"/>
        <v>5131.74</v>
      </c>
      <c r="K94" s="8">
        <f t="shared" si="47"/>
        <v>0.42064339076078672</v>
      </c>
      <c r="L94" s="8"/>
      <c r="M94" s="1">
        <f t="shared" si="54"/>
        <v>12199.74</v>
      </c>
      <c r="N94" s="9">
        <f t="shared" si="60"/>
        <v>149.42391939944685</v>
      </c>
      <c r="O94" s="1">
        <f t="shared" si="61"/>
        <v>12050.316080600553</v>
      </c>
      <c r="P94" s="1">
        <f t="shared" si="62"/>
        <v>0</v>
      </c>
      <c r="Q94" s="1">
        <f t="shared" si="55"/>
        <v>12050.316080600553</v>
      </c>
      <c r="R94" s="1">
        <f t="shared" si="63"/>
        <v>2789.5730201501383</v>
      </c>
      <c r="S94" s="1">
        <f t="shared" si="64"/>
        <v>1018.7425918609244</v>
      </c>
      <c r="T94" s="1">
        <f t="shared" si="56"/>
        <v>8242.0004685894892</v>
      </c>
      <c r="U94" s="1">
        <f t="shared" si="57"/>
        <v>3957.7395314105097</v>
      </c>
      <c r="V94" s="8">
        <f t="shared" si="58"/>
        <v>0.3244117933177682</v>
      </c>
      <c r="W94" s="1">
        <f t="shared" si="59"/>
        <v>1174.0004685894892</v>
      </c>
    </row>
    <row r="95" spans="1:23" x14ac:dyDescent="0.2">
      <c r="A95" s="1">
        <f t="shared" si="43"/>
        <v>12330.92</v>
      </c>
      <c r="B95" s="1">
        <f t="shared" si="49"/>
        <v>2930.92</v>
      </c>
      <c r="C95" s="1">
        <f t="shared" si="65"/>
        <v>9400</v>
      </c>
      <c r="D95" s="1">
        <f t="shared" si="50"/>
        <v>0</v>
      </c>
      <c r="E95" s="1">
        <f t="shared" si="44"/>
        <v>9400</v>
      </c>
      <c r="F95" s="1">
        <f t="shared" si="51"/>
        <v>1410</v>
      </c>
      <c r="G95" s="1">
        <f t="shared" si="52"/>
        <v>564</v>
      </c>
      <c r="H95" s="1">
        <f t="shared" si="53"/>
        <v>282</v>
      </c>
      <c r="I95" s="1">
        <f t="shared" si="45"/>
        <v>7144</v>
      </c>
      <c r="J95" s="1">
        <f t="shared" si="46"/>
        <v>5186.92</v>
      </c>
      <c r="K95" s="8">
        <f t="shared" si="47"/>
        <v>0.42064339076078672</v>
      </c>
      <c r="L95" s="8"/>
      <c r="M95" s="1">
        <f t="shared" si="54"/>
        <v>12330.92</v>
      </c>
      <c r="N95" s="9">
        <f t="shared" si="60"/>
        <v>151.03062821019358</v>
      </c>
      <c r="O95" s="1">
        <f t="shared" si="61"/>
        <v>12179.889371789806</v>
      </c>
      <c r="P95" s="1">
        <f t="shared" si="62"/>
        <v>0</v>
      </c>
      <c r="Q95" s="1">
        <f t="shared" si="55"/>
        <v>12179.889371789806</v>
      </c>
      <c r="R95" s="1">
        <f t="shared" si="63"/>
        <v>2821.9663429474513</v>
      </c>
      <c r="S95" s="1">
        <f t="shared" si="64"/>
        <v>1018.7425918609244</v>
      </c>
      <c r="T95" s="1">
        <f t="shared" si="56"/>
        <v>8339.1804369814308</v>
      </c>
      <c r="U95" s="1">
        <f t="shared" si="57"/>
        <v>3991.7395630185692</v>
      </c>
      <c r="V95" s="8">
        <f t="shared" si="58"/>
        <v>0.32371790288304275</v>
      </c>
      <c r="W95" s="1">
        <f t="shared" si="59"/>
        <v>1195.1804369814308</v>
      </c>
    </row>
    <row r="96" spans="1:23" x14ac:dyDescent="0.2">
      <c r="A96" s="1">
        <f t="shared" si="43"/>
        <v>12462.1</v>
      </c>
      <c r="B96" s="1">
        <f t="shared" si="49"/>
        <v>2962.1000000000004</v>
      </c>
      <c r="C96" s="1">
        <f t="shared" si="65"/>
        <v>9500</v>
      </c>
      <c r="D96" s="1">
        <f t="shared" si="50"/>
        <v>0</v>
      </c>
      <c r="E96" s="1">
        <f t="shared" si="44"/>
        <v>9500</v>
      </c>
      <c r="F96" s="1">
        <f t="shared" si="51"/>
        <v>1425</v>
      </c>
      <c r="G96" s="1">
        <f t="shared" si="52"/>
        <v>570</v>
      </c>
      <c r="H96" s="1">
        <f t="shared" si="53"/>
        <v>285</v>
      </c>
      <c r="I96" s="1">
        <f t="shared" si="45"/>
        <v>7220</v>
      </c>
      <c r="J96" s="1">
        <f t="shared" si="46"/>
        <v>5242.1000000000004</v>
      </c>
      <c r="K96" s="8">
        <f t="shared" si="47"/>
        <v>0.42064339076078672</v>
      </c>
      <c r="L96" s="8"/>
      <c r="M96" s="1">
        <f t="shared" si="54"/>
        <v>12462.1</v>
      </c>
      <c r="N96" s="9">
        <f t="shared" si="60"/>
        <v>152.63733702094035</v>
      </c>
      <c r="O96" s="1">
        <f t="shared" si="61"/>
        <v>12309.46266297906</v>
      </c>
      <c r="P96" s="1">
        <f t="shared" si="62"/>
        <v>0</v>
      </c>
      <c r="Q96" s="1">
        <f t="shared" si="55"/>
        <v>12309.46266297906</v>
      </c>
      <c r="R96" s="1">
        <f t="shared" si="63"/>
        <v>2854.3596657447652</v>
      </c>
      <c r="S96" s="1">
        <f t="shared" si="64"/>
        <v>1018.7425918609244</v>
      </c>
      <c r="T96" s="1">
        <f t="shared" si="56"/>
        <v>8436.3604053733707</v>
      </c>
      <c r="U96" s="1">
        <f t="shared" si="57"/>
        <v>4025.7395946266297</v>
      </c>
      <c r="V96" s="8">
        <f t="shared" si="58"/>
        <v>0.32303862066799571</v>
      </c>
      <c r="W96" s="1">
        <f t="shared" si="59"/>
        <v>1216.3604053733707</v>
      </c>
    </row>
    <row r="97" spans="1:23" x14ac:dyDescent="0.2">
      <c r="A97" s="1">
        <f t="shared" si="43"/>
        <v>12593.28</v>
      </c>
      <c r="B97" s="1">
        <f t="shared" si="49"/>
        <v>2993.28</v>
      </c>
      <c r="C97" s="1">
        <f t="shared" si="65"/>
        <v>9600</v>
      </c>
      <c r="D97" s="1">
        <f t="shared" si="50"/>
        <v>0</v>
      </c>
      <c r="E97" s="1">
        <f t="shared" si="44"/>
        <v>9600</v>
      </c>
      <c r="F97" s="1">
        <f t="shared" si="51"/>
        <v>1440</v>
      </c>
      <c r="G97" s="1">
        <f t="shared" si="52"/>
        <v>576</v>
      </c>
      <c r="H97" s="1">
        <f t="shared" si="53"/>
        <v>288</v>
      </c>
      <c r="I97" s="1">
        <f t="shared" si="45"/>
        <v>7296</v>
      </c>
      <c r="J97" s="1">
        <f t="shared" si="46"/>
        <v>5297.2800000000007</v>
      </c>
      <c r="K97" s="8">
        <f t="shared" si="47"/>
        <v>0.42064339076078672</v>
      </c>
      <c r="L97" s="8"/>
      <c r="M97" s="1">
        <f t="shared" si="54"/>
        <v>12593.28</v>
      </c>
      <c r="N97" s="9">
        <f t="shared" si="60"/>
        <v>154.24404583168709</v>
      </c>
      <c r="O97" s="1">
        <f t="shared" si="61"/>
        <v>12439.035954168314</v>
      </c>
      <c r="P97" s="1">
        <f t="shared" si="62"/>
        <v>0</v>
      </c>
      <c r="Q97" s="1">
        <f t="shared" si="55"/>
        <v>12439.035954168314</v>
      </c>
      <c r="R97" s="1">
        <f t="shared" si="63"/>
        <v>2886.7529885420781</v>
      </c>
      <c r="S97" s="1">
        <f t="shared" si="64"/>
        <v>1018.7425918609244</v>
      </c>
      <c r="T97" s="1">
        <f t="shared" si="56"/>
        <v>8533.5403737653105</v>
      </c>
      <c r="U97" s="1">
        <f t="shared" si="57"/>
        <v>4059.7396262346892</v>
      </c>
      <c r="V97" s="8">
        <f t="shared" si="58"/>
        <v>0.32237349016576217</v>
      </c>
      <c r="W97" s="1">
        <f t="shared" si="59"/>
        <v>1237.5403737653105</v>
      </c>
    </row>
    <row r="98" spans="1:23" x14ac:dyDescent="0.2">
      <c r="A98" s="1">
        <f t="shared" si="43"/>
        <v>12724.46</v>
      </c>
      <c r="B98" s="1">
        <f t="shared" ref="B98:B129" si="66">IF(C98&lt;$AA$2,$AA$2*$Z$8,C98*$Z$8)</f>
        <v>3024.46</v>
      </c>
      <c r="C98" s="1">
        <f t="shared" si="65"/>
        <v>9700</v>
      </c>
      <c r="D98" s="1">
        <f t="shared" ref="D98:D129" si="67">MAX(0,$AA$3-$AA$4*MAX(0,(C98-$AA$2)))</f>
        <v>0</v>
      </c>
      <c r="E98" s="1">
        <f t="shared" si="44"/>
        <v>9700</v>
      </c>
      <c r="F98" s="1">
        <f t="shared" ref="F98:F129" si="68">$E98*Z$9</f>
        <v>1455</v>
      </c>
      <c r="G98" s="1">
        <f t="shared" ref="G98:G129" si="69">$C98*Z$11</f>
        <v>582</v>
      </c>
      <c r="H98" s="1">
        <f t="shared" ref="H98:H129" si="70">$C98*Z$12</f>
        <v>291</v>
      </c>
      <c r="I98" s="1">
        <f t="shared" si="45"/>
        <v>7372</v>
      </c>
      <c r="J98" s="1">
        <f t="shared" si="46"/>
        <v>5352.46</v>
      </c>
      <c r="K98" s="8">
        <f t="shared" si="47"/>
        <v>0.42064339076078672</v>
      </c>
      <c r="L98" s="8"/>
      <c r="M98" s="1">
        <f t="shared" ref="M98:M129" si="71">A98</f>
        <v>12724.46</v>
      </c>
      <c r="N98" s="9">
        <f t="shared" si="60"/>
        <v>155.8507546424338</v>
      </c>
      <c r="O98" s="1">
        <f t="shared" si="61"/>
        <v>12568.609245357566</v>
      </c>
      <c r="P98" s="1">
        <f t="shared" si="62"/>
        <v>0</v>
      </c>
      <c r="Q98" s="1">
        <f t="shared" si="55"/>
        <v>12568.609245357566</v>
      </c>
      <c r="R98" s="1">
        <f t="shared" si="63"/>
        <v>2919.1463113393911</v>
      </c>
      <c r="S98" s="1">
        <f t="shared" si="64"/>
        <v>1018.7425918609244</v>
      </c>
      <c r="T98" s="1">
        <f t="shared" si="56"/>
        <v>8630.7203421572503</v>
      </c>
      <c r="U98" s="1">
        <f t="shared" si="57"/>
        <v>4093.7396578427497</v>
      </c>
      <c r="V98" s="8">
        <f t="shared" ref="V98:V129" si="72">SUM(N98,R98:S98)/M98</f>
        <v>0.32172207369450256</v>
      </c>
      <c r="W98" s="1">
        <f t="shared" ref="W98:W129" si="73">T98-I98</f>
        <v>1258.7203421572503</v>
      </c>
    </row>
    <row r="99" spans="1:23" x14ac:dyDescent="0.2">
      <c r="A99" s="1">
        <f t="shared" si="43"/>
        <v>12855.64</v>
      </c>
      <c r="B99" s="1">
        <f t="shared" si="66"/>
        <v>3055.6400000000003</v>
      </c>
      <c r="C99" s="1">
        <f t="shared" si="65"/>
        <v>9800</v>
      </c>
      <c r="D99" s="1">
        <f t="shared" si="67"/>
        <v>0</v>
      </c>
      <c r="E99" s="1">
        <f t="shared" si="44"/>
        <v>9800</v>
      </c>
      <c r="F99" s="1">
        <f t="shared" si="68"/>
        <v>1470</v>
      </c>
      <c r="G99" s="1">
        <f t="shared" si="69"/>
        <v>588</v>
      </c>
      <c r="H99" s="1">
        <f t="shared" si="70"/>
        <v>294</v>
      </c>
      <c r="I99" s="1">
        <f t="shared" si="45"/>
        <v>7448</v>
      </c>
      <c r="J99" s="1">
        <f t="shared" si="46"/>
        <v>5407.64</v>
      </c>
      <c r="K99" s="8">
        <f t="shared" si="47"/>
        <v>0.42064339076078677</v>
      </c>
      <c r="L99" s="8"/>
      <c r="M99" s="1">
        <f t="shared" si="71"/>
        <v>12855.64</v>
      </c>
      <c r="N99" s="9">
        <f t="shared" si="60"/>
        <v>157.45746345318057</v>
      </c>
      <c r="O99" s="1">
        <f t="shared" si="61"/>
        <v>12698.182536546819</v>
      </c>
      <c r="P99" s="1">
        <f t="shared" si="62"/>
        <v>0</v>
      </c>
      <c r="Q99" s="1">
        <f t="shared" si="55"/>
        <v>12698.182536546819</v>
      </c>
      <c r="R99" s="1">
        <f t="shared" si="63"/>
        <v>2951.539634136705</v>
      </c>
      <c r="S99" s="1">
        <f t="shared" si="64"/>
        <v>1018.7425918609244</v>
      </c>
      <c r="T99" s="1">
        <f t="shared" si="56"/>
        <v>8727.9003105491902</v>
      </c>
      <c r="U99" s="1">
        <f t="shared" si="57"/>
        <v>4127.7396894508101</v>
      </c>
      <c r="V99" s="8">
        <f t="shared" si="72"/>
        <v>0.32108395143694207</v>
      </c>
      <c r="W99" s="1">
        <f t="shared" si="73"/>
        <v>1279.9003105491902</v>
      </c>
    </row>
    <row r="100" spans="1:23" x14ac:dyDescent="0.2">
      <c r="A100" s="1">
        <f t="shared" si="43"/>
        <v>12986.82</v>
      </c>
      <c r="B100" s="1">
        <f t="shared" si="66"/>
        <v>3086.82</v>
      </c>
      <c r="C100" s="1">
        <f t="shared" si="65"/>
        <v>9900</v>
      </c>
      <c r="D100" s="1">
        <f t="shared" si="67"/>
        <v>0</v>
      </c>
      <c r="E100" s="1">
        <f t="shared" si="44"/>
        <v>9900</v>
      </c>
      <c r="F100" s="1">
        <f t="shared" si="68"/>
        <v>1485</v>
      </c>
      <c r="G100" s="1">
        <f t="shared" si="69"/>
        <v>594</v>
      </c>
      <c r="H100" s="1">
        <f t="shared" si="70"/>
        <v>297</v>
      </c>
      <c r="I100" s="1">
        <f t="shared" si="45"/>
        <v>7524</v>
      </c>
      <c r="J100" s="1">
        <f t="shared" si="46"/>
        <v>5462.82</v>
      </c>
      <c r="K100" s="8">
        <f t="shared" si="47"/>
        <v>0.42064339076078672</v>
      </c>
      <c r="L100" s="8"/>
      <c r="M100" s="1">
        <f t="shared" si="71"/>
        <v>12986.82</v>
      </c>
      <c r="N100" s="9">
        <f t="shared" si="60"/>
        <v>159.0641722639273</v>
      </c>
      <c r="O100" s="1">
        <f t="shared" si="61"/>
        <v>12827.755827736073</v>
      </c>
      <c r="P100" s="1">
        <f t="shared" si="62"/>
        <v>0</v>
      </c>
      <c r="Q100" s="1">
        <f t="shared" si="55"/>
        <v>12827.755827736073</v>
      </c>
      <c r="R100" s="1">
        <f t="shared" si="63"/>
        <v>2983.932956934018</v>
      </c>
      <c r="S100" s="1">
        <f t="shared" si="64"/>
        <v>1018.7425918609244</v>
      </c>
      <c r="T100" s="1">
        <f t="shared" si="56"/>
        <v>8825.0802789411318</v>
      </c>
      <c r="U100" s="1">
        <f t="shared" si="57"/>
        <v>4161.7397210588697</v>
      </c>
      <c r="V100" s="8">
        <f t="shared" si="72"/>
        <v>0.32045872053812019</v>
      </c>
      <c r="W100" s="1">
        <f t="shared" si="73"/>
        <v>1301.0802789411318</v>
      </c>
    </row>
    <row r="101" spans="1:23" x14ac:dyDescent="0.2">
      <c r="A101" s="1">
        <f t="shared" si="43"/>
        <v>13118</v>
      </c>
      <c r="B101" s="1">
        <f t="shared" si="66"/>
        <v>3118</v>
      </c>
      <c r="C101" s="1">
        <f t="shared" si="65"/>
        <v>10000</v>
      </c>
      <c r="D101" s="1">
        <f t="shared" si="67"/>
        <v>0</v>
      </c>
      <c r="E101" s="1">
        <f t="shared" si="44"/>
        <v>10000</v>
      </c>
      <c r="F101" s="1">
        <f t="shared" si="68"/>
        <v>1500</v>
      </c>
      <c r="G101" s="1">
        <f t="shared" si="69"/>
        <v>600</v>
      </c>
      <c r="H101" s="1">
        <f t="shared" si="70"/>
        <v>300</v>
      </c>
      <c r="I101" s="1">
        <f t="shared" si="45"/>
        <v>7600</v>
      </c>
      <c r="J101" s="1">
        <f t="shared" si="46"/>
        <v>5518</v>
      </c>
      <c r="K101" s="8">
        <f t="shared" si="47"/>
        <v>0.42064339076078672</v>
      </c>
      <c r="L101" s="8"/>
      <c r="M101" s="1">
        <f t="shared" si="71"/>
        <v>13118</v>
      </c>
      <c r="N101" s="9">
        <f t="shared" si="60"/>
        <v>160.67088107467404</v>
      </c>
      <c r="O101" s="1">
        <f t="shared" si="61"/>
        <v>12957.329118925327</v>
      </c>
      <c r="P101" s="1">
        <f t="shared" si="62"/>
        <v>0</v>
      </c>
      <c r="Q101" s="1">
        <f t="shared" si="55"/>
        <v>12957.329118925327</v>
      </c>
      <c r="R101" s="1">
        <f t="shared" si="63"/>
        <v>3016.3262797313319</v>
      </c>
      <c r="S101" s="1">
        <f t="shared" si="64"/>
        <v>1018.7425918609244</v>
      </c>
      <c r="T101" s="1">
        <f t="shared" si="56"/>
        <v>8922.2602473330699</v>
      </c>
      <c r="U101" s="1">
        <f t="shared" si="57"/>
        <v>4195.7397526669301</v>
      </c>
      <c r="V101" s="8">
        <f t="shared" si="72"/>
        <v>0.31984599425727472</v>
      </c>
      <c r="W101" s="1">
        <f t="shared" si="73"/>
        <v>1322.2602473330699</v>
      </c>
    </row>
    <row r="102" spans="1:23" x14ac:dyDescent="0.2">
      <c r="A102" s="1">
        <f t="shared" si="43"/>
        <v>13249.18</v>
      </c>
      <c r="B102" s="1">
        <f t="shared" si="66"/>
        <v>3149.1800000000003</v>
      </c>
      <c r="C102" s="1">
        <f t="shared" si="65"/>
        <v>10100</v>
      </c>
      <c r="D102" s="1">
        <f t="shared" si="67"/>
        <v>0</v>
      </c>
      <c r="E102" s="1">
        <f t="shared" si="44"/>
        <v>10100</v>
      </c>
      <c r="F102" s="1">
        <f t="shared" si="68"/>
        <v>1515</v>
      </c>
      <c r="G102" s="1">
        <f t="shared" si="69"/>
        <v>606</v>
      </c>
      <c r="H102" s="1">
        <f t="shared" si="70"/>
        <v>303</v>
      </c>
      <c r="I102" s="1">
        <f t="shared" si="45"/>
        <v>7676</v>
      </c>
      <c r="J102" s="1">
        <f t="shared" si="46"/>
        <v>5573.18</v>
      </c>
      <c r="K102" s="8">
        <f t="shared" si="47"/>
        <v>0.42064339076078672</v>
      </c>
      <c r="L102" s="8"/>
      <c r="M102" s="1">
        <f t="shared" si="71"/>
        <v>13249.18</v>
      </c>
      <c r="N102" s="9">
        <f t="shared" si="60"/>
        <v>162.27758988542078</v>
      </c>
      <c r="O102" s="1">
        <f t="shared" si="61"/>
        <v>13086.902410114581</v>
      </c>
      <c r="P102" s="1">
        <f t="shared" si="62"/>
        <v>0</v>
      </c>
      <c r="Q102" s="1">
        <f t="shared" si="55"/>
        <v>13086.902410114581</v>
      </c>
      <c r="R102" s="1">
        <f t="shared" si="63"/>
        <v>3048.7196025286448</v>
      </c>
      <c r="S102" s="1">
        <f t="shared" si="64"/>
        <v>1018.7425918609244</v>
      </c>
      <c r="T102" s="1">
        <f t="shared" si="56"/>
        <v>9019.4402157250115</v>
      </c>
      <c r="U102" s="1">
        <f t="shared" si="57"/>
        <v>4229.7397842749897</v>
      </c>
      <c r="V102" s="8">
        <f t="shared" si="72"/>
        <v>0.31924540117010936</v>
      </c>
      <c r="W102" s="1">
        <f t="shared" si="73"/>
        <v>1343.4402157250115</v>
      </c>
    </row>
    <row r="103" spans="1:23" x14ac:dyDescent="0.2">
      <c r="A103" s="1">
        <f t="shared" si="43"/>
        <v>13380.36</v>
      </c>
      <c r="B103" s="1">
        <f t="shared" si="66"/>
        <v>3180.36</v>
      </c>
      <c r="C103" s="1">
        <f t="shared" si="65"/>
        <v>10200</v>
      </c>
      <c r="D103" s="1">
        <f t="shared" si="67"/>
        <v>0</v>
      </c>
      <c r="E103" s="1">
        <f t="shared" si="44"/>
        <v>10200</v>
      </c>
      <c r="F103" s="1">
        <f t="shared" si="68"/>
        <v>1530</v>
      </c>
      <c r="G103" s="1">
        <f t="shared" si="69"/>
        <v>612</v>
      </c>
      <c r="H103" s="1">
        <f t="shared" si="70"/>
        <v>306</v>
      </c>
      <c r="I103" s="1">
        <f t="shared" si="45"/>
        <v>7752</v>
      </c>
      <c r="J103" s="1">
        <f t="shared" si="46"/>
        <v>5628.3600000000006</v>
      </c>
      <c r="K103" s="8">
        <f t="shared" si="47"/>
        <v>0.42064339076078672</v>
      </c>
      <c r="L103" s="8"/>
      <c r="M103" s="1">
        <f t="shared" si="71"/>
        <v>13380.36</v>
      </c>
      <c r="N103" s="9">
        <f t="shared" si="60"/>
        <v>163.88429869616755</v>
      </c>
      <c r="O103" s="1">
        <f t="shared" si="61"/>
        <v>13216.475701303834</v>
      </c>
      <c r="P103" s="1">
        <f t="shared" si="62"/>
        <v>0</v>
      </c>
      <c r="Q103" s="1">
        <f t="shared" si="55"/>
        <v>13216.475701303834</v>
      </c>
      <c r="R103" s="1">
        <f t="shared" si="63"/>
        <v>3081.1129253259587</v>
      </c>
      <c r="S103" s="1">
        <f t="shared" si="64"/>
        <v>1018.7425918609244</v>
      </c>
      <c r="T103" s="1">
        <f t="shared" si="56"/>
        <v>9116.6201841169514</v>
      </c>
      <c r="U103" s="1">
        <f t="shared" si="57"/>
        <v>4263.7398158830511</v>
      </c>
      <c r="V103" s="8">
        <f t="shared" si="72"/>
        <v>0.31865658441798655</v>
      </c>
      <c r="W103" s="1">
        <f t="shared" si="73"/>
        <v>1364.6201841169514</v>
      </c>
    </row>
    <row r="104" spans="1:23" x14ac:dyDescent="0.2">
      <c r="A104" s="1">
        <f t="shared" si="43"/>
        <v>13511.54</v>
      </c>
      <c r="B104" s="1">
        <f t="shared" si="66"/>
        <v>3211.5400000000004</v>
      </c>
      <c r="C104" s="1">
        <f t="shared" si="65"/>
        <v>10300</v>
      </c>
      <c r="D104" s="1">
        <f t="shared" si="67"/>
        <v>0</v>
      </c>
      <c r="E104" s="1">
        <f t="shared" si="44"/>
        <v>10300</v>
      </c>
      <c r="F104" s="1">
        <f t="shared" si="68"/>
        <v>1545</v>
      </c>
      <c r="G104" s="1">
        <f t="shared" si="69"/>
        <v>618</v>
      </c>
      <c r="H104" s="1">
        <f t="shared" si="70"/>
        <v>309</v>
      </c>
      <c r="I104" s="1">
        <f t="shared" si="45"/>
        <v>7828</v>
      </c>
      <c r="J104" s="1">
        <f t="shared" si="46"/>
        <v>5683.5400000000009</v>
      </c>
      <c r="K104" s="8">
        <f t="shared" si="47"/>
        <v>0.42064339076078672</v>
      </c>
      <c r="L104" s="8"/>
      <c r="M104" s="1">
        <f t="shared" si="71"/>
        <v>13511.54</v>
      </c>
      <c r="N104" s="9">
        <f t="shared" si="60"/>
        <v>165.49100750691426</v>
      </c>
      <c r="O104" s="1">
        <f t="shared" si="61"/>
        <v>13346.048992493086</v>
      </c>
      <c r="P104" s="1">
        <f t="shared" si="62"/>
        <v>0</v>
      </c>
      <c r="Q104" s="1">
        <f t="shared" si="55"/>
        <v>13346.048992493086</v>
      </c>
      <c r="R104" s="1">
        <f t="shared" si="63"/>
        <v>3113.5062481232717</v>
      </c>
      <c r="S104" s="1">
        <f t="shared" si="64"/>
        <v>1018.7425918609244</v>
      </c>
      <c r="T104" s="1">
        <f t="shared" si="56"/>
        <v>9213.8001525088912</v>
      </c>
      <c r="U104" s="1">
        <f t="shared" si="57"/>
        <v>4297.7398474911106</v>
      </c>
      <c r="V104" s="8">
        <f t="shared" si="72"/>
        <v>0.31807920100085635</v>
      </c>
      <c r="W104" s="1">
        <f t="shared" si="73"/>
        <v>1385.8001525088912</v>
      </c>
    </row>
    <row r="105" spans="1:23" x14ac:dyDescent="0.2">
      <c r="A105" s="1">
        <f t="shared" si="43"/>
        <v>13642.720000000001</v>
      </c>
      <c r="B105" s="1">
        <f t="shared" si="66"/>
        <v>3242.7200000000003</v>
      </c>
      <c r="C105" s="1">
        <f t="shared" si="65"/>
        <v>10400</v>
      </c>
      <c r="D105" s="1">
        <f t="shared" si="67"/>
        <v>0</v>
      </c>
      <c r="E105" s="1">
        <f t="shared" si="44"/>
        <v>10400</v>
      </c>
      <c r="F105" s="1">
        <f t="shared" si="68"/>
        <v>1560</v>
      </c>
      <c r="G105" s="1">
        <f t="shared" si="69"/>
        <v>624</v>
      </c>
      <c r="H105" s="1">
        <f t="shared" si="70"/>
        <v>312</v>
      </c>
      <c r="I105" s="1">
        <f t="shared" si="45"/>
        <v>7904</v>
      </c>
      <c r="J105" s="1">
        <f t="shared" si="46"/>
        <v>5738.72</v>
      </c>
      <c r="K105" s="8">
        <f t="shared" si="47"/>
        <v>0.42064339076078666</v>
      </c>
      <c r="L105" s="8"/>
      <c r="M105" s="1">
        <f t="shared" si="71"/>
        <v>13642.720000000001</v>
      </c>
      <c r="N105" s="9">
        <f t="shared" si="60"/>
        <v>167.097716317661</v>
      </c>
      <c r="O105" s="1">
        <f t="shared" si="61"/>
        <v>13475.62228368234</v>
      </c>
      <c r="P105" s="1">
        <f t="shared" si="62"/>
        <v>0</v>
      </c>
      <c r="Q105" s="1">
        <f t="shared" si="55"/>
        <v>13475.62228368234</v>
      </c>
      <c r="R105" s="1">
        <f t="shared" si="63"/>
        <v>3145.8995709205847</v>
      </c>
      <c r="S105" s="1">
        <f t="shared" si="64"/>
        <v>1018.7425918609244</v>
      </c>
      <c r="T105" s="1">
        <f t="shared" si="56"/>
        <v>9310.980120900831</v>
      </c>
      <c r="U105" s="1">
        <f t="shared" si="57"/>
        <v>4331.7398790991701</v>
      </c>
      <c r="V105" s="8">
        <f t="shared" si="72"/>
        <v>0.31751292111097856</v>
      </c>
      <c r="W105" s="1">
        <f t="shared" si="73"/>
        <v>1406.980120900831</v>
      </c>
    </row>
    <row r="106" spans="1:23" x14ac:dyDescent="0.2">
      <c r="A106" s="1">
        <f t="shared" si="43"/>
        <v>13773.9</v>
      </c>
      <c r="B106" s="1">
        <f t="shared" si="66"/>
        <v>3273.9</v>
      </c>
      <c r="C106" s="1">
        <f t="shared" si="65"/>
        <v>10500</v>
      </c>
      <c r="D106" s="1">
        <f t="shared" si="67"/>
        <v>0</v>
      </c>
      <c r="E106" s="1">
        <f t="shared" si="44"/>
        <v>10500</v>
      </c>
      <c r="F106" s="1">
        <f t="shared" si="68"/>
        <v>1575</v>
      </c>
      <c r="G106" s="1">
        <f t="shared" si="69"/>
        <v>630</v>
      </c>
      <c r="H106" s="1">
        <f t="shared" si="70"/>
        <v>315</v>
      </c>
      <c r="I106" s="1">
        <f t="shared" si="45"/>
        <v>7980</v>
      </c>
      <c r="J106" s="1">
        <f t="shared" si="46"/>
        <v>5793.9</v>
      </c>
      <c r="K106" s="8">
        <f t="shared" si="47"/>
        <v>0.42064339076078672</v>
      </c>
      <c r="L106" s="8"/>
      <c r="M106" s="1">
        <f t="shared" si="71"/>
        <v>13773.9</v>
      </c>
      <c r="N106" s="9">
        <f t="shared" si="60"/>
        <v>168.70442512840773</v>
      </c>
      <c r="O106" s="1">
        <f t="shared" si="61"/>
        <v>13605.195574871592</v>
      </c>
      <c r="P106" s="1">
        <f t="shared" si="62"/>
        <v>0</v>
      </c>
      <c r="Q106" s="1">
        <f t="shared" si="55"/>
        <v>13605.195574871592</v>
      </c>
      <c r="R106" s="1">
        <f t="shared" si="63"/>
        <v>3178.2928937178976</v>
      </c>
      <c r="S106" s="1">
        <f t="shared" si="64"/>
        <v>1018.7425918609244</v>
      </c>
      <c r="T106" s="1">
        <f t="shared" si="56"/>
        <v>9408.1600892927709</v>
      </c>
      <c r="U106" s="1">
        <f t="shared" si="57"/>
        <v>4365.7399107072297</v>
      </c>
      <c r="V106" s="8">
        <f t="shared" si="72"/>
        <v>0.31695742750471761</v>
      </c>
      <c r="W106" s="1">
        <f t="shared" si="73"/>
        <v>1428.1600892927709</v>
      </c>
    </row>
    <row r="107" spans="1:23" x14ac:dyDescent="0.2">
      <c r="A107" s="1">
        <f t="shared" ref="A107:A152" si="74">SUM(B107:C107)</f>
        <v>13905.08</v>
      </c>
      <c r="B107" s="1">
        <f t="shared" si="66"/>
        <v>3305.0800000000004</v>
      </c>
      <c r="C107" s="1">
        <f t="shared" si="65"/>
        <v>10600</v>
      </c>
      <c r="D107" s="1">
        <f t="shared" si="67"/>
        <v>0</v>
      </c>
      <c r="E107" s="1">
        <f t="shared" ref="E107:E152" si="75">MAX(0,C107-SUM(D107:D107))</f>
        <v>10600</v>
      </c>
      <c r="F107" s="1">
        <f t="shared" si="68"/>
        <v>1590</v>
      </c>
      <c r="G107" s="1">
        <f t="shared" si="69"/>
        <v>636</v>
      </c>
      <c r="H107" s="1">
        <f t="shared" si="70"/>
        <v>318</v>
      </c>
      <c r="I107" s="1">
        <f t="shared" ref="I107:I152" si="76">C107-SUM(F107:H107)</f>
        <v>8056</v>
      </c>
      <c r="J107" s="1">
        <f t="shared" ref="J107:J152" si="77">SUM(B107,F107:H107)</f>
        <v>5849.08</v>
      </c>
      <c r="K107" s="8">
        <f t="shared" ref="K107:K152" si="78">SUM(B107,F107:H107)/A107</f>
        <v>0.42064339076078672</v>
      </c>
      <c r="L107" s="8"/>
      <c r="M107" s="1">
        <f t="shared" si="71"/>
        <v>13905.08</v>
      </c>
      <c r="N107" s="9">
        <f t="shared" si="60"/>
        <v>170.31113393915447</v>
      </c>
      <c r="O107" s="1">
        <f t="shared" si="61"/>
        <v>13734.768866060846</v>
      </c>
      <c r="P107" s="1">
        <f t="shared" si="62"/>
        <v>0</v>
      </c>
      <c r="Q107" s="1">
        <f t="shared" si="55"/>
        <v>13734.768866060846</v>
      </c>
      <c r="R107" s="1">
        <f t="shared" si="63"/>
        <v>3210.6862165152115</v>
      </c>
      <c r="S107" s="1">
        <f t="shared" si="64"/>
        <v>1018.7425918609244</v>
      </c>
      <c r="T107" s="1">
        <f t="shared" si="56"/>
        <v>9505.3400576847089</v>
      </c>
      <c r="U107" s="1">
        <f t="shared" si="57"/>
        <v>4399.7399423152901</v>
      </c>
      <c r="V107" s="8">
        <f t="shared" si="72"/>
        <v>0.31641241490989552</v>
      </c>
      <c r="W107" s="1">
        <f t="shared" si="73"/>
        <v>1449.3400576847089</v>
      </c>
    </row>
    <row r="108" spans="1:23" x14ac:dyDescent="0.2">
      <c r="A108" s="1">
        <f t="shared" si="74"/>
        <v>14036.26</v>
      </c>
      <c r="B108" s="1">
        <f t="shared" si="66"/>
        <v>3336.26</v>
      </c>
      <c r="C108" s="1">
        <f t="shared" si="65"/>
        <v>10700</v>
      </c>
      <c r="D108" s="1">
        <f t="shared" si="67"/>
        <v>0</v>
      </c>
      <c r="E108" s="1">
        <f t="shared" si="75"/>
        <v>10700</v>
      </c>
      <c r="F108" s="1">
        <f t="shared" si="68"/>
        <v>1605</v>
      </c>
      <c r="G108" s="1">
        <f t="shared" si="69"/>
        <v>642</v>
      </c>
      <c r="H108" s="1">
        <f t="shared" si="70"/>
        <v>321</v>
      </c>
      <c r="I108" s="1">
        <f t="shared" si="76"/>
        <v>8132</v>
      </c>
      <c r="J108" s="1">
        <f t="shared" si="77"/>
        <v>5904.26</v>
      </c>
      <c r="K108" s="8">
        <f t="shared" si="78"/>
        <v>0.42064339076078672</v>
      </c>
      <c r="L108" s="8"/>
      <c r="M108" s="1">
        <f t="shared" si="71"/>
        <v>14036.26</v>
      </c>
      <c r="N108" s="9">
        <f t="shared" si="60"/>
        <v>171.91784274990121</v>
      </c>
      <c r="O108" s="1">
        <f t="shared" si="61"/>
        <v>13864.342157250099</v>
      </c>
      <c r="P108" s="1">
        <f t="shared" si="62"/>
        <v>0</v>
      </c>
      <c r="Q108" s="1">
        <f t="shared" si="55"/>
        <v>13864.342157250099</v>
      </c>
      <c r="R108" s="1">
        <f t="shared" si="63"/>
        <v>3243.0795393125245</v>
      </c>
      <c r="S108" s="1">
        <f t="shared" si="64"/>
        <v>1018.7425918609244</v>
      </c>
      <c r="T108" s="1">
        <f t="shared" si="56"/>
        <v>9602.5200260766505</v>
      </c>
      <c r="U108" s="1">
        <f t="shared" si="57"/>
        <v>4433.7399739233506</v>
      </c>
      <c r="V108" s="8">
        <f t="shared" si="72"/>
        <v>0.31587758946637856</v>
      </c>
      <c r="W108" s="1">
        <f t="shared" si="73"/>
        <v>1470.5200260766505</v>
      </c>
    </row>
    <row r="109" spans="1:23" x14ac:dyDescent="0.2">
      <c r="A109" s="1">
        <f t="shared" si="74"/>
        <v>14167.44</v>
      </c>
      <c r="B109" s="1">
        <f t="shared" si="66"/>
        <v>3367.44</v>
      </c>
      <c r="C109" s="1">
        <f t="shared" si="65"/>
        <v>10800</v>
      </c>
      <c r="D109" s="1">
        <f t="shared" si="67"/>
        <v>0</v>
      </c>
      <c r="E109" s="1">
        <f t="shared" si="75"/>
        <v>10800</v>
      </c>
      <c r="F109" s="1">
        <f t="shared" si="68"/>
        <v>1620</v>
      </c>
      <c r="G109" s="1">
        <f t="shared" si="69"/>
        <v>648</v>
      </c>
      <c r="H109" s="1">
        <f t="shared" si="70"/>
        <v>324</v>
      </c>
      <c r="I109" s="1">
        <f t="shared" si="76"/>
        <v>8208</v>
      </c>
      <c r="J109" s="1">
        <f t="shared" si="77"/>
        <v>5959.4400000000005</v>
      </c>
      <c r="K109" s="8">
        <f t="shared" si="78"/>
        <v>0.42064339076078672</v>
      </c>
      <c r="L109" s="8"/>
      <c r="M109" s="1">
        <f t="shared" si="71"/>
        <v>14167.44</v>
      </c>
      <c r="N109" s="9">
        <f t="shared" si="60"/>
        <v>173.52455156064798</v>
      </c>
      <c r="O109" s="1">
        <f t="shared" si="61"/>
        <v>13993.915448439353</v>
      </c>
      <c r="P109" s="1">
        <f t="shared" si="62"/>
        <v>0</v>
      </c>
      <c r="Q109" s="1">
        <f t="shared" si="55"/>
        <v>13993.915448439353</v>
      </c>
      <c r="R109" s="1">
        <f t="shared" si="63"/>
        <v>3275.4728621098384</v>
      </c>
      <c r="S109" s="1">
        <f t="shared" si="64"/>
        <v>1018.7425918609244</v>
      </c>
      <c r="T109" s="1">
        <f t="shared" si="56"/>
        <v>9699.6999944685904</v>
      </c>
      <c r="U109" s="1">
        <f t="shared" si="57"/>
        <v>4467.740005531411</v>
      </c>
      <c r="V109" s="8">
        <f t="shared" si="72"/>
        <v>0.31535266819774149</v>
      </c>
      <c r="W109" s="1">
        <f t="shared" si="73"/>
        <v>1491.6999944685904</v>
      </c>
    </row>
    <row r="110" spans="1:23" x14ac:dyDescent="0.2">
      <c r="A110" s="1">
        <f t="shared" si="74"/>
        <v>14298.62</v>
      </c>
      <c r="B110" s="1">
        <f t="shared" si="66"/>
        <v>3398.6200000000003</v>
      </c>
      <c r="C110" s="1">
        <f t="shared" si="65"/>
        <v>10900</v>
      </c>
      <c r="D110" s="1">
        <f t="shared" si="67"/>
        <v>0</v>
      </c>
      <c r="E110" s="1">
        <f t="shared" si="75"/>
        <v>10900</v>
      </c>
      <c r="F110" s="1">
        <f t="shared" si="68"/>
        <v>1635</v>
      </c>
      <c r="G110" s="1">
        <f t="shared" si="69"/>
        <v>654</v>
      </c>
      <c r="H110" s="1">
        <f t="shared" si="70"/>
        <v>327</v>
      </c>
      <c r="I110" s="1">
        <f t="shared" si="76"/>
        <v>8284</v>
      </c>
      <c r="J110" s="1">
        <f t="shared" si="77"/>
        <v>6014.6200000000008</v>
      </c>
      <c r="K110" s="8">
        <f t="shared" si="78"/>
        <v>0.42064339076078672</v>
      </c>
      <c r="L110" s="8"/>
      <c r="M110" s="1">
        <f t="shared" si="71"/>
        <v>14298.62</v>
      </c>
      <c r="N110" s="9">
        <f t="shared" si="60"/>
        <v>175.13126037139472</v>
      </c>
      <c r="O110" s="1">
        <f t="shared" si="61"/>
        <v>14123.488739628607</v>
      </c>
      <c r="P110" s="1">
        <f t="shared" si="62"/>
        <v>0</v>
      </c>
      <c r="Q110" s="1">
        <f t="shared" si="55"/>
        <v>14123.488739628607</v>
      </c>
      <c r="R110" s="1">
        <f t="shared" si="63"/>
        <v>3307.8661849071514</v>
      </c>
      <c r="S110" s="1">
        <f t="shared" si="64"/>
        <v>1018.7425918609244</v>
      </c>
      <c r="T110" s="1">
        <f t="shared" si="56"/>
        <v>9796.8799628605302</v>
      </c>
      <c r="U110" s="1">
        <f t="shared" si="57"/>
        <v>4501.7400371394706</v>
      </c>
      <c r="V110" s="8">
        <f t="shared" si="72"/>
        <v>0.31483737851201515</v>
      </c>
      <c r="W110" s="1">
        <f t="shared" si="73"/>
        <v>1512.8799628605302</v>
      </c>
    </row>
    <row r="111" spans="1:23" x14ac:dyDescent="0.2">
      <c r="A111" s="1">
        <f t="shared" si="74"/>
        <v>14429.8</v>
      </c>
      <c r="B111" s="1">
        <f t="shared" si="66"/>
        <v>3429.8</v>
      </c>
      <c r="C111" s="1">
        <f t="shared" si="65"/>
        <v>11000</v>
      </c>
      <c r="D111" s="1">
        <f t="shared" si="67"/>
        <v>0</v>
      </c>
      <c r="E111" s="1">
        <f t="shared" si="75"/>
        <v>11000</v>
      </c>
      <c r="F111" s="1">
        <f t="shared" si="68"/>
        <v>1650</v>
      </c>
      <c r="G111" s="1">
        <f t="shared" si="69"/>
        <v>660</v>
      </c>
      <c r="H111" s="1">
        <f t="shared" si="70"/>
        <v>330</v>
      </c>
      <c r="I111" s="1">
        <f t="shared" si="76"/>
        <v>8360</v>
      </c>
      <c r="J111" s="1">
        <f t="shared" si="77"/>
        <v>6069.8</v>
      </c>
      <c r="K111" s="8">
        <f t="shared" si="78"/>
        <v>0.42064339076078672</v>
      </c>
      <c r="L111" s="8"/>
      <c r="M111" s="1">
        <f t="shared" si="71"/>
        <v>14429.8</v>
      </c>
      <c r="N111" s="9">
        <f t="shared" si="60"/>
        <v>176.73796918214143</v>
      </c>
      <c r="O111" s="1">
        <f t="shared" si="61"/>
        <v>14253.062030817859</v>
      </c>
      <c r="P111" s="1">
        <f t="shared" si="62"/>
        <v>0</v>
      </c>
      <c r="Q111" s="1">
        <f t="shared" si="55"/>
        <v>14253.062030817859</v>
      </c>
      <c r="R111" s="1">
        <f t="shared" si="63"/>
        <v>3340.2595077044643</v>
      </c>
      <c r="S111" s="1">
        <f t="shared" si="64"/>
        <v>1018.7425918609244</v>
      </c>
      <c r="T111" s="1">
        <f t="shared" si="56"/>
        <v>9894.0599312524701</v>
      </c>
      <c r="U111" s="1">
        <f t="shared" si="57"/>
        <v>4535.7400687475301</v>
      </c>
      <c r="V111" s="8">
        <f t="shared" si="72"/>
        <v>0.3143314577296657</v>
      </c>
      <c r="W111" s="1">
        <f t="shared" si="73"/>
        <v>1534.0599312524701</v>
      </c>
    </row>
    <row r="112" spans="1:23" x14ac:dyDescent="0.2">
      <c r="A112" s="1">
        <f t="shared" si="74"/>
        <v>14560.98</v>
      </c>
      <c r="B112" s="1">
        <f t="shared" si="66"/>
        <v>3460.98</v>
      </c>
      <c r="C112" s="1">
        <f t="shared" si="65"/>
        <v>11100</v>
      </c>
      <c r="D112" s="1">
        <f t="shared" si="67"/>
        <v>0</v>
      </c>
      <c r="E112" s="1">
        <f t="shared" si="75"/>
        <v>11100</v>
      </c>
      <c r="F112" s="1">
        <f t="shared" si="68"/>
        <v>1665</v>
      </c>
      <c r="G112" s="1">
        <f t="shared" si="69"/>
        <v>666</v>
      </c>
      <c r="H112" s="1">
        <f t="shared" si="70"/>
        <v>333</v>
      </c>
      <c r="I112" s="1">
        <f t="shared" si="76"/>
        <v>8436</v>
      </c>
      <c r="J112" s="1">
        <f t="shared" si="77"/>
        <v>6124.98</v>
      </c>
      <c r="K112" s="8">
        <f t="shared" si="78"/>
        <v>0.42064339076078666</v>
      </c>
      <c r="L112" s="8"/>
      <c r="M112" s="1">
        <f t="shared" si="71"/>
        <v>14560.98</v>
      </c>
      <c r="N112" s="9">
        <f t="shared" si="60"/>
        <v>178.34467799288819</v>
      </c>
      <c r="O112" s="1">
        <f t="shared" si="61"/>
        <v>14382.635322007112</v>
      </c>
      <c r="P112" s="1">
        <f t="shared" si="62"/>
        <v>0</v>
      </c>
      <c r="Q112" s="1">
        <f t="shared" si="55"/>
        <v>14382.635322007112</v>
      </c>
      <c r="R112" s="1">
        <f t="shared" si="63"/>
        <v>3372.6528305017782</v>
      </c>
      <c r="S112" s="1">
        <f t="shared" si="64"/>
        <v>1018.7425918609244</v>
      </c>
      <c r="T112" s="1">
        <f t="shared" si="56"/>
        <v>9991.2398996444099</v>
      </c>
      <c r="U112" s="1">
        <f t="shared" si="57"/>
        <v>4569.7401003555906</v>
      </c>
      <c r="V112" s="8">
        <f t="shared" si="72"/>
        <v>0.31383465263708837</v>
      </c>
      <c r="W112" s="1">
        <f t="shared" si="73"/>
        <v>1555.2398996444099</v>
      </c>
    </row>
    <row r="113" spans="1:23" x14ac:dyDescent="0.2">
      <c r="A113" s="1">
        <f t="shared" si="74"/>
        <v>14692.16</v>
      </c>
      <c r="B113" s="1">
        <f t="shared" si="66"/>
        <v>3492.1600000000003</v>
      </c>
      <c r="C113" s="1">
        <f t="shared" si="65"/>
        <v>11200</v>
      </c>
      <c r="D113" s="1">
        <f t="shared" si="67"/>
        <v>0</v>
      </c>
      <c r="E113" s="1">
        <f t="shared" si="75"/>
        <v>11200</v>
      </c>
      <c r="F113" s="1">
        <f t="shared" si="68"/>
        <v>1680</v>
      </c>
      <c r="G113" s="1">
        <f t="shared" si="69"/>
        <v>672</v>
      </c>
      <c r="H113" s="1">
        <f t="shared" si="70"/>
        <v>336</v>
      </c>
      <c r="I113" s="1">
        <f t="shared" si="76"/>
        <v>8512</v>
      </c>
      <c r="J113" s="1">
        <f t="shared" si="77"/>
        <v>6180.16</v>
      </c>
      <c r="K113" s="8">
        <f t="shared" si="78"/>
        <v>0.42064339076078672</v>
      </c>
      <c r="L113" s="8"/>
      <c r="M113" s="1">
        <f t="shared" si="71"/>
        <v>14692.16</v>
      </c>
      <c r="N113" s="9">
        <f t="shared" si="60"/>
        <v>179.95138680363493</v>
      </c>
      <c r="O113" s="1">
        <f t="shared" si="61"/>
        <v>14512.208613196366</v>
      </c>
      <c r="P113" s="1">
        <f t="shared" si="62"/>
        <v>0</v>
      </c>
      <c r="Q113" s="1">
        <f t="shared" si="55"/>
        <v>14512.208613196366</v>
      </c>
      <c r="R113" s="1">
        <f t="shared" si="63"/>
        <v>3405.0461532990912</v>
      </c>
      <c r="S113" s="1">
        <f t="shared" si="64"/>
        <v>1018.7425918609244</v>
      </c>
      <c r="T113" s="1">
        <f t="shared" si="56"/>
        <v>10088.419868036352</v>
      </c>
      <c r="U113" s="1">
        <f t="shared" si="57"/>
        <v>4603.7401319636501</v>
      </c>
      <c r="V113" s="8">
        <f t="shared" si="72"/>
        <v>0.31334671906402123</v>
      </c>
      <c r="W113" s="1">
        <f t="shared" si="73"/>
        <v>1576.4198680363515</v>
      </c>
    </row>
    <row r="114" spans="1:23" x14ac:dyDescent="0.2">
      <c r="A114" s="1">
        <f t="shared" si="74"/>
        <v>14823.34</v>
      </c>
      <c r="B114" s="1">
        <f t="shared" si="66"/>
        <v>3523.34</v>
      </c>
      <c r="C114" s="1">
        <f t="shared" si="65"/>
        <v>11300</v>
      </c>
      <c r="D114" s="1">
        <f t="shared" si="67"/>
        <v>0</v>
      </c>
      <c r="E114" s="1">
        <f t="shared" si="75"/>
        <v>11300</v>
      </c>
      <c r="F114" s="1">
        <f t="shared" si="68"/>
        <v>1695</v>
      </c>
      <c r="G114" s="1">
        <f t="shared" si="69"/>
        <v>678</v>
      </c>
      <c r="H114" s="1">
        <f t="shared" si="70"/>
        <v>339</v>
      </c>
      <c r="I114" s="1">
        <f t="shared" si="76"/>
        <v>8588</v>
      </c>
      <c r="J114" s="1">
        <f t="shared" si="77"/>
        <v>6235.34</v>
      </c>
      <c r="K114" s="8">
        <f t="shared" si="78"/>
        <v>0.42064339076078672</v>
      </c>
      <c r="L114" s="8"/>
      <c r="M114" s="1">
        <f t="shared" si="71"/>
        <v>14823.34</v>
      </c>
      <c r="N114" s="9">
        <f t="shared" si="60"/>
        <v>181.55809561438167</v>
      </c>
      <c r="O114" s="1">
        <f t="shared" si="61"/>
        <v>14641.78190438562</v>
      </c>
      <c r="P114" s="1">
        <f t="shared" si="62"/>
        <v>0</v>
      </c>
      <c r="Q114" s="1">
        <f t="shared" si="55"/>
        <v>14641.78190438562</v>
      </c>
      <c r="R114" s="1">
        <f t="shared" si="63"/>
        <v>3437.4394760964051</v>
      </c>
      <c r="S114" s="1">
        <f t="shared" si="64"/>
        <v>1018.7425918609244</v>
      </c>
      <c r="T114" s="1">
        <f t="shared" si="56"/>
        <v>10185.59983642829</v>
      </c>
      <c r="U114" s="1">
        <f t="shared" si="57"/>
        <v>4637.7401635717115</v>
      </c>
      <c r="V114" s="8">
        <f t="shared" si="72"/>
        <v>0.31286742148339791</v>
      </c>
      <c r="W114" s="1">
        <f t="shared" si="73"/>
        <v>1597.5998364282896</v>
      </c>
    </row>
    <row r="115" spans="1:23" x14ac:dyDescent="0.2">
      <c r="A115" s="1">
        <f t="shared" si="74"/>
        <v>14954.52</v>
      </c>
      <c r="B115" s="1">
        <f t="shared" si="66"/>
        <v>3554.5200000000004</v>
      </c>
      <c r="C115" s="1">
        <f t="shared" si="65"/>
        <v>11400</v>
      </c>
      <c r="D115" s="1">
        <f t="shared" si="67"/>
        <v>0</v>
      </c>
      <c r="E115" s="1">
        <f t="shared" si="75"/>
        <v>11400</v>
      </c>
      <c r="F115" s="1">
        <f t="shared" si="68"/>
        <v>1710</v>
      </c>
      <c r="G115" s="1">
        <f t="shared" si="69"/>
        <v>684</v>
      </c>
      <c r="H115" s="1">
        <f t="shared" si="70"/>
        <v>342</v>
      </c>
      <c r="I115" s="1">
        <f t="shared" si="76"/>
        <v>8664</v>
      </c>
      <c r="J115" s="1">
        <f t="shared" si="77"/>
        <v>6290.52</v>
      </c>
      <c r="K115" s="8">
        <f t="shared" si="78"/>
        <v>0.42064339076078672</v>
      </c>
      <c r="L115" s="8"/>
      <c r="M115" s="1">
        <f t="shared" si="71"/>
        <v>14954.52</v>
      </c>
      <c r="N115" s="9">
        <f t="shared" si="60"/>
        <v>183.16480442512841</v>
      </c>
      <c r="O115" s="1">
        <f t="shared" si="61"/>
        <v>14771.355195574872</v>
      </c>
      <c r="P115" s="1">
        <f t="shared" si="62"/>
        <v>0</v>
      </c>
      <c r="Q115" s="1">
        <f t="shared" si="55"/>
        <v>14771.355195574872</v>
      </c>
      <c r="R115" s="1">
        <f t="shared" si="63"/>
        <v>3469.8327988937181</v>
      </c>
      <c r="S115" s="1">
        <f t="shared" si="64"/>
        <v>1018.7425918609244</v>
      </c>
      <c r="T115" s="1">
        <f t="shared" si="56"/>
        <v>10282.779804820229</v>
      </c>
      <c r="U115" s="1">
        <f t="shared" si="57"/>
        <v>4671.740195179771</v>
      </c>
      <c r="V115" s="8">
        <f t="shared" si="72"/>
        <v>0.31239653263225908</v>
      </c>
      <c r="W115" s="1">
        <f t="shared" si="73"/>
        <v>1618.7798048202294</v>
      </c>
    </row>
    <row r="116" spans="1:23" x14ac:dyDescent="0.2">
      <c r="A116" s="1">
        <f t="shared" si="74"/>
        <v>15085.7</v>
      </c>
      <c r="B116" s="1">
        <f t="shared" si="66"/>
        <v>3585.7000000000003</v>
      </c>
      <c r="C116" s="1">
        <f t="shared" si="65"/>
        <v>11500</v>
      </c>
      <c r="D116" s="1">
        <f t="shared" si="67"/>
        <v>0</v>
      </c>
      <c r="E116" s="1">
        <f t="shared" si="75"/>
        <v>11500</v>
      </c>
      <c r="F116" s="1">
        <f t="shared" si="68"/>
        <v>1725</v>
      </c>
      <c r="G116" s="1">
        <f t="shared" si="69"/>
        <v>690</v>
      </c>
      <c r="H116" s="1">
        <f t="shared" si="70"/>
        <v>345</v>
      </c>
      <c r="I116" s="1">
        <f t="shared" si="76"/>
        <v>8740</v>
      </c>
      <c r="J116" s="1">
        <f t="shared" si="77"/>
        <v>6345.7000000000007</v>
      </c>
      <c r="K116" s="8">
        <f t="shared" si="78"/>
        <v>0.42064339076078672</v>
      </c>
      <c r="L116" s="8"/>
      <c r="M116" s="1">
        <f t="shared" si="71"/>
        <v>15085.7</v>
      </c>
      <c r="N116" s="9">
        <f t="shared" si="60"/>
        <v>184.77151323587515</v>
      </c>
      <c r="O116" s="1">
        <f t="shared" si="61"/>
        <v>14900.928486764125</v>
      </c>
      <c r="P116" s="1">
        <f t="shared" si="62"/>
        <v>0</v>
      </c>
      <c r="Q116" s="1">
        <f t="shared" si="55"/>
        <v>14900.928486764125</v>
      </c>
      <c r="R116" s="1">
        <f t="shared" si="63"/>
        <v>3502.226121691031</v>
      </c>
      <c r="S116" s="1">
        <f t="shared" si="64"/>
        <v>1018.7425918609244</v>
      </c>
      <c r="T116" s="1">
        <f t="shared" si="56"/>
        <v>10379.959773212169</v>
      </c>
      <c r="U116" s="1">
        <f t="shared" si="57"/>
        <v>4705.7402267878306</v>
      </c>
      <c r="V116" s="8">
        <f t="shared" si="72"/>
        <v>0.31193383315244438</v>
      </c>
      <c r="W116" s="1">
        <f t="shared" si="73"/>
        <v>1639.9597732121692</v>
      </c>
    </row>
    <row r="117" spans="1:23" x14ac:dyDescent="0.2">
      <c r="A117" s="1">
        <f t="shared" si="74"/>
        <v>15216.880000000001</v>
      </c>
      <c r="B117" s="1">
        <f t="shared" si="66"/>
        <v>3616.88</v>
      </c>
      <c r="C117" s="1">
        <f t="shared" si="65"/>
        <v>11600</v>
      </c>
      <c r="D117" s="1">
        <f t="shared" si="67"/>
        <v>0</v>
      </c>
      <c r="E117" s="1">
        <f t="shared" si="75"/>
        <v>11600</v>
      </c>
      <c r="F117" s="1">
        <f t="shared" si="68"/>
        <v>1740</v>
      </c>
      <c r="G117" s="1">
        <f t="shared" si="69"/>
        <v>696</v>
      </c>
      <c r="H117" s="1">
        <f t="shared" si="70"/>
        <v>348</v>
      </c>
      <c r="I117" s="1">
        <f t="shared" si="76"/>
        <v>8816</v>
      </c>
      <c r="J117" s="1">
        <f t="shared" si="77"/>
        <v>6400.88</v>
      </c>
      <c r="K117" s="8">
        <f t="shared" si="78"/>
        <v>0.42064339076078666</v>
      </c>
      <c r="L117" s="8"/>
      <c r="M117" s="1">
        <f t="shared" si="71"/>
        <v>15216.880000000001</v>
      </c>
      <c r="N117" s="9">
        <f t="shared" si="60"/>
        <v>186.37822204662189</v>
      </c>
      <c r="O117" s="1">
        <f t="shared" si="61"/>
        <v>15030.501777953379</v>
      </c>
      <c r="P117" s="1">
        <f t="shared" si="62"/>
        <v>0</v>
      </c>
      <c r="Q117" s="1">
        <f t="shared" si="55"/>
        <v>15030.501777953379</v>
      </c>
      <c r="R117" s="1">
        <f t="shared" si="63"/>
        <v>3534.6194444883449</v>
      </c>
      <c r="S117" s="1">
        <f t="shared" si="64"/>
        <v>1018.7425918609244</v>
      </c>
      <c r="T117" s="1">
        <f t="shared" si="56"/>
        <v>10477.139741604111</v>
      </c>
      <c r="U117" s="1">
        <f t="shared" si="57"/>
        <v>4739.740258395891</v>
      </c>
      <c r="V117" s="8">
        <f t="shared" si="72"/>
        <v>0.31147911124986793</v>
      </c>
      <c r="W117" s="1">
        <f t="shared" si="73"/>
        <v>1661.1397416041109</v>
      </c>
    </row>
    <row r="118" spans="1:23" x14ac:dyDescent="0.2">
      <c r="A118" s="1">
        <f t="shared" si="74"/>
        <v>15348.060000000001</v>
      </c>
      <c r="B118" s="1">
        <f t="shared" si="66"/>
        <v>3648.0600000000004</v>
      </c>
      <c r="C118" s="1">
        <f t="shared" si="65"/>
        <v>11700</v>
      </c>
      <c r="D118" s="1">
        <f t="shared" si="67"/>
        <v>0</v>
      </c>
      <c r="E118" s="1">
        <f t="shared" si="75"/>
        <v>11700</v>
      </c>
      <c r="F118" s="1">
        <f t="shared" si="68"/>
        <v>1755</v>
      </c>
      <c r="G118" s="1">
        <f t="shared" si="69"/>
        <v>702</v>
      </c>
      <c r="H118" s="1">
        <f t="shared" si="70"/>
        <v>351</v>
      </c>
      <c r="I118" s="1">
        <f t="shared" si="76"/>
        <v>8892</v>
      </c>
      <c r="J118" s="1">
        <f t="shared" si="77"/>
        <v>6456.06</v>
      </c>
      <c r="K118" s="8">
        <f t="shared" si="78"/>
        <v>0.42064339076078672</v>
      </c>
      <c r="L118" s="8"/>
      <c r="M118" s="1">
        <f t="shared" si="71"/>
        <v>15348.060000000001</v>
      </c>
      <c r="N118" s="9">
        <f t="shared" si="60"/>
        <v>187.98493085736865</v>
      </c>
      <c r="O118" s="1">
        <f t="shared" si="61"/>
        <v>15160.075069142633</v>
      </c>
      <c r="P118" s="1">
        <f t="shared" si="62"/>
        <v>0</v>
      </c>
      <c r="Q118" s="1">
        <f t="shared" si="55"/>
        <v>15160.075069142633</v>
      </c>
      <c r="R118" s="1">
        <f t="shared" si="63"/>
        <v>3567.0127672856579</v>
      </c>
      <c r="S118" s="1">
        <f t="shared" si="64"/>
        <v>1018.7425918609244</v>
      </c>
      <c r="T118" s="1">
        <f t="shared" si="56"/>
        <v>10574.319709996051</v>
      </c>
      <c r="U118" s="1">
        <f t="shared" si="57"/>
        <v>4773.7402900039506</v>
      </c>
      <c r="V118" s="8">
        <f t="shared" si="72"/>
        <v>0.31103216237126713</v>
      </c>
      <c r="W118" s="1">
        <f t="shared" si="73"/>
        <v>1682.3197099960507</v>
      </c>
    </row>
    <row r="119" spans="1:23" x14ac:dyDescent="0.2">
      <c r="A119" s="1">
        <f t="shared" si="74"/>
        <v>15479.24</v>
      </c>
      <c r="B119" s="1">
        <f t="shared" si="66"/>
        <v>3679.2400000000002</v>
      </c>
      <c r="C119" s="1">
        <f t="shared" si="65"/>
        <v>11800</v>
      </c>
      <c r="D119" s="1">
        <f t="shared" si="67"/>
        <v>0</v>
      </c>
      <c r="E119" s="1">
        <f t="shared" si="75"/>
        <v>11800</v>
      </c>
      <c r="F119" s="1">
        <f t="shared" si="68"/>
        <v>1770</v>
      </c>
      <c r="G119" s="1">
        <f t="shared" si="69"/>
        <v>708</v>
      </c>
      <c r="H119" s="1">
        <f t="shared" si="70"/>
        <v>354</v>
      </c>
      <c r="I119" s="1">
        <f t="shared" si="76"/>
        <v>8968</v>
      </c>
      <c r="J119" s="1">
        <f t="shared" si="77"/>
        <v>6511.24</v>
      </c>
      <c r="K119" s="8">
        <f t="shared" si="78"/>
        <v>0.42064339076078672</v>
      </c>
      <c r="L119" s="8"/>
      <c r="M119" s="1">
        <f t="shared" si="71"/>
        <v>15479.24</v>
      </c>
      <c r="N119" s="9">
        <f t="shared" si="60"/>
        <v>189.59163966811536</v>
      </c>
      <c r="O119" s="1">
        <f t="shared" si="61"/>
        <v>15289.648360331885</v>
      </c>
      <c r="P119" s="1">
        <f t="shared" si="62"/>
        <v>0</v>
      </c>
      <c r="Q119" s="1">
        <f t="shared" si="55"/>
        <v>15289.648360331885</v>
      </c>
      <c r="R119" s="1">
        <f t="shared" si="63"/>
        <v>3599.4060900829709</v>
      </c>
      <c r="S119" s="1">
        <f t="shared" si="64"/>
        <v>1018.7425918609244</v>
      </c>
      <c r="T119" s="1">
        <f t="shared" si="56"/>
        <v>10671.499678387991</v>
      </c>
      <c r="U119" s="1">
        <f t="shared" si="57"/>
        <v>4807.740321612011</v>
      </c>
      <c r="V119" s="8">
        <f t="shared" si="72"/>
        <v>0.31059278889738845</v>
      </c>
      <c r="W119" s="1">
        <f t="shared" si="73"/>
        <v>1703.4996783879906</v>
      </c>
    </row>
    <row r="120" spans="1:23" x14ac:dyDescent="0.2">
      <c r="A120" s="1">
        <f t="shared" si="74"/>
        <v>15610.42</v>
      </c>
      <c r="B120" s="1">
        <f t="shared" si="66"/>
        <v>3710.42</v>
      </c>
      <c r="C120" s="1">
        <f t="shared" ref="C120:C149" si="79">C119+$AA$5</f>
        <v>11900</v>
      </c>
      <c r="D120" s="1">
        <f t="shared" si="67"/>
        <v>0</v>
      </c>
      <c r="E120" s="1">
        <f t="shared" si="75"/>
        <v>11900</v>
      </c>
      <c r="F120" s="1">
        <f t="shared" si="68"/>
        <v>1785</v>
      </c>
      <c r="G120" s="1">
        <f t="shared" si="69"/>
        <v>714</v>
      </c>
      <c r="H120" s="1">
        <f t="shared" si="70"/>
        <v>357</v>
      </c>
      <c r="I120" s="1">
        <f t="shared" si="76"/>
        <v>9044</v>
      </c>
      <c r="J120" s="1">
        <f t="shared" si="77"/>
        <v>6566.42</v>
      </c>
      <c r="K120" s="8">
        <f t="shared" si="78"/>
        <v>0.42064339076078672</v>
      </c>
      <c r="L120" s="8"/>
      <c r="M120" s="1">
        <f t="shared" si="71"/>
        <v>15610.42</v>
      </c>
      <c r="N120" s="9">
        <f t="shared" si="60"/>
        <v>191.1983484788621</v>
      </c>
      <c r="O120" s="1">
        <f t="shared" si="61"/>
        <v>15419.221651521138</v>
      </c>
      <c r="P120" s="1">
        <f t="shared" si="62"/>
        <v>0</v>
      </c>
      <c r="Q120" s="1">
        <f t="shared" si="55"/>
        <v>15419.221651521138</v>
      </c>
      <c r="R120" s="1">
        <f t="shared" si="63"/>
        <v>3631.7994128802848</v>
      </c>
      <c r="S120" s="1">
        <f t="shared" si="64"/>
        <v>1018.7425918609244</v>
      </c>
      <c r="T120" s="1">
        <f t="shared" si="56"/>
        <v>10768.679646779929</v>
      </c>
      <c r="U120" s="1">
        <f t="shared" si="57"/>
        <v>4841.7403532200715</v>
      </c>
      <c r="V120" s="8">
        <f t="shared" si="72"/>
        <v>0.31016079985164213</v>
      </c>
      <c r="W120" s="1">
        <f t="shared" si="73"/>
        <v>1724.6796467799286</v>
      </c>
    </row>
    <row r="121" spans="1:23" x14ac:dyDescent="0.2">
      <c r="A121" s="1">
        <f t="shared" si="74"/>
        <v>15741.6</v>
      </c>
      <c r="B121" s="1">
        <f t="shared" si="66"/>
        <v>3741.6000000000004</v>
      </c>
      <c r="C121" s="1">
        <f t="shared" si="79"/>
        <v>12000</v>
      </c>
      <c r="D121" s="1">
        <f t="shared" si="67"/>
        <v>0</v>
      </c>
      <c r="E121" s="1">
        <f t="shared" si="75"/>
        <v>12000</v>
      </c>
      <c r="F121" s="1">
        <f t="shared" si="68"/>
        <v>1800</v>
      </c>
      <c r="G121" s="1">
        <f t="shared" si="69"/>
        <v>720</v>
      </c>
      <c r="H121" s="1">
        <f t="shared" si="70"/>
        <v>360</v>
      </c>
      <c r="I121" s="1">
        <f t="shared" si="76"/>
        <v>9120</v>
      </c>
      <c r="J121" s="1">
        <f t="shared" si="77"/>
        <v>6621.6</v>
      </c>
      <c r="K121" s="8">
        <f t="shared" si="78"/>
        <v>0.42064339076078672</v>
      </c>
      <c r="L121" s="8"/>
      <c r="M121" s="1">
        <f t="shared" si="71"/>
        <v>15741.6</v>
      </c>
      <c r="N121" s="9">
        <f t="shared" si="60"/>
        <v>192.80505728960887</v>
      </c>
      <c r="O121" s="1">
        <f t="shared" si="61"/>
        <v>15548.794942710392</v>
      </c>
      <c r="P121" s="1">
        <f t="shared" si="62"/>
        <v>0</v>
      </c>
      <c r="Q121" s="1">
        <f t="shared" si="55"/>
        <v>15548.794942710392</v>
      </c>
      <c r="R121" s="1">
        <f t="shared" si="63"/>
        <v>3664.1927356775977</v>
      </c>
      <c r="S121" s="1">
        <f t="shared" si="64"/>
        <v>1018.7425918609244</v>
      </c>
      <c r="T121" s="1">
        <f t="shared" si="56"/>
        <v>10865.85961517187</v>
      </c>
      <c r="U121" s="1">
        <f t="shared" si="57"/>
        <v>4875.740384828131</v>
      </c>
      <c r="V121" s="8">
        <f t="shared" si="72"/>
        <v>0.3097360106233249</v>
      </c>
      <c r="W121" s="1">
        <f t="shared" si="73"/>
        <v>1745.8596151718702</v>
      </c>
    </row>
    <row r="122" spans="1:23" x14ac:dyDescent="0.2">
      <c r="A122" s="1">
        <f t="shared" si="74"/>
        <v>15872.78</v>
      </c>
      <c r="B122" s="1">
        <f t="shared" si="66"/>
        <v>3772.78</v>
      </c>
      <c r="C122" s="1">
        <f t="shared" si="79"/>
        <v>12100</v>
      </c>
      <c r="D122" s="1">
        <f t="shared" si="67"/>
        <v>0</v>
      </c>
      <c r="E122" s="1">
        <f t="shared" si="75"/>
        <v>12100</v>
      </c>
      <c r="F122" s="1">
        <f t="shared" si="68"/>
        <v>1815</v>
      </c>
      <c r="G122" s="1">
        <f t="shared" si="69"/>
        <v>726</v>
      </c>
      <c r="H122" s="1">
        <f t="shared" si="70"/>
        <v>363</v>
      </c>
      <c r="I122" s="1">
        <f t="shared" si="76"/>
        <v>9196</v>
      </c>
      <c r="J122" s="1">
        <f t="shared" si="77"/>
        <v>6676.7800000000007</v>
      </c>
      <c r="K122" s="8">
        <f t="shared" si="78"/>
        <v>0.42064339076078672</v>
      </c>
      <c r="L122" s="8"/>
      <c r="M122" s="1">
        <f t="shared" si="71"/>
        <v>15872.78</v>
      </c>
      <c r="N122" s="9">
        <f t="shared" si="60"/>
        <v>194.41176610035561</v>
      </c>
      <c r="O122" s="1">
        <f t="shared" si="61"/>
        <v>15678.368233899646</v>
      </c>
      <c r="P122" s="1">
        <f t="shared" si="62"/>
        <v>0</v>
      </c>
      <c r="Q122" s="1">
        <f t="shared" si="55"/>
        <v>15678.368233899646</v>
      </c>
      <c r="R122" s="1">
        <f t="shared" si="63"/>
        <v>3696.5860584749116</v>
      </c>
      <c r="S122" s="1">
        <f t="shared" si="64"/>
        <v>1018.7425918609244</v>
      </c>
      <c r="T122" s="1">
        <f t="shared" si="56"/>
        <v>10963.03958356381</v>
      </c>
      <c r="U122" s="1">
        <f t="shared" si="57"/>
        <v>4909.7404164361915</v>
      </c>
      <c r="V122" s="8">
        <f t="shared" si="72"/>
        <v>0.30931824270456665</v>
      </c>
      <c r="W122" s="1">
        <f t="shared" si="73"/>
        <v>1767.0395835638101</v>
      </c>
    </row>
    <row r="123" spans="1:23" x14ac:dyDescent="0.2">
      <c r="A123" s="1">
        <f t="shared" si="74"/>
        <v>16003.96</v>
      </c>
      <c r="B123" s="1">
        <f t="shared" si="66"/>
        <v>3803.96</v>
      </c>
      <c r="C123" s="1">
        <f t="shared" si="79"/>
        <v>12200</v>
      </c>
      <c r="D123" s="1">
        <f t="shared" si="67"/>
        <v>0</v>
      </c>
      <c r="E123" s="1">
        <f t="shared" si="75"/>
        <v>12200</v>
      </c>
      <c r="F123" s="1">
        <f t="shared" si="68"/>
        <v>1830</v>
      </c>
      <c r="G123" s="1">
        <f t="shared" si="69"/>
        <v>732</v>
      </c>
      <c r="H123" s="1">
        <f t="shared" si="70"/>
        <v>366</v>
      </c>
      <c r="I123" s="1">
        <f t="shared" si="76"/>
        <v>9272</v>
      </c>
      <c r="J123" s="1">
        <f t="shared" si="77"/>
        <v>6731.96</v>
      </c>
      <c r="K123" s="8">
        <f t="shared" si="78"/>
        <v>0.42064339076078672</v>
      </c>
      <c r="L123" s="8"/>
      <c r="M123" s="1">
        <f t="shared" si="71"/>
        <v>16003.96</v>
      </c>
      <c r="N123" s="9">
        <f t="shared" si="60"/>
        <v>196.01847491110232</v>
      </c>
      <c r="O123" s="1">
        <f t="shared" si="61"/>
        <v>15807.941525088898</v>
      </c>
      <c r="P123" s="1">
        <f t="shared" si="62"/>
        <v>0</v>
      </c>
      <c r="Q123" s="1">
        <f t="shared" si="55"/>
        <v>15807.941525088898</v>
      </c>
      <c r="R123" s="1">
        <f t="shared" si="63"/>
        <v>3728.9793812722246</v>
      </c>
      <c r="S123" s="1">
        <f t="shared" si="64"/>
        <v>1018.7425918609244</v>
      </c>
      <c r="T123" s="1">
        <f t="shared" si="56"/>
        <v>11060.21955195575</v>
      </c>
      <c r="U123" s="1">
        <f t="shared" si="57"/>
        <v>4943.740448044251</v>
      </c>
      <c r="V123" s="8">
        <f t="shared" si="72"/>
        <v>0.30890732344021427</v>
      </c>
      <c r="W123" s="1">
        <f t="shared" si="73"/>
        <v>1788.2195519557499</v>
      </c>
    </row>
    <row r="124" spans="1:23" x14ac:dyDescent="0.2">
      <c r="A124" s="1">
        <f t="shared" si="74"/>
        <v>16135.14</v>
      </c>
      <c r="B124" s="1">
        <f t="shared" si="66"/>
        <v>3835.1400000000003</v>
      </c>
      <c r="C124" s="1">
        <f t="shared" si="79"/>
        <v>12300</v>
      </c>
      <c r="D124" s="1">
        <f t="shared" si="67"/>
        <v>0</v>
      </c>
      <c r="E124" s="1">
        <f t="shared" si="75"/>
        <v>12300</v>
      </c>
      <c r="F124" s="1">
        <f t="shared" si="68"/>
        <v>1845</v>
      </c>
      <c r="G124" s="1">
        <f t="shared" si="69"/>
        <v>738</v>
      </c>
      <c r="H124" s="1">
        <f t="shared" si="70"/>
        <v>369</v>
      </c>
      <c r="I124" s="1">
        <f t="shared" si="76"/>
        <v>9348</v>
      </c>
      <c r="J124" s="1">
        <f t="shared" si="77"/>
        <v>6787.14</v>
      </c>
      <c r="K124" s="8">
        <f t="shared" si="78"/>
        <v>0.42064339076078672</v>
      </c>
      <c r="L124" s="8"/>
      <c r="M124" s="1">
        <f t="shared" si="71"/>
        <v>16135.14</v>
      </c>
      <c r="N124" s="9">
        <f t="shared" si="60"/>
        <v>197.62518372184908</v>
      </c>
      <c r="O124" s="1">
        <f t="shared" si="61"/>
        <v>15937.514816278152</v>
      </c>
      <c r="P124" s="1">
        <f t="shared" si="62"/>
        <v>0</v>
      </c>
      <c r="Q124" s="1">
        <f t="shared" si="55"/>
        <v>15937.514816278152</v>
      </c>
      <c r="R124" s="1">
        <f t="shared" si="63"/>
        <v>3761.3727040695376</v>
      </c>
      <c r="S124" s="1">
        <f t="shared" si="64"/>
        <v>1018.7425918609244</v>
      </c>
      <c r="T124" s="1">
        <f t="shared" si="56"/>
        <v>11157.39952034769</v>
      </c>
      <c r="U124" s="1">
        <f t="shared" si="57"/>
        <v>4977.7404796523115</v>
      </c>
      <c r="V124" s="8">
        <f t="shared" si="72"/>
        <v>0.30850308578991642</v>
      </c>
      <c r="W124" s="1">
        <f t="shared" si="73"/>
        <v>1809.3995203476898</v>
      </c>
    </row>
    <row r="125" spans="1:23" x14ac:dyDescent="0.2">
      <c r="A125" s="1">
        <f t="shared" si="74"/>
        <v>16266.32</v>
      </c>
      <c r="B125" s="1">
        <f t="shared" si="66"/>
        <v>3866.32</v>
      </c>
      <c r="C125" s="1">
        <f t="shared" si="79"/>
        <v>12400</v>
      </c>
      <c r="D125" s="1">
        <f t="shared" si="67"/>
        <v>0</v>
      </c>
      <c r="E125" s="1">
        <f t="shared" si="75"/>
        <v>12400</v>
      </c>
      <c r="F125" s="1">
        <f t="shared" si="68"/>
        <v>1860</v>
      </c>
      <c r="G125" s="1">
        <f t="shared" si="69"/>
        <v>744</v>
      </c>
      <c r="H125" s="1">
        <f t="shared" si="70"/>
        <v>372</v>
      </c>
      <c r="I125" s="1">
        <f t="shared" si="76"/>
        <v>9424</v>
      </c>
      <c r="J125" s="1">
        <f t="shared" si="77"/>
        <v>6842.32</v>
      </c>
      <c r="K125" s="8">
        <f t="shared" si="78"/>
        <v>0.42064339076078672</v>
      </c>
      <c r="L125" s="8"/>
      <c r="M125" s="1">
        <f t="shared" si="71"/>
        <v>16266.32</v>
      </c>
      <c r="N125" s="9">
        <f t="shared" si="60"/>
        <v>199.23189253259582</v>
      </c>
      <c r="O125" s="1">
        <f t="shared" si="61"/>
        <v>16067.088107467405</v>
      </c>
      <c r="P125" s="1">
        <f t="shared" si="62"/>
        <v>0</v>
      </c>
      <c r="Q125" s="1">
        <f t="shared" si="55"/>
        <v>16067.088107467405</v>
      </c>
      <c r="R125" s="1">
        <f t="shared" si="63"/>
        <v>3793.7660268668515</v>
      </c>
      <c r="S125" s="1">
        <f t="shared" si="64"/>
        <v>1018.7425918609244</v>
      </c>
      <c r="T125" s="1">
        <f t="shared" si="56"/>
        <v>11254.57948873963</v>
      </c>
      <c r="U125" s="1">
        <f t="shared" si="57"/>
        <v>5011.7405112603719</v>
      </c>
      <c r="V125" s="8">
        <f t="shared" si="72"/>
        <v>0.30810536810172012</v>
      </c>
      <c r="W125" s="1">
        <f t="shared" si="73"/>
        <v>1830.5794887396296</v>
      </c>
    </row>
    <row r="126" spans="1:23" x14ac:dyDescent="0.2">
      <c r="A126" s="1">
        <f t="shared" si="74"/>
        <v>16397.5</v>
      </c>
      <c r="B126" s="1">
        <f t="shared" si="66"/>
        <v>3897.5000000000005</v>
      </c>
      <c r="C126" s="1">
        <f t="shared" si="79"/>
        <v>12500</v>
      </c>
      <c r="D126" s="1">
        <f t="shared" si="67"/>
        <v>0</v>
      </c>
      <c r="E126" s="1">
        <f t="shared" si="75"/>
        <v>12500</v>
      </c>
      <c r="F126" s="1">
        <f t="shared" si="68"/>
        <v>1875</v>
      </c>
      <c r="G126" s="1">
        <f t="shared" si="69"/>
        <v>750</v>
      </c>
      <c r="H126" s="1">
        <f t="shared" si="70"/>
        <v>375</v>
      </c>
      <c r="I126" s="1">
        <f t="shared" si="76"/>
        <v>9500</v>
      </c>
      <c r="J126" s="1">
        <f t="shared" si="77"/>
        <v>6897.5</v>
      </c>
      <c r="K126" s="8">
        <f t="shared" si="78"/>
        <v>0.42064339076078672</v>
      </c>
      <c r="L126" s="8"/>
      <c r="M126" s="1">
        <f t="shared" si="71"/>
        <v>16397.5</v>
      </c>
      <c r="N126" s="9">
        <f t="shared" si="60"/>
        <v>200.83860134334253</v>
      </c>
      <c r="O126" s="1">
        <f t="shared" si="61"/>
        <v>16196.661398656657</v>
      </c>
      <c r="P126" s="1">
        <f t="shared" si="62"/>
        <v>0</v>
      </c>
      <c r="Q126" s="1">
        <f t="shared" si="55"/>
        <v>16196.661398656657</v>
      </c>
      <c r="R126" s="1">
        <f t="shared" si="63"/>
        <v>3826.1593496641644</v>
      </c>
      <c r="S126" s="1">
        <f t="shared" si="64"/>
        <v>1018.7425918609244</v>
      </c>
      <c r="T126" s="1">
        <f t="shared" si="56"/>
        <v>11351.759457131568</v>
      </c>
      <c r="U126" s="1">
        <f t="shared" si="57"/>
        <v>5045.7405428684315</v>
      </c>
      <c r="V126" s="8">
        <f t="shared" si="72"/>
        <v>0.30771401389653491</v>
      </c>
      <c r="W126" s="1">
        <f t="shared" si="73"/>
        <v>1851.7594571315676</v>
      </c>
    </row>
    <row r="127" spans="1:23" x14ac:dyDescent="0.2">
      <c r="A127" s="1">
        <f t="shared" si="74"/>
        <v>16528.68</v>
      </c>
      <c r="B127" s="1">
        <f t="shared" si="66"/>
        <v>3928.6800000000003</v>
      </c>
      <c r="C127" s="1">
        <f t="shared" si="79"/>
        <v>12600</v>
      </c>
      <c r="D127" s="1">
        <f t="shared" si="67"/>
        <v>0</v>
      </c>
      <c r="E127" s="1">
        <f t="shared" si="75"/>
        <v>12600</v>
      </c>
      <c r="F127" s="1">
        <f t="shared" si="68"/>
        <v>1890</v>
      </c>
      <c r="G127" s="1">
        <f t="shared" si="69"/>
        <v>756</v>
      </c>
      <c r="H127" s="1">
        <f t="shared" si="70"/>
        <v>378</v>
      </c>
      <c r="I127" s="1">
        <f t="shared" si="76"/>
        <v>9576</v>
      </c>
      <c r="J127" s="1">
        <f t="shared" si="77"/>
        <v>6952.68</v>
      </c>
      <c r="K127" s="8">
        <f t="shared" si="78"/>
        <v>0.42064339076078672</v>
      </c>
      <c r="L127" s="8"/>
      <c r="M127" s="1">
        <f t="shared" si="71"/>
        <v>16528.68</v>
      </c>
      <c r="N127" s="9">
        <f t="shared" si="60"/>
        <v>202.4453101540893</v>
      </c>
      <c r="O127" s="1">
        <f t="shared" si="61"/>
        <v>16326.234689845911</v>
      </c>
      <c r="P127" s="1">
        <f t="shared" si="62"/>
        <v>0</v>
      </c>
      <c r="Q127" s="1">
        <f t="shared" si="55"/>
        <v>16326.234689845911</v>
      </c>
      <c r="R127" s="1">
        <f t="shared" si="63"/>
        <v>3858.5526724614774</v>
      </c>
      <c r="S127" s="1">
        <f t="shared" si="64"/>
        <v>1018.7425918609244</v>
      </c>
      <c r="T127" s="1">
        <f t="shared" si="56"/>
        <v>11448.939425523509</v>
      </c>
      <c r="U127" s="1">
        <f t="shared" si="57"/>
        <v>5079.740574476491</v>
      </c>
      <c r="V127" s="8">
        <f t="shared" si="72"/>
        <v>0.3073288716628606</v>
      </c>
      <c r="W127" s="1">
        <f t="shared" si="73"/>
        <v>1872.9394255235093</v>
      </c>
    </row>
    <row r="128" spans="1:23" x14ac:dyDescent="0.2">
      <c r="A128" s="1">
        <f t="shared" si="74"/>
        <v>16659.86</v>
      </c>
      <c r="B128" s="1">
        <f t="shared" si="66"/>
        <v>3959.86</v>
      </c>
      <c r="C128" s="1">
        <f t="shared" si="79"/>
        <v>12700</v>
      </c>
      <c r="D128" s="1">
        <f t="shared" si="67"/>
        <v>0</v>
      </c>
      <c r="E128" s="1">
        <f t="shared" si="75"/>
        <v>12700</v>
      </c>
      <c r="F128" s="1">
        <f t="shared" si="68"/>
        <v>1905</v>
      </c>
      <c r="G128" s="1">
        <f t="shared" si="69"/>
        <v>762</v>
      </c>
      <c r="H128" s="1">
        <f t="shared" si="70"/>
        <v>381</v>
      </c>
      <c r="I128" s="1">
        <f t="shared" si="76"/>
        <v>9652</v>
      </c>
      <c r="J128" s="1">
        <f t="shared" si="77"/>
        <v>7007.8600000000006</v>
      </c>
      <c r="K128" s="8">
        <f t="shared" si="78"/>
        <v>0.42064339076078672</v>
      </c>
      <c r="L128" s="8"/>
      <c r="M128" s="1">
        <f t="shared" si="71"/>
        <v>16659.86</v>
      </c>
      <c r="N128" s="9">
        <f t="shared" si="60"/>
        <v>204.05201896483607</v>
      </c>
      <c r="O128" s="1">
        <f t="shared" si="61"/>
        <v>16455.807981035166</v>
      </c>
      <c r="P128" s="1">
        <f t="shared" si="62"/>
        <v>0</v>
      </c>
      <c r="Q128" s="1">
        <f t="shared" si="55"/>
        <v>16455.807981035166</v>
      </c>
      <c r="R128" s="1">
        <f t="shared" si="63"/>
        <v>3890.9459952587913</v>
      </c>
      <c r="S128" s="1">
        <f t="shared" si="64"/>
        <v>1018.7425918609244</v>
      </c>
      <c r="T128" s="1">
        <f t="shared" si="56"/>
        <v>11546.119393915451</v>
      </c>
      <c r="U128" s="1">
        <f t="shared" si="57"/>
        <v>5113.7406060845515</v>
      </c>
      <c r="V128" s="8">
        <f t="shared" si="72"/>
        <v>0.30694979466121269</v>
      </c>
      <c r="W128" s="1">
        <f t="shared" si="73"/>
        <v>1894.1193939154509</v>
      </c>
    </row>
    <row r="129" spans="1:23" x14ac:dyDescent="0.2">
      <c r="A129" s="1">
        <f t="shared" si="74"/>
        <v>16791.04</v>
      </c>
      <c r="B129" s="1">
        <f t="shared" si="66"/>
        <v>3991.0400000000004</v>
      </c>
      <c r="C129" s="1">
        <f t="shared" si="79"/>
        <v>12800</v>
      </c>
      <c r="D129" s="1">
        <f t="shared" si="67"/>
        <v>0</v>
      </c>
      <c r="E129" s="1">
        <f t="shared" si="75"/>
        <v>12800</v>
      </c>
      <c r="F129" s="1">
        <f t="shared" si="68"/>
        <v>1920</v>
      </c>
      <c r="G129" s="1">
        <f t="shared" si="69"/>
        <v>768</v>
      </c>
      <c r="H129" s="1">
        <f t="shared" si="70"/>
        <v>384</v>
      </c>
      <c r="I129" s="1">
        <f t="shared" si="76"/>
        <v>9728</v>
      </c>
      <c r="J129" s="1">
        <f t="shared" si="77"/>
        <v>7063.0400000000009</v>
      </c>
      <c r="K129" s="8">
        <f t="shared" si="78"/>
        <v>0.42064339076078672</v>
      </c>
      <c r="L129" s="8"/>
      <c r="M129" s="1">
        <f t="shared" si="71"/>
        <v>16791.04</v>
      </c>
      <c r="N129" s="9">
        <f t="shared" si="60"/>
        <v>205.65872777558278</v>
      </c>
      <c r="O129" s="1">
        <f t="shared" si="61"/>
        <v>16585.381272224418</v>
      </c>
      <c r="P129" s="1">
        <f t="shared" si="62"/>
        <v>0</v>
      </c>
      <c r="Q129" s="1">
        <f t="shared" si="55"/>
        <v>16585.381272224418</v>
      </c>
      <c r="R129" s="1">
        <f t="shared" si="63"/>
        <v>3923.3393180561043</v>
      </c>
      <c r="S129" s="1">
        <f t="shared" si="64"/>
        <v>1018.7425918609244</v>
      </c>
      <c r="T129" s="1">
        <f t="shared" si="56"/>
        <v>11643.299362307389</v>
      </c>
      <c r="U129" s="1">
        <f t="shared" si="57"/>
        <v>5147.740637692611</v>
      </c>
      <c r="V129" s="8">
        <f t="shared" si="72"/>
        <v>0.30657664073771551</v>
      </c>
      <c r="W129" s="1">
        <f t="shared" si="73"/>
        <v>1915.2993623073889</v>
      </c>
    </row>
    <row r="130" spans="1:23" x14ac:dyDescent="0.2">
      <c r="A130" s="1">
        <f t="shared" si="74"/>
        <v>16922.22</v>
      </c>
      <c r="B130" s="1">
        <f t="shared" ref="B130:B161" si="80">IF(C130&lt;$AA$2,$AA$2*$Z$8,C130*$Z$8)</f>
        <v>4022.2200000000003</v>
      </c>
      <c r="C130" s="1">
        <f t="shared" si="79"/>
        <v>12900</v>
      </c>
      <c r="D130" s="1">
        <f t="shared" ref="D130:D161" si="81">MAX(0,$AA$3-$AA$4*MAX(0,(C130-$AA$2)))</f>
        <v>0</v>
      </c>
      <c r="E130" s="1">
        <f t="shared" si="75"/>
        <v>12900</v>
      </c>
      <c r="F130" s="1">
        <f t="shared" ref="F130:F152" si="82">$E130*Z$9</f>
        <v>1935</v>
      </c>
      <c r="G130" s="1">
        <f t="shared" ref="G130:G152" si="83">$C130*Z$11</f>
        <v>774</v>
      </c>
      <c r="H130" s="1">
        <f t="shared" ref="H130:H152" si="84">$C130*Z$12</f>
        <v>387</v>
      </c>
      <c r="I130" s="1">
        <f t="shared" si="76"/>
        <v>9804</v>
      </c>
      <c r="J130" s="1">
        <f t="shared" si="77"/>
        <v>7118.22</v>
      </c>
      <c r="K130" s="8">
        <f t="shared" si="78"/>
        <v>0.42064339076078672</v>
      </c>
      <c r="L130" s="8"/>
      <c r="M130" s="1">
        <f t="shared" ref="M130:M152" si="85">A130</f>
        <v>16922.22</v>
      </c>
      <c r="N130" s="9">
        <f t="shared" si="60"/>
        <v>207.26543658632954</v>
      </c>
      <c r="O130" s="1">
        <f t="shared" si="61"/>
        <v>16714.954563413674</v>
      </c>
      <c r="P130" s="1">
        <f t="shared" si="62"/>
        <v>0</v>
      </c>
      <c r="Q130" s="1">
        <f t="shared" ref="Q130:Q152" si="86">MAX(0,O130-SUM(P130:P130))</f>
        <v>16714.954563413674</v>
      </c>
      <c r="R130" s="1">
        <f t="shared" si="63"/>
        <v>3955.7326408534182</v>
      </c>
      <c r="S130" s="1">
        <f t="shared" si="64"/>
        <v>1018.7425918609244</v>
      </c>
      <c r="T130" s="1">
        <f t="shared" ref="T130:T152" si="87">O130-SUM(R130:S130)</f>
        <v>11740.479330699331</v>
      </c>
      <c r="U130" s="1">
        <f t="shared" ref="U130:U152" si="88">SUM(N130,R130:S130)</f>
        <v>5181.7406693006724</v>
      </c>
      <c r="V130" s="8">
        <f t="shared" ref="V130:V152" si="89">SUM(N130,R130:S130)/M130</f>
        <v>0.30620927214636567</v>
      </c>
      <c r="W130" s="1">
        <f t="shared" ref="W130:W152" si="90">T130-I130</f>
        <v>1936.4793306993306</v>
      </c>
    </row>
    <row r="131" spans="1:23" x14ac:dyDescent="0.2">
      <c r="A131" s="1">
        <f t="shared" si="74"/>
        <v>17053.400000000001</v>
      </c>
      <c r="B131" s="1">
        <f t="shared" si="80"/>
        <v>4053.4</v>
      </c>
      <c r="C131" s="1">
        <f t="shared" si="79"/>
        <v>13000</v>
      </c>
      <c r="D131" s="1">
        <f t="shared" si="81"/>
        <v>0</v>
      </c>
      <c r="E131" s="1">
        <f t="shared" si="75"/>
        <v>13000</v>
      </c>
      <c r="F131" s="1">
        <f t="shared" si="82"/>
        <v>1950</v>
      </c>
      <c r="G131" s="1">
        <f t="shared" si="83"/>
        <v>780</v>
      </c>
      <c r="H131" s="1">
        <f t="shared" si="84"/>
        <v>390</v>
      </c>
      <c r="I131" s="1">
        <f t="shared" si="76"/>
        <v>9880</v>
      </c>
      <c r="J131" s="1">
        <f t="shared" si="77"/>
        <v>7173.4</v>
      </c>
      <c r="K131" s="8">
        <f t="shared" si="78"/>
        <v>0.42064339076078666</v>
      </c>
      <c r="L131" s="8"/>
      <c r="M131" s="1">
        <f t="shared" si="85"/>
        <v>17053.400000000001</v>
      </c>
      <c r="N131" s="9">
        <f t="shared" ref="N131:N152" si="91">$AB$8*O131</f>
        <v>208.87214539707628</v>
      </c>
      <c r="O131" s="1">
        <f t="shared" ref="O131:O152" si="92">M131/(1+$AB$8)</f>
        <v>16844.527854602926</v>
      </c>
      <c r="P131" s="1">
        <f t="shared" ref="P131:P152" si="93">MAX(0,$AB$3-$AB$4*MAX(0,(O131-$AB$2)))</f>
        <v>0</v>
      </c>
      <c r="Q131" s="1">
        <f t="shared" si="86"/>
        <v>16844.527854602926</v>
      </c>
      <c r="R131" s="1">
        <f t="shared" ref="R131:R152" si="94">IF(M131&lt;$AB$7,Q131*$AB$9,$AB$7*$AB$9+(Q131-$AB$7)*$AB$10)</f>
        <v>3988.1259636507311</v>
      </c>
      <c r="S131" s="1">
        <f t="shared" ref="S131:S152" si="95">MAX(IF(M131&lt;5575,O131*0.185,(5575/1.0124)*0.185),0.185*$AB$2)</f>
        <v>1018.7425918609244</v>
      </c>
      <c r="T131" s="1">
        <f t="shared" si="87"/>
        <v>11837.65929909127</v>
      </c>
      <c r="U131" s="1">
        <f t="shared" si="88"/>
        <v>5215.7407009087319</v>
      </c>
      <c r="V131" s="8">
        <f t="shared" si="89"/>
        <v>0.30584755537949804</v>
      </c>
      <c r="W131" s="1">
        <f t="shared" si="90"/>
        <v>1957.6592990912704</v>
      </c>
    </row>
    <row r="132" spans="1:23" x14ac:dyDescent="0.2">
      <c r="A132" s="1">
        <f t="shared" si="74"/>
        <v>17184.580000000002</v>
      </c>
      <c r="B132" s="1">
        <f t="shared" si="80"/>
        <v>4084.5800000000004</v>
      </c>
      <c r="C132" s="1">
        <f t="shared" si="79"/>
        <v>13100</v>
      </c>
      <c r="D132" s="1">
        <f t="shared" si="81"/>
        <v>0</v>
      </c>
      <c r="E132" s="1">
        <f t="shared" si="75"/>
        <v>13100</v>
      </c>
      <c r="F132" s="1">
        <f t="shared" si="82"/>
        <v>1965</v>
      </c>
      <c r="G132" s="1">
        <f t="shared" si="83"/>
        <v>786</v>
      </c>
      <c r="H132" s="1">
        <f t="shared" si="84"/>
        <v>393</v>
      </c>
      <c r="I132" s="1">
        <f t="shared" si="76"/>
        <v>9956</v>
      </c>
      <c r="J132" s="1">
        <f t="shared" si="77"/>
        <v>7228.58</v>
      </c>
      <c r="K132" s="8">
        <f t="shared" si="78"/>
        <v>0.42064339076078666</v>
      </c>
      <c r="L132" s="8"/>
      <c r="M132" s="1">
        <f t="shared" si="85"/>
        <v>17184.580000000002</v>
      </c>
      <c r="N132" s="9">
        <f t="shared" si="91"/>
        <v>210.47885420782299</v>
      </c>
      <c r="O132" s="1">
        <f t="shared" si="92"/>
        <v>16974.101145792178</v>
      </c>
      <c r="P132" s="1">
        <f t="shared" si="93"/>
        <v>0</v>
      </c>
      <c r="Q132" s="1">
        <f t="shared" si="86"/>
        <v>16974.101145792178</v>
      </c>
      <c r="R132" s="1">
        <f t="shared" si="94"/>
        <v>4020.5192864480441</v>
      </c>
      <c r="S132" s="1">
        <f t="shared" si="95"/>
        <v>1018.7425918609244</v>
      </c>
      <c r="T132" s="1">
        <f t="shared" si="87"/>
        <v>11934.83926748321</v>
      </c>
      <c r="U132" s="1">
        <f t="shared" si="88"/>
        <v>5249.7407325167915</v>
      </c>
      <c r="V132" s="8">
        <f t="shared" si="89"/>
        <v>0.30549136100601765</v>
      </c>
      <c r="W132" s="1">
        <f t="shared" si="90"/>
        <v>1978.8392674832103</v>
      </c>
    </row>
    <row r="133" spans="1:23" x14ac:dyDescent="0.2">
      <c r="A133" s="1">
        <f t="shared" si="74"/>
        <v>17315.760000000002</v>
      </c>
      <c r="B133" s="1">
        <f t="shared" si="80"/>
        <v>4115.76</v>
      </c>
      <c r="C133" s="1">
        <f t="shared" si="79"/>
        <v>13200</v>
      </c>
      <c r="D133" s="1">
        <f t="shared" si="81"/>
        <v>0</v>
      </c>
      <c r="E133" s="1">
        <f t="shared" si="75"/>
        <v>13200</v>
      </c>
      <c r="F133" s="1">
        <f t="shared" si="82"/>
        <v>1980</v>
      </c>
      <c r="G133" s="1">
        <f t="shared" si="83"/>
        <v>792</v>
      </c>
      <c r="H133" s="1">
        <f t="shared" si="84"/>
        <v>396</v>
      </c>
      <c r="I133" s="1">
        <f t="shared" si="76"/>
        <v>10032</v>
      </c>
      <c r="J133" s="1">
        <f t="shared" si="77"/>
        <v>7283.76</v>
      </c>
      <c r="K133" s="8">
        <f t="shared" si="78"/>
        <v>0.42064339076078666</v>
      </c>
      <c r="L133" s="8"/>
      <c r="M133" s="1">
        <f t="shared" si="85"/>
        <v>17315.760000000002</v>
      </c>
      <c r="N133" s="9">
        <f t="shared" si="91"/>
        <v>212.08556301856976</v>
      </c>
      <c r="O133" s="1">
        <f t="shared" si="92"/>
        <v>17103.674436981433</v>
      </c>
      <c r="P133" s="1">
        <f t="shared" si="93"/>
        <v>0</v>
      </c>
      <c r="Q133" s="1">
        <f t="shared" si="86"/>
        <v>17103.674436981433</v>
      </c>
      <c r="R133" s="1">
        <f t="shared" si="94"/>
        <v>4052.912609245358</v>
      </c>
      <c r="S133" s="1">
        <f t="shared" si="95"/>
        <v>1018.7425918609244</v>
      </c>
      <c r="T133" s="1">
        <f t="shared" si="87"/>
        <v>12032.019235875152</v>
      </c>
      <c r="U133" s="1">
        <f t="shared" si="88"/>
        <v>5283.7407641248519</v>
      </c>
      <c r="V133" s="8">
        <f t="shared" si="89"/>
        <v>0.30514056351698404</v>
      </c>
      <c r="W133" s="1">
        <f t="shared" si="90"/>
        <v>2000.0192358751519</v>
      </c>
    </row>
    <row r="134" spans="1:23" x14ac:dyDescent="0.2">
      <c r="A134" s="1">
        <f t="shared" si="74"/>
        <v>17446.940000000002</v>
      </c>
      <c r="B134" s="1">
        <f t="shared" si="80"/>
        <v>4146.9400000000005</v>
      </c>
      <c r="C134" s="1">
        <f t="shared" si="79"/>
        <v>13300</v>
      </c>
      <c r="D134" s="1">
        <f t="shared" si="81"/>
        <v>0</v>
      </c>
      <c r="E134" s="1">
        <f t="shared" si="75"/>
        <v>13300</v>
      </c>
      <c r="F134" s="1">
        <f t="shared" si="82"/>
        <v>1995</v>
      </c>
      <c r="G134" s="1">
        <f t="shared" si="83"/>
        <v>798</v>
      </c>
      <c r="H134" s="1">
        <f t="shared" si="84"/>
        <v>399</v>
      </c>
      <c r="I134" s="1">
        <f t="shared" si="76"/>
        <v>10108</v>
      </c>
      <c r="J134" s="1">
        <f t="shared" si="77"/>
        <v>7338.9400000000005</v>
      </c>
      <c r="K134" s="8">
        <f t="shared" si="78"/>
        <v>0.42064339076078666</v>
      </c>
      <c r="L134" s="8"/>
      <c r="M134" s="1">
        <f t="shared" si="85"/>
        <v>17446.940000000002</v>
      </c>
      <c r="N134" s="9">
        <f t="shared" si="91"/>
        <v>213.6922718293165</v>
      </c>
      <c r="O134" s="1">
        <f t="shared" si="92"/>
        <v>17233.247728170685</v>
      </c>
      <c r="P134" s="1">
        <f t="shared" si="93"/>
        <v>0</v>
      </c>
      <c r="Q134" s="1">
        <f t="shared" si="86"/>
        <v>17233.247728170685</v>
      </c>
      <c r="R134" s="1">
        <f t="shared" si="94"/>
        <v>4085.305932042671</v>
      </c>
      <c r="S134" s="1">
        <f t="shared" si="95"/>
        <v>1018.7425918609244</v>
      </c>
      <c r="T134" s="1">
        <f t="shared" si="87"/>
        <v>12129.19920426709</v>
      </c>
      <c r="U134" s="1">
        <f t="shared" si="88"/>
        <v>5317.7407957329115</v>
      </c>
      <c r="V134" s="8">
        <f t="shared" si="89"/>
        <v>0.30479504117816136</v>
      </c>
      <c r="W134" s="1">
        <f t="shared" si="90"/>
        <v>2021.19920426709</v>
      </c>
    </row>
    <row r="135" spans="1:23" x14ac:dyDescent="0.2">
      <c r="A135" s="1">
        <f t="shared" si="74"/>
        <v>17578.12</v>
      </c>
      <c r="B135" s="1">
        <f t="shared" si="80"/>
        <v>4178.12</v>
      </c>
      <c r="C135" s="1">
        <f t="shared" si="79"/>
        <v>13400</v>
      </c>
      <c r="D135" s="1">
        <f t="shared" si="81"/>
        <v>0</v>
      </c>
      <c r="E135" s="1">
        <f t="shared" si="75"/>
        <v>13400</v>
      </c>
      <c r="F135" s="1">
        <f t="shared" si="82"/>
        <v>2010</v>
      </c>
      <c r="G135" s="1">
        <f t="shared" si="83"/>
        <v>804</v>
      </c>
      <c r="H135" s="1">
        <f t="shared" si="84"/>
        <v>402</v>
      </c>
      <c r="I135" s="1">
        <f t="shared" si="76"/>
        <v>10184</v>
      </c>
      <c r="J135" s="1">
        <f t="shared" si="77"/>
        <v>7394.12</v>
      </c>
      <c r="K135" s="8">
        <f t="shared" si="78"/>
        <v>0.42064339076078672</v>
      </c>
      <c r="L135" s="8"/>
      <c r="M135" s="1">
        <f t="shared" si="85"/>
        <v>17578.12</v>
      </c>
      <c r="N135" s="9">
        <f t="shared" si="91"/>
        <v>215.29898064006321</v>
      </c>
      <c r="O135" s="1">
        <f t="shared" si="92"/>
        <v>17362.821019359937</v>
      </c>
      <c r="P135" s="1">
        <f t="shared" si="93"/>
        <v>0</v>
      </c>
      <c r="Q135" s="1">
        <f t="shared" si="86"/>
        <v>17362.821019359937</v>
      </c>
      <c r="R135" s="1">
        <f t="shared" si="94"/>
        <v>4117.699254839984</v>
      </c>
      <c r="S135" s="1">
        <f t="shared" si="95"/>
        <v>1018.7425918609244</v>
      </c>
      <c r="T135" s="1">
        <f t="shared" si="87"/>
        <v>12226.379172659028</v>
      </c>
      <c r="U135" s="1">
        <f t="shared" si="88"/>
        <v>5351.740827340971</v>
      </c>
      <c r="V135" s="8">
        <f t="shared" si="89"/>
        <v>0.30445467588917197</v>
      </c>
      <c r="W135" s="1">
        <f t="shared" si="90"/>
        <v>2042.379172659028</v>
      </c>
    </row>
    <row r="136" spans="1:23" x14ac:dyDescent="0.2">
      <c r="A136" s="1">
        <f t="shared" si="74"/>
        <v>17709.3</v>
      </c>
      <c r="B136" s="1">
        <f t="shared" si="80"/>
        <v>4209.3</v>
      </c>
      <c r="C136" s="1">
        <f t="shared" si="79"/>
        <v>13500</v>
      </c>
      <c r="D136" s="1">
        <f t="shared" si="81"/>
        <v>0</v>
      </c>
      <c r="E136" s="1">
        <f t="shared" si="75"/>
        <v>13500</v>
      </c>
      <c r="F136" s="1">
        <f t="shared" si="82"/>
        <v>2025</v>
      </c>
      <c r="G136" s="1">
        <f t="shared" si="83"/>
        <v>810</v>
      </c>
      <c r="H136" s="1">
        <f t="shared" si="84"/>
        <v>405</v>
      </c>
      <c r="I136" s="1">
        <f t="shared" si="76"/>
        <v>10260</v>
      </c>
      <c r="J136" s="1">
        <f t="shared" si="77"/>
        <v>7449.3</v>
      </c>
      <c r="K136" s="8">
        <f t="shared" si="78"/>
        <v>0.42064339076078672</v>
      </c>
      <c r="L136" s="8"/>
      <c r="M136" s="1">
        <f t="shared" si="85"/>
        <v>17709.3</v>
      </c>
      <c r="N136" s="9">
        <f t="shared" si="91"/>
        <v>216.90568945080994</v>
      </c>
      <c r="O136" s="1">
        <f t="shared" si="92"/>
        <v>17492.394310549189</v>
      </c>
      <c r="P136" s="1">
        <f t="shared" si="93"/>
        <v>0</v>
      </c>
      <c r="Q136" s="1">
        <f t="shared" si="86"/>
        <v>17492.394310549189</v>
      </c>
      <c r="R136" s="1">
        <f t="shared" si="94"/>
        <v>4150.0925776372969</v>
      </c>
      <c r="S136" s="1">
        <f t="shared" si="95"/>
        <v>1018.7425918609244</v>
      </c>
      <c r="T136" s="1">
        <f t="shared" si="87"/>
        <v>12323.559141050968</v>
      </c>
      <c r="U136" s="1">
        <f t="shared" si="88"/>
        <v>5385.7408589490315</v>
      </c>
      <c r="V136" s="8">
        <f t="shared" si="89"/>
        <v>0.3041193530489083</v>
      </c>
      <c r="W136" s="1">
        <f t="shared" si="90"/>
        <v>2063.5591410509678</v>
      </c>
    </row>
    <row r="137" spans="1:23" x14ac:dyDescent="0.2">
      <c r="A137" s="1">
        <f t="shared" si="74"/>
        <v>17840.48</v>
      </c>
      <c r="B137" s="1">
        <f t="shared" si="80"/>
        <v>4240.4800000000005</v>
      </c>
      <c r="C137" s="1">
        <f t="shared" si="79"/>
        <v>13600</v>
      </c>
      <c r="D137" s="1">
        <f t="shared" si="81"/>
        <v>0</v>
      </c>
      <c r="E137" s="1">
        <f t="shared" si="75"/>
        <v>13600</v>
      </c>
      <c r="F137" s="1">
        <f t="shared" si="82"/>
        <v>2040</v>
      </c>
      <c r="G137" s="1">
        <f t="shared" si="83"/>
        <v>816</v>
      </c>
      <c r="H137" s="1">
        <f t="shared" si="84"/>
        <v>408</v>
      </c>
      <c r="I137" s="1">
        <f t="shared" si="76"/>
        <v>10336</v>
      </c>
      <c r="J137" s="1">
        <f t="shared" si="77"/>
        <v>7504.4800000000005</v>
      </c>
      <c r="K137" s="8">
        <f t="shared" si="78"/>
        <v>0.42064339076078672</v>
      </c>
      <c r="L137" s="8"/>
      <c r="M137" s="1">
        <f t="shared" si="85"/>
        <v>17840.48</v>
      </c>
      <c r="N137" s="9">
        <f t="shared" si="91"/>
        <v>218.51239826155671</v>
      </c>
      <c r="O137" s="1">
        <f t="shared" si="92"/>
        <v>17621.967601738445</v>
      </c>
      <c r="P137" s="1">
        <f t="shared" si="93"/>
        <v>0</v>
      </c>
      <c r="Q137" s="1">
        <f t="shared" si="86"/>
        <v>17621.967601738445</v>
      </c>
      <c r="R137" s="1">
        <f t="shared" si="94"/>
        <v>4182.4859004346108</v>
      </c>
      <c r="S137" s="1">
        <f t="shared" si="95"/>
        <v>1018.7425918609244</v>
      </c>
      <c r="T137" s="1">
        <f t="shared" si="87"/>
        <v>12420.739109442909</v>
      </c>
      <c r="U137" s="1">
        <f t="shared" si="88"/>
        <v>5419.7408905570919</v>
      </c>
      <c r="V137" s="8">
        <f t="shared" si="89"/>
        <v>0.30378896142688383</v>
      </c>
      <c r="W137" s="1">
        <f t="shared" si="90"/>
        <v>2084.7391094429095</v>
      </c>
    </row>
    <row r="138" spans="1:23" x14ac:dyDescent="0.2">
      <c r="A138" s="1">
        <f t="shared" si="74"/>
        <v>17971.66</v>
      </c>
      <c r="B138" s="1">
        <f t="shared" si="80"/>
        <v>4271.66</v>
      </c>
      <c r="C138" s="1">
        <f t="shared" si="79"/>
        <v>13700</v>
      </c>
      <c r="D138" s="1">
        <f t="shared" si="81"/>
        <v>0</v>
      </c>
      <c r="E138" s="1">
        <f t="shared" si="75"/>
        <v>13700</v>
      </c>
      <c r="F138" s="1">
        <f t="shared" si="82"/>
        <v>2055</v>
      </c>
      <c r="G138" s="1">
        <f t="shared" si="83"/>
        <v>822</v>
      </c>
      <c r="H138" s="1">
        <f t="shared" si="84"/>
        <v>411</v>
      </c>
      <c r="I138" s="1">
        <f t="shared" si="76"/>
        <v>10412</v>
      </c>
      <c r="J138" s="1">
        <f t="shared" si="77"/>
        <v>7559.66</v>
      </c>
      <c r="K138" s="8">
        <f t="shared" si="78"/>
        <v>0.42064339076078672</v>
      </c>
      <c r="L138" s="8"/>
      <c r="M138" s="1">
        <f t="shared" si="85"/>
        <v>17971.66</v>
      </c>
      <c r="N138" s="9">
        <f t="shared" si="91"/>
        <v>220.11910707230342</v>
      </c>
      <c r="O138" s="1">
        <f t="shared" si="92"/>
        <v>17751.540892927696</v>
      </c>
      <c r="P138" s="1">
        <f t="shared" si="93"/>
        <v>0</v>
      </c>
      <c r="Q138" s="1">
        <f t="shared" si="86"/>
        <v>17751.540892927696</v>
      </c>
      <c r="R138" s="1">
        <f t="shared" si="94"/>
        <v>4214.8792232319238</v>
      </c>
      <c r="S138" s="1">
        <f t="shared" si="95"/>
        <v>1018.7425918609244</v>
      </c>
      <c r="T138" s="1">
        <f t="shared" si="87"/>
        <v>12517.919077834849</v>
      </c>
      <c r="U138" s="1">
        <f t="shared" si="88"/>
        <v>5453.7409221651515</v>
      </c>
      <c r="V138" s="8">
        <f t="shared" si="89"/>
        <v>0.3034633930402173</v>
      </c>
      <c r="W138" s="1">
        <f t="shared" si="90"/>
        <v>2105.9190778348493</v>
      </c>
    </row>
    <row r="139" spans="1:23" x14ac:dyDescent="0.2">
      <c r="A139" s="1">
        <f t="shared" si="74"/>
        <v>18102.84</v>
      </c>
      <c r="B139" s="1">
        <f t="shared" si="80"/>
        <v>4302.84</v>
      </c>
      <c r="C139" s="1">
        <f t="shared" si="79"/>
        <v>13800</v>
      </c>
      <c r="D139" s="1">
        <f t="shared" si="81"/>
        <v>0</v>
      </c>
      <c r="E139" s="1">
        <f t="shared" si="75"/>
        <v>13800</v>
      </c>
      <c r="F139" s="1">
        <f t="shared" si="82"/>
        <v>2070</v>
      </c>
      <c r="G139" s="1">
        <f t="shared" si="83"/>
        <v>828</v>
      </c>
      <c r="H139" s="1">
        <f t="shared" si="84"/>
        <v>414</v>
      </c>
      <c r="I139" s="1">
        <f t="shared" si="76"/>
        <v>10488</v>
      </c>
      <c r="J139" s="1">
        <f t="shared" si="77"/>
        <v>7614.84</v>
      </c>
      <c r="K139" s="8">
        <f t="shared" si="78"/>
        <v>0.42064339076078672</v>
      </c>
      <c r="L139" s="8"/>
      <c r="M139" s="1">
        <f t="shared" si="85"/>
        <v>18102.84</v>
      </c>
      <c r="N139" s="9">
        <f t="shared" si="91"/>
        <v>221.72581588305019</v>
      </c>
      <c r="O139" s="1">
        <f t="shared" si="92"/>
        <v>17881.114184116952</v>
      </c>
      <c r="P139" s="1">
        <f t="shared" si="93"/>
        <v>0</v>
      </c>
      <c r="Q139" s="1">
        <f t="shared" si="86"/>
        <v>17881.114184116952</v>
      </c>
      <c r="R139" s="1">
        <f t="shared" si="94"/>
        <v>4247.2725460292377</v>
      </c>
      <c r="S139" s="1">
        <f t="shared" si="95"/>
        <v>1018.7425918609244</v>
      </c>
      <c r="T139" s="1">
        <f t="shared" si="87"/>
        <v>12615.099046226791</v>
      </c>
      <c r="U139" s="1">
        <f t="shared" si="88"/>
        <v>5487.7409537732119</v>
      </c>
      <c r="V139" s="8">
        <f t="shared" si="89"/>
        <v>0.30314254303596627</v>
      </c>
      <c r="W139" s="1">
        <f t="shared" si="90"/>
        <v>2127.099046226791</v>
      </c>
    </row>
    <row r="140" spans="1:23" x14ac:dyDescent="0.2">
      <c r="A140" s="1">
        <f t="shared" si="74"/>
        <v>18234.02</v>
      </c>
      <c r="B140" s="1">
        <f t="shared" si="80"/>
        <v>4334.0200000000004</v>
      </c>
      <c r="C140" s="1">
        <f t="shared" si="79"/>
        <v>13900</v>
      </c>
      <c r="D140" s="1">
        <f t="shared" si="81"/>
        <v>0</v>
      </c>
      <c r="E140" s="1">
        <f t="shared" si="75"/>
        <v>13900</v>
      </c>
      <c r="F140" s="1">
        <f t="shared" si="82"/>
        <v>2085</v>
      </c>
      <c r="G140" s="1">
        <f t="shared" si="83"/>
        <v>834</v>
      </c>
      <c r="H140" s="1">
        <f t="shared" si="84"/>
        <v>417</v>
      </c>
      <c r="I140" s="1">
        <f t="shared" si="76"/>
        <v>10564</v>
      </c>
      <c r="J140" s="1">
        <f t="shared" si="77"/>
        <v>7670.02</v>
      </c>
      <c r="K140" s="8">
        <f t="shared" si="78"/>
        <v>0.42064339076078672</v>
      </c>
      <c r="L140" s="8"/>
      <c r="M140" s="1">
        <f t="shared" si="85"/>
        <v>18234.02</v>
      </c>
      <c r="N140" s="9">
        <f t="shared" si="91"/>
        <v>223.33252469379693</v>
      </c>
      <c r="O140" s="1">
        <f t="shared" si="92"/>
        <v>18010.687475306204</v>
      </c>
      <c r="P140" s="1">
        <f t="shared" si="93"/>
        <v>0</v>
      </c>
      <c r="Q140" s="1">
        <f t="shared" si="86"/>
        <v>18010.687475306204</v>
      </c>
      <c r="R140" s="1">
        <f t="shared" si="94"/>
        <v>4279.6658688265506</v>
      </c>
      <c r="S140" s="1">
        <f t="shared" si="95"/>
        <v>1018.7425918609244</v>
      </c>
      <c r="T140" s="1">
        <f t="shared" si="87"/>
        <v>12712.279014618729</v>
      </c>
      <c r="U140" s="1">
        <f t="shared" si="88"/>
        <v>5521.7409853812715</v>
      </c>
      <c r="V140" s="8">
        <f t="shared" si="89"/>
        <v>0.30282630957853895</v>
      </c>
      <c r="W140" s="1">
        <f t="shared" si="90"/>
        <v>2148.279014618729</v>
      </c>
    </row>
    <row r="141" spans="1:23" x14ac:dyDescent="0.2">
      <c r="A141" s="1">
        <f t="shared" si="74"/>
        <v>18365.2</v>
      </c>
      <c r="B141" s="1">
        <f t="shared" si="80"/>
        <v>4365.2000000000007</v>
      </c>
      <c r="C141" s="1">
        <f t="shared" si="79"/>
        <v>14000</v>
      </c>
      <c r="D141" s="1">
        <f t="shared" si="81"/>
        <v>0</v>
      </c>
      <c r="E141" s="1">
        <f t="shared" si="75"/>
        <v>14000</v>
      </c>
      <c r="F141" s="1">
        <f t="shared" si="82"/>
        <v>2100</v>
      </c>
      <c r="G141" s="1">
        <f t="shared" si="83"/>
        <v>840</v>
      </c>
      <c r="H141" s="1">
        <f t="shared" si="84"/>
        <v>420</v>
      </c>
      <c r="I141" s="1">
        <f t="shared" si="76"/>
        <v>10640</v>
      </c>
      <c r="J141" s="1">
        <f t="shared" si="77"/>
        <v>7725.2000000000007</v>
      </c>
      <c r="K141" s="8">
        <f t="shared" si="78"/>
        <v>0.42064339076078672</v>
      </c>
      <c r="L141" s="8"/>
      <c r="M141" s="1">
        <f t="shared" si="85"/>
        <v>18365.2</v>
      </c>
      <c r="N141" s="9">
        <f t="shared" si="91"/>
        <v>224.93923350454369</v>
      </c>
      <c r="O141" s="1">
        <f t="shared" si="92"/>
        <v>18140.260766495459</v>
      </c>
      <c r="P141" s="1">
        <f t="shared" si="93"/>
        <v>0</v>
      </c>
      <c r="Q141" s="1">
        <f t="shared" si="86"/>
        <v>18140.260766495459</v>
      </c>
      <c r="R141" s="1">
        <f t="shared" si="94"/>
        <v>4312.0591916238645</v>
      </c>
      <c r="S141" s="1">
        <f t="shared" si="95"/>
        <v>1018.7425918609244</v>
      </c>
      <c r="T141" s="1">
        <f t="shared" si="87"/>
        <v>12809.458983010671</v>
      </c>
      <c r="U141" s="1">
        <f t="shared" si="88"/>
        <v>5555.7410169893328</v>
      </c>
      <c r="V141" s="8">
        <f t="shared" si="89"/>
        <v>0.30251459374193218</v>
      </c>
      <c r="W141" s="1">
        <f t="shared" si="90"/>
        <v>2169.4589830106706</v>
      </c>
    </row>
    <row r="142" spans="1:23" x14ac:dyDescent="0.2">
      <c r="A142" s="1">
        <f t="shared" si="74"/>
        <v>18496.38</v>
      </c>
      <c r="B142" s="1">
        <f t="shared" si="80"/>
        <v>4396.38</v>
      </c>
      <c r="C142" s="1">
        <f t="shared" si="79"/>
        <v>14100</v>
      </c>
      <c r="D142" s="1">
        <f t="shared" si="81"/>
        <v>0</v>
      </c>
      <c r="E142" s="1">
        <f t="shared" si="75"/>
        <v>14100</v>
      </c>
      <c r="F142" s="1">
        <f t="shared" si="82"/>
        <v>2115</v>
      </c>
      <c r="G142" s="1">
        <f t="shared" si="83"/>
        <v>846</v>
      </c>
      <c r="H142" s="1">
        <f t="shared" si="84"/>
        <v>423</v>
      </c>
      <c r="I142" s="1">
        <f t="shared" si="76"/>
        <v>10716</v>
      </c>
      <c r="J142" s="1">
        <f t="shared" si="77"/>
        <v>7780.38</v>
      </c>
      <c r="K142" s="8">
        <f t="shared" si="78"/>
        <v>0.42064339076078666</v>
      </c>
      <c r="L142" s="8"/>
      <c r="M142" s="1">
        <f t="shared" si="85"/>
        <v>18496.38</v>
      </c>
      <c r="N142" s="9">
        <f t="shared" si="91"/>
        <v>226.5459423152904</v>
      </c>
      <c r="O142" s="1">
        <f t="shared" si="92"/>
        <v>18269.834057684711</v>
      </c>
      <c r="P142" s="1">
        <f t="shared" si="93"/>
        <v>0</v>
      </c>
      <c r="Q142" s="1">
        <f t="shared" si="86"/>
        <v>18269.834057684711</v>
      </c>
      <c r="R142" s="1">
        <f t="shared" si="94"/>
        <v>4344.4525144211775</v>
      </c>
      <c r="S142" s="1">
        <f t="shared" si="95"/>
        <v>1018.7425918609244</v>
      </c>
      <c r="T142" s="1">
        <f t="shared" si="87"/>
        <v>12906.638951402609</v>
      </c>
      <c r="U142" s="1">
        <f t="shared" si="88"/>
        <v>5589.7410485973924</v>
      </c>
      <c r="V142" s="8">
        <f t="shared" si="89"/>
        <v>0.30220729940655372</v>
      </c>
      <c r="W142" s="1">
        <f t="shared" si="90"/>
        <v>2190.6389514026087</v>
      </c>
    </row>
    <row r="143" spans="1:23" x14ac:dyDescent="0.2">
      <c r="A143" s="1">
        <f t="shared" si="74"/>
        <v>18627.560000000001</v>
      </c>
      <c r="B143" s="1">
        <f t="shared" si="80"/>
        <v>4427.5600000000004</v>
      </c>
      <c r="C143" s="1">
        <f t="shared" si="79"/>
        <v>14200</v>
      </c>
      <c r="D143" s="1">
        <f t="shared" si="81"/>
        <v>0</v>
      </c>
      <c r="E143" s="1">
        <f t="shared" si="75"/>
        <v>14200</v>
      </c>
      <c r="F143" s="1">
        <f t="shared" si="82"/>
        <v>2130</v>
      </c>
      <c r="G143" s="1">
        <f t="shared" si="83"/>
        <v>852</v>
      </c>
      <c r="H143" s="1">
        <f t="shared" si="84"/>
        <v>426</v>
      </c>
      <c r="I143" s="1">
        <f t="shared" si="76"/>
        <v>10792</v>
      </c>
      <c r="J143" s="1">
        <f t="shared" si="77"/>
        <v>7835.56</v>
      </c>
      <c r="K143" s="8">
        <f t="shared" si="78"/>
        <v>0.42064339076078672</v>
      </c>
      <c r="L143" s="8"/>
      <c r="M143" s="1">
        <f t="shared" si="85"/>
        <v>18627.560000000001</v>
      </c>
      <c r="N143" s="9">
        <f t="shared" si="91"/>
        <v>228.15265112603714</v>
      </c>
      <c r="O143" s="1">
        <f t="shared" si="92"/>
        <v>18399.407348873963</v>
      </c>
      <c r="P143" s="1">
        <f t="shared" si="93"/>
        <v>0</v>
      </c>
      <c r="Q143" s="1">
        <f t="shared" si="86"/>
        <v>18399.407348873963</v>
      </c>
      <c r="R143" s="1">
        <f t="shared" si="94"/>
        <v>4376.8458372184905</v>
      </c>
      <c r="S143" s="1">
        <f t="shared" si="95"/>
        <v>1018.7425918609244</v>
      </c>
      <c r="T143" s="1">
        <f t="shared" si="87"/>
        <v>13003.818919794548</v>
      </c>
      <c r="U143" s="1">
        <f t="shared" si="88"/>
        <v>5623.7410802054519</v>
      </c>
      <c r="V143" s="8">
        <f t="shared" si="89"/>
        <v>0.30190433316040594</v>
      </c>
      <c r="W143" s="1">
        <f t="shared" si="90"/>
        <v>2211.8189197945485</v>
      </c>
    </row>
    <row r="144" spans="1:23" x14ac:dyDescent="0.2">
      <c r="A144" s="1">
        <f t="shared" si="74"/>
        <v>18758.740000000002</v>
      </c>
      <c r="B144" s="1">
        <f t="shared" si="80"/>
        <v>4458.7400000000007</v>
      </c>
      <c r="C144" s="1">
        <f t="shared" si="79"/>
        <v>14300</v>
      </c>
      <c r="D144" s="1">
        <f t="shared" si="81"/>
        <v>0</v>
      </c>
      <c r="E144" s="1">
        <f t="shared" si="75"/>
        <v>14300</v>
      </c>
      <c r="F144" s="1">
        <f t="shared" si="82"/>
        <v>2145</v>
      </c>
      <c r="G144" s="1">
        <f t="shared" si="83"/>
        <v>858</v>
      </c>
      <c r="H144" s="1">
        <f t="shared" si="84"/>
        <v>429</v>
      </c>
      <c r="I144" s="1">
        <f t="shared" si="76"/>
        <v>10868</v>
      </c>
      <c r="J144" s="1">
        <f t="shared" si="77"/>
        <v>7890.7400000000007</v>
      </c>
      <c r="K144" s="8">
        <f t="shared" si="78"/>
        <v>0.42064339076078672</v>
      </c>
      <c r="L144" s="8"/>
      <c r="M144" s="1">
        <f t="shared" si="85"/>
        <v>18758.740000000002</v>
      </c>
      <c r="N144" s="9">
        <f t="shared" si="91"/>
        <v>229.75935993678391</v>
      </c>
      <c r="O144" s="1">
        <f t="shared" si="92"/>
        <v>18528.980640063219</v>
      </c>
      <c r="P144" s="1">
        <f t="shared" si="93"/>
        <v>0</v>
      </c>
      <c r="Q144" s="1">
        <f t="shared" si="86"/>
        <v>18528.980640063219</v>
      </c>
      <c r="R144" s="1">
        <f t="shared" si="94"/>
        <v>4409.2391600158044</v>
      </c>
      <c r="S144" s="1">
        <f t="shared" si="95"/>
        <v>1018.7425918609244</v>
      </c>
      <c r="T144" s="1">
        <f t="shared" si="87"/>
        <v>13100.99888818649</v>
      </c>
      <c r="U144" s="1">
        <f t="shared" si="88"/>
        <v>5657.7411118135124</v>
      </c>
      <c r="V144" s="8">
        <f t="shared" si="89"/>
        <v>0.30160560420441412</v>
      </c>
      <c r="W144" s="1">
        <f t="shared" si="90"/>
        <v>2232.9988881864901</v>
      </c>
    </row>
    <row r="145" spans="1:23" x14ac:dyDescent="0.2">
      <c r="A145" s="1">
        <f t="shared" si="74"/>
        <v>18889.919999999998</v>
      </c>
      <c r="B145" s="1">
        <f t="shared" si="80"/>
        <v>4489.92</v>
      </c>
      <c r="C145" s="1">
        <f t="shared" si="79"/>
        <v>14400</v>
      </c>
      <c r="D145" s="1">
        <f t="shared" si="81"/>
        <v>0</v>
      </c>
      <c r="E145" s="1">
        <f t="shared" si="75"/>
        <v>14400</v>
      </c>
      <c r="F145" s="1">
        <f t="shared" si="82"/>
        <v>2160</v>
      </c>
      <c r="G145" s="1">
        <f t="shared" si="83"/>
        <v>864</v>
      </c>
      <c r="H145" s="1">
        <f t="shared" si="84"/>
        <v>432</v>
      </c>
      <c r="I145" s="1">
        <f t="shared" si="76"/>
        <v>10944</v>
      </c>
      <c r="J145" s="1">
        <f t="shared" si="77"/>
        <v>7945.92</v>
      </c>
      <c r="K145" s="8">
        <f t="shared" si="78"/>
        <v>0.42064339076078677</v>
      </c>
      <c r="L145" s="8"/>
      <c r="M145" s="1">
        <f t="shared" si="85"/>
        <v>18889.919999999998</v>
      </c>
      <c r="N145" s="9">
        <f t="shared" si="91"/>
        <v>231.36606874753059</v>
      </c>
      <c r="O145" s="1">
        <f t="shared" si="92"/>
        <v>18658.553931252467</v>
      </c>
      <c r="P145" s="1">
        <f t="shared" si="93"/>
        <v>0</v>
      </c>
      <c r="Q145" s="1">
        <f t="shared" si="86"/>
        <v>18658.553931252467</v>
      </c>
      <c r="R145" s="1">
        <f t="shared" si="94"/>
        <v>4441.6324828131164</v>
      </c>
      <c r="S145" s="1">
        <f t="shared" si="95"/>
        <v>1018.7425918609244</v>
      </c>
      <c r="T145" s="1">
        <f t="shared" si="87"/>
        <v>13198.178856578426</v>
      </c>
      <c r="U145" s="1">
        <f t="shared" si="88"/>
        <v>5691.741143421571</v>
      </c>
      <c r="V145" s="8">
        <f t="shared" si="89"/>
        <v>0.30131102426169998</v>
      </c>
      <c r="W145" s="1">
        <f t="shared" si="90"/>
        <v>2254.1788565784263</v>
      </c>
    </row>
    <row r="146" spans="1:23" x14ac:dyDescent="0.2">
      <c r="A146" s="1">
        <f t="shared" si="74"/>
        <v>19021.099999999999</v>
      </c>
      <c r="B146" s="1">
        <f t="shared" si="80"/>
        <v>4521.1000000000004</v>
      </c>
      <c r="C146" s="1">
        <f t="shared" si="79"/>
        <v>14500</v>
      </c>
      <c r="D146" s="1">
        <f t="shared" si="81"/>
        <v>0</v>
      </c>
      <c r="E146" s="1">
        <f t="shared" si="75"/>
        <v>14500</v>
      </c>
      <c r="F146" s="1">
        <f t="shared" si="82"/>
        <v>2175</v>
      </c>
      <c r="G146" s="1">
        <f t="shared" si="83"/>
        <v>870</v>
      </c>
      <c r="H146" s="1">
        <f t="shared" si="84"/>
        <v>435</v>
      </c>
      <c r="I146" s="1">
        <f t="shared" si="76"/>
        <v>11020</v>
      </c>
      <c r="J146" s="1">
        <f t="shared" si="77"/>
        <v>8001.1</v>
      </c>
      <c r="K146" s="8">
        <f t="shared" si="78"/>
        <v>0.42064339076078677</v>
      </c>
      <c r="L146" s="8"/>
      <c r="M146" s="1">
        <f t="shared" si="85"/>
        <v>19021.099999999999</v>
      </c>
      <c r="N146" s="9">
        <f t="shared" si="91"/>
        <v>232.97277755827736</v>
      </c>
      <c r="O146" s="1">
        <f t="shared" si="92"/>
        <v>18788.127222441723</v>
      </c>
      <c r="P146" s="1">
        <f t="shared" si="93"/>
        <v>0</v>
      </c>
      <c r="Q146" s="1">
        <f t="shared" si="86"/>
        <v>18788.127222441723</v>
      </c>
      <c r="R146" s="1">
        <f t="shared" si="94"/>
        <v>4474.0258056104303</v>
      </c>
      <c r="S146" s="1">
        <f t="shared" si="95"/>
        <v>1018.7425918609244</v>
      </c>
      <c r="T146" s="1">
        <f t="shared" si="87"/>
        <v>13295.358824970368</v>
      </c>
      <c r="U146" s="1">
        <f t="shared" si="88"/>
        <v>5725.7411750296324</v>
      </c>
      <c r="V146" s="8">
        <f t="shared" si="89"/>
        <v>0.30102050749060955</v>
      </c>
      <c r="W146" s="1">
        <f t="shared" si="90"/>
        <v>2275.358824970368</v>
      </c>
    </row>
    <row r="147" spans="1:23" x14ac:dyDescent="0.2">
      <c r="A147" s="1">
        <f t="shared" si="74"/>
        <v>19152.28</v>
      </c>
      <c r="B147" s="1">
        <f t="shared" si="80"/>
        <v>4552.2800000000007</v>
      </c>
      <c r="C147" s="1">
        <f t="shared" si="79"/>
        <v>14600</v>
      </c>
      <c r="D147" s="1">
        <f t="shared" si="81"/>
        <v>0</v>
      </c>
      <c r="E147" s="1">
        <f t="shared" si="75"/>
        <v>14600</v>
      </c>
      <c r="F147" s="1">
        <f t="shared" si="82"/>
        <v>2190</v>
      </c>
      <c r="G147" s="1">
        <f t="shared" si="83"/>
        <v>876</v>
      </c>
      <c r="H147" s="1">
        <f t="shared" si="84"/>
        <v>438</v>
      </c>
      <c r="I147" s="1">
        <f t="shared" si="76"/>
        <v>11096</v>
      </c>
      <c r="J147" s="1">
        <f t="shared" si="77"/>
        <v>8056.2800000000007</v>
      </c>
      <c r="K147" s="8">
        <f t="shared" si="78"/>
        <v>0.42064339076078677</v>
      </c>
      <c r="L147" s="8"/>
      <c r="M147" s="1">
        <f t="shared" si="85"/>
        <v>19152.28</v>
      </c>
      <c r="N147" s="9">
        <f t="shared" si="91"/>
        <v>234.57948636902407</v>
      </c>
      <c r="O147" s="1">
        <f t="shared" si="92"/>
        <v>18917.700513630974</v>
      </c>
      <c r="P147" s="1">
        <f t="shared" si="93"/>
        <v>0</v>
      </c>
      <c r="Q147" s="1">
        <f t="shared" si="86"/>
        <v>18917.700513630974</v>
      </c>
      <c r="R147" s="1">
        <f t="shared" si="94"/>
        <v>4506.4191284077433</v>
      </c>
      <c r="S147" s="1">
        <f t="shared" si="95"/>
        <v>1018.7425918609244</v>
      </c>
      <c r="T147" s="1">
        <f t="shared" si="87"/>
        <v>13392.538793362306</v>
      </c>
      <c r="U147" s="1">
        <f t="shared" si="88"/>
        <v>5759.7412066376919</v>
      </c>
      <c r="V147" s="8">
        <f t="shared" si="89"/>
        <v>0.30073397040131472</v>
      </c>
      <c r="W147" s="1">
        <f t="shared" si="90"/>
        <v>2296.538793362306</v>
      </c>
    </row>
    <row r="148" spans="1:23" x14ac:dyDescent="0.2">
      <c r="A148" s="1">
        <f t="shared" si="74"/>
        <v>19283.46</v>
      </c>
      <c r="B148" s="1">
        <f t="shared" si="80"/>
        <v>4583.46</v>
      </c>
      <c r="C148" s="1">
        <f t="shared" si="79"/>
        <v>14700</v>
      </c>
      <c r="D148" s="1">
        <f t="shared" si="81"/>
        <v>0</v>
      </c>
      <c r="E148" s="1">
        <f t="shared" si="75"/>
        <v>14700</v>
      </c>
      <c r="F148" s="1">
        <f t="shared" si="82"/>
        <v>2205</v>
      </c>
      <c r="G148" s="1">
        <f t="shared" si="83"/>
        <v>882</v>
      </c>
      <c r="H148" s="1">
        <f t="shared" si="84"/>
        <v>441</v>
      </c>
      <c r="I148" s="1">
        <f t="shared" si="76"/>
        <v>11172</v>
      </c>
      <c r="J148" s="1">
        <f t="shared" si="77"/>
        <v>8111.46</v>
      </c>
      <c r="K148" s="8">
        <f t="shared" si="78"/>
        <v>0.42064339076078672</v>
      </c>
      <c r="L148" s="8"/>
      <c r="M148" s="1">
        <f t="shared" si="85"/>
        <v>19283.46</v>
      </c>
      <c r="N148" s="9">
        <f t="shared" si="91"/>
        <v>236.18619517977083</v>
      </c>
      <c r="O148" s="1">
        <f t="shared" si="92"/>
        <v>19047.27380482023</v>
      </c>
      <c r="P148" s="1">
        <f t="shared" si="93"/>
        <v>0</v>
      </c>
      <c r="Q148" s="1">
        <f t="shared" si="86"/>
        <v>19047.27380482023</v>
      </c>
      <c r="R148" s="1">
        <f t="shared" si="94"/>
        <v>4538.8124512050572</v>
      </c>
      <c r="S148" s="1">
        <f t="shared" si="95"/>
        <v>1018.7425918609244</v>
      </c>
      <c r="T148" s="1">
        <f t="shared" si="87"/>
        <v>13489.718761754248</v>
      </c>
      <c r="U148" s="1">
        <f t="shared" si="88"/>
        <v>5793.7412382457524</v>
      </c>
      <c r="V148" s="8">
        <f t="shared" si="89"/>
        <v>0.30045133177581995</v>
      </c>
      <c r="W148" s="1">
        <f t="shared" si="90"/>
        <v>2317.7187617542477</v>
      </c>
    </row>
    <row r="149" spans="1:23" x14ac:dyDescent="0.2">
      <c r="A149" s="1">
        <f t="shared" si="74"/>
        <v>19414.64</v>
      </c>
      <c r="B149" s="1">
        <f t="shared" si="80"/>
        <v>4614.6400000000003</v>
      </c>
      <c r="C149" s="1">
        <f t="shared" si="79"/>
        <v>14800</v>
      </c>
      <c r="D149" s="1">
        <f t="shared" si="81"/>
        <v>0</v>
      </c>
      <c r="E149" s="1">
        <f t="shared" si="75"/>
        <v>14800</v>
      </c>
      <c r="F149" s="1">
        <f t="shared" si="82"/>
        <v>2220</v>
      </c>
      <c r="G149" s="1">
        <f t="shared" si="83"/>
        <v>888</v>
      </c>
      <c r="H149" s="1">
        <f t="shared" si="84"/>
        <v>444</v>
      </c>
      <c r="I149" s="1">
        <f t="shared" si="76"/>
        <v>11248</v>
      </c>
      <c r="J149" s="1">
        <f t="shared" si="77"/>
        <v>8166.64</v>
      </c>
      <c r="K149" s="8">
        <f t="shared" si="78"/>
        <v>0.42064339076078672</v>
      </c>
      <c r="L149" s="8"/>
      <c r="M149" s="1">
        <f t="shared" si="85"/>
        <v>19414.64</v>
      </c>
      <c r="N149" s="9">
        <f t="shared" si="91"/>
        <v>237.79290399051757</v>
      </c>
      <c r="O149" s="1">
        <f t="shared" si="92"/>
        <v>19176.847096009482</v>
      </c>
      <c r="P149" s="1">
        <f t="shared" si="93"/>
        <v>0</v>
      </c>
      <c r="Q149" s="1">
        <f t="shared" si="86"/>
        <v>19176.847096009482</v>
      </c>
      <c r="R149" s="1">
        <f t="shared" si="94"/>
        <v>4571.2057740023702</v>
      </c>
      <c r="S149" s="1">
        <f t="shared" si="95"/>
        <v>1018.7425918609244</v>
      </c>
      <c r="T149" s="1">
        <f t="shared" si="87"/>
        <v>13586.898730146188</v>
      </c>
      <c r="U149" s="1">
        <f t="shared" si="88"/>
        <v>5827.7412698538119</v>
      </c>
      <c r="V149" s="8">
        <f t="shared" si="89"/>
        <v>0.30017251259121014</v>
      </c>
      <c r="W149" s="1">
        <f t="shared" si="90"/>
        <v>2338.8987301461875</v>
      </c>
    </row>
    <row r="150" spans="1:23" x14ac:dyDescent="0.2">
      <c r="A150" s="1">
        <f t="shared" si="74"/>
        <v>19545.82</v>
      </c>
      <c r="B150" s="1">
        <f t="shared" si="80"/>
        <v>4645.8200000000006</v>
      </c>
      <c r="C150" s="1">
        <f t="shared" ref="C150:C152" si="96">C149+$AA$5</f>
        <v>14900</v>
      </c>
      <c r="D150" s="1">
        <f t="shared" si="81"/>
        <v>0</v>
      </c>
      <c r="E150" s="1">
        <f t="shared" si="75"/>
        <v>14900</v>
      </c>
      <c r="F150" s="1">
        <f t="shared" si="82"/>
        <v>2235</v>
      </c>
      <c r="G150" s="1">
        <f t="shared" si="83"/>
        <v>894</v>
      </c>
      <c r="H150" s="1">
        <f t="shared" si="84"/>
        <v>447</v>
      </c>
      <c r="I150" s="1">
        <f t="shared" si="76"/>
        <v>11324</v>
      </c>
      <c r="J150" s="1">
        <f t="shared" si="77"/>
        <v>8221.82</v>
      </c>
      <c r="K150" s="8">
        <f t="shared" si="78"/>
        <v>0.42064339076078672</v>
      </c>
      <c r="L150" s="8"/>
      <c r="M150" s="1">
        <f t="shared" si="85"/>
        <v>19545.82</v>
      </c>
      <c r="N150" s="9">
        <f t="shared" si="91"/>
        <v>239.39961280126434</v>
      </c>
      <c r="O150" s="1">
        <f t="shared" si="92"/>
        <v>19306.420387198737</v>
      </c>
      <c r="P150" s="1">
        <f t="shared" si="93"/>
        <v>0</v>
      </c>
      <c r="Q150" s="1">
        <f t="shared" si="86"/>
        <v>19306.420387198737</v>
      </c>
      <c r="R150" s="1">
        <f t="shared" si="94"/>
        <v>4603.599096799684</v>
      </c>
      <c r="S150" s="1">
        <f t="shared" si="95"/>
        <v>1018.7425918609244</v>
      </c>
      <c r="T150" s="1">
        <f t="shared" si="87"/>
        <v>13684.078698538129</v>
      </c>
      <c r="U150" s="1">
        <f t="shared" si="88"/>
        <v>5861.7413014618724</v>
      </c>
      <c r="V150" s="8">
        <f t="shared" si="89"/>
        <v>0.29989743594599111</v>
      </c>
      <c r="W150" s="1">
        <f t="shared" si="90"/>
        <v>2360.0786985381292</v>
      </c>
    </row>
    <row r="151" spans="1:23" x14ac:dyDescent="0.2">
      <c r="A151" s="1">
        <f t="shared" si="74"/>
        <v>19677</v>
      </c>
      <c r="B151" s="1">
        <f t="shared" si="80"/>
        <v>4677</v>
      </c>
      <c r="C151" s="1">
        <f t="shared" si="96"/>
        <v>15000</v>
      </c>
      <c r="D151" s="1">
        <f t="shared" si="81"/>
        <v>0</v>
      </c>
      <c r="E151" s="1">
        <f t="shared" si="75"/>
        <v>15000</v>
      </c>
      <c r="F151" s="1">
        <f t="shared" si="82"/>
        <v>2250</v>
      </c>
      <c r="G151" s="1">
        <f t="shared" si="83"/>
        <v>900</v>
      </c>
      <c r="H151" s="1">
        <f t="shared" si="84"/>
        <v>450</v>
      </c>
      <c r="I151" s="1">
        <f t="shared" si="76"/>
        <v>11400</v>
      </c>
      <c r="J151" s="1">
        <f t="shared" si="77"/>
        <v>8277</v>
      </c>
      <c r="K151" s="8">
        <f t="shared" si="78"/>
        <v>0.42064339076078672</v>
      </c>
      <c r="L151" s="8"/>
      <c r="M151" s="1">
        <f t="shared" si="85"/>
        <v>19677</v>
      </c>
      <c r="N151" s="9">
        <f t="shared" si="91"/>
        <v>241.00632161201105</v>
      </c>
      <c r="O151" s="1">
        <f t="shared" si="92"/>
        <v>19435.993678387989</v>
      </c>
      <c r="P151" s="1">
        <f t="shared" si="93"/>
        <v>0</v>
      </c>
      <c r="Q151" s="1">
        <f t="shared" si="86"/>
        <v>19435.993678387989</v>
      </c>
      <c r="R151" s="1">
        <f t="shared" si="94"/>
        <v>4635.992419596997</v>
      </c>
      <c r="S151" s="1">
        <f t="shared" si="95"/>
        <v>1018.7425918609244</v>
      </c>
      <c r="T151" s="1">
        <f t="shared" si="87"/>
        <v>13781.258666930069</v>
      </c>
      <c r="U151" s="1">
        <f t="shared" si="88"/>
        <v>5895.7413330699319</v>
      </c>
      <c r="V151" s="8">
        <f t="shared" si="89"/>
        <v>0.29962602698937502</v>
      </c>
      <c r="W151" s="1">
        <f t="shared" si="90"/>
        <v>2381.258666930069</v>
      </c>
    </row>
    <row r="152" spans="1:23" x14ac:dyDescent="0.2">
      <c r="A152" s="1">
        <f t="shared" si="74"/>
        <v>19808.18</v>
      </c>
      <c r="B152" s="1">
        <f t="shared" si="80"/>
        <v>4708.18</v>
      </c>
      <c r="C152" s="1">
        <f t="shared" si="96"/>
        <v>15100</v>
      </c>
      <c r="D152" s="1">
        <f t="shared" si="81"/>
        <v>0</v>
      </c>
      <c r="E152" s="1">
        <f t="shared" si="75"/>
        <v>15100</v>
      </c>
      <c r="F152" s="1">
        <f t="shared" si="82"/>
        <v>2265</v>
      </c>
      <c r="G152" s="1">
        <f t="shared" si="83"/>
        <v>906</v>
      </c>
      <c r="H152" s="1">
        <f t="shared" si="84"/>
        <v>453</v>
      </c>
      <c r="I152" s="1">
        <f t="shared" si="76"/>
        <v>11476</v>
      </c>
      <c r="J152" s="1">
        <f t="shared" si="77"/>
        <v>8332.18</v>
      </c>
      <c r="K152" s="8">
        <f t="shared" si="78"/>
        <v>0.42064339076078672</v>
      </c>
      <c r="L152" s="8"/>
      <c r="M152" s="1">
        <f t="shared" si="85"/>
        <v>19808.18</v>
      </c>
      <c r="N152" s="9">
        <f t="shared" si="91"/>
        <v>242.61303042275782</v>
      </c>
      <c r="O152" s="1">
        <f t="shared" si="92"/>
        <v>19565.566969577245</v>
      </c>
      <c r="P152" s="1">
        <f t="shared" si="93"/>
        <v>0</v>
      </c>
      <c r="Q152" s="1">
        <f t="shared" si="86"/>
        <v>19565.566969577245</v>
      </c>
      <c r="R152" s="1">
        <f t="shared" si="94"/>
        <v>4668.3857423943109</v>
      </c>
      <c r="S152" s="1">
        <f t="shared" si="95"/>
        <v>1018.7425918609244</v>
      </c>
      <c r="T152" s="1">
        <f t="shared" si="87"/>
        <v>13878.438635322011</v>
      </c>
      <c r="U152" s="1">
        <f t="shared" si="88"/>
        <v>5929.7413646779933</v>
      </c>
      <c r="V152" s="8">
        <f t="shared" si="89"/>
        <v>0.29935821285337638</v>
      </c>
      <c r="W152" s="1">
        <f t="shared" si="90"/>
        <v>2402.4386353220107</v>
      </c>
    </row>
    <row r="153" spans="1:23" x14ac:dyDescent="0.2">
      <c r="C153" s="1"/>
      <c r="D153" s="1"/>
      <c r="E153" s="1"/>
      <c r="F153" s="1"/>
      <c r="G153" s="1"/>
      <c r="H153" s="1"/>
      <c r="I153" s="1"/>
      <c r="J153" s="1"/>
      <c r="K153" s="8"/>
      <c r="L153" s="8"/>
      <c r="N153" s="9"/>
      <c r="O153" s="1"/>
      <c r="P153" s="1"/>
      <c r="Q153" s="1"/>
      <c r="R153" s="1"/>
      <c r="S153" s="1"/>
      <c r="T153" s="1"/>
      <c r="U153" s="1"/>
      <c r="V153" s="8"/>
    </row>
    <row r="154" spans="1:23" x14ac:dyDescent="0.2">
      <c r="C154" s="1"/>
      <c r="D154" s="1"/>
      <c r="E154" s="1"/>
      <c r="F154" s="1"/>
      <c r="G154" s="1"/>
      <c r="H154" s="1"/>
      <c r="I154" s="1"/>
      <c r="J154" s="1"/>
      <c r="K154" s="8"/>
      <c r="L154" s="8"/>
      <c r="N154" s="9"/>
      <c r="O154" s="1"/>
      <c r="P154" s="1"/>
      <c r="Q154" s="1"/>
      <c r="R154" s="1"/>
      <c r="S154" s="1"/>
      <c r="T154" s="1"/>
      <c r="U154" s="1"/>
      <c r="V154" s="8"/>
    </row>
    <row r="155" spans="1:23" x14ac:dyDescent="0.2">
      <c r="C155" s="1"/>
      <c r="D155" s="1"/>
      <c r="E155" s="1"/>
      <c r="F155" s="1"/>
      <c r="G155" s="1"/>
      <c r="H155" s="1"/>
      <c r="I155" s="1"/>
      <c r="J155" s="1"/>
      <c r="K155" s="8"/>
      <c r="L155" s="8"/>
      <c r="N155" s="9"/>
      <c r="O155" s="1"/>
      <c r="P155" s="1"/>
      <c r="Q155" s="1"/>
      <c r="R155" s="1"/>
      <c r="S155" s="1"/>
      <c r="T155" s="1"/>
      <c r="U155" s="1"/>
      <c r="V155" s="8"/>
    </row>
    <row r="156" spans="1:23" x14ac:dyDescent="0.2">
      <c r="C156" s="1"/>
      <c r="D156" s="1"/>
      <c r="E156" s="1"/>
      <c r="F156" s="1"/>
      <c r="G156" s="1"/>
      <c r="H156" s="1"/>
      <c r="I156" s="1"/>
      <c r="J156" s="1"/>
      <c r="K156" s="8"/>
      <c r="L156" s="8"/>
      <c r="N156" s="9"/>
      <c r="O156" s="1"/>
      <c r="P156" s="1"/>
      <c r="Q156" s="1"/>
      <c r="R156" s="1"/>
      <c r="S156" s="1"/>
      <c r="T156" s="1"/>
      <c r="U156" s="1"/>
      <c r="V156" s="8"/>
    </row>
    <row r="157" spans="1:23" x14ac:dyDescent="0.2">
      <c r="C157" s="1"/>
      <c r="D157" s="1"/>
      <c r="E157" s="1"/>
      <c r="F157" s="1"/>
      <c r="G157" s="1"/>
      <c r="H157" s="1"/>
      <c r="I157" s="1"/>
      <c r="J157" s="1"/>
      <c r="K157" s="8"/>
      <c r="L157" s="8"/>
      <c r="N157" s="9"/>
      <c r="O157" s="1"/>
      <c r="P157" s="1"/>
      <c r="Q157" s="1"/>
      <c r="R157" s="1"/>
      <c r="S157" s="1"/>
      <c r="T157" s="1"/>
      <c r="U157" s="1"/>
      <c r="V157" s="8"/>
    </row>
    <row r="158" spans="1:23" x14ac:dyDescent="0.2">
      <c r="C158" s="1"/>
      <c r="D158" s="1"/>
      <c r="E158" s="1"/>
      <c r="F158" s="1"/>
      <c r="G158" s="1"/>
      <c r="H158" s="1"/>
      <c r="I158" s="1"/>
      <c r="J158" s="1"/>
      <c r="K158" s="8"/>
      <c r="L158" s="8"/>
      <c r="N158" s="9"/>
      <c r="O158" s="1"/>
      <c r="P158" s="1"/>
      <c r="Q158" s="1"/>
      <c r="R158" s="1"/>
      <c r="S158" s="1"/>
      <c r="T158" s="1"/>
      <c r="U158" s="1"/>
      <c r="V158" s="8"/>
    </row>
    <row r="159" spans="1:23" x14ac:dyDescent="0.2">
      <c r="C159" s="1"/>
      <c r="D159" s="1"/>
      <c r="E159" s="1"/>
      <c r="F159" s="1"/>
      <c r="G159" s="1"/>
      <c r="H159" s="1"/>
      <c r="I159" s="1"/>
      <c r="J159" s="1"/>
      <c r="K159" s="8"/>
      <c r="L159" s="8"/>
      <c r="N159" s="9"/>
      <c r="O159" s="1"/>
      <c r="P159" s="1"/>
      <c r="Q159" s="1"/>
      <c r="R159" s="1"/>
      <c r="S159" s="1"/>
      <c r="T159" s="1"/>
      <c r="U159" s="1"/>
      <c r="V159" s="8"/>
    </row>
    <row r="160" spans="1:23" x14ac:dyDescent="0.2">
      <c r="C160" s="1"/>
      <c r="D160" s="1"/>
      <c r="E160" s="1"/>
      <c r="F160" s="1"/>
      <c r="G160" s="1"/>
      <c r="H160" s="1"/>
      <c r="I160" s="1"/>
      <c r="J160" s="1"/>
      <c r="K160" s="8"/>
      <c r="L160" s="8"/>
      <c r="N160" s="9"/>
      <c r="O160" s="1"/>
      <c r="P160" s="1"/>
      <c r="Q160" s="1"/>
      <c r="R160" s="1"/>
      <c r="S160" s="1"/>
      <c r="T160" s="1"/>
      <c r="U160" s="1"/>
      <c r="V160" s="8"/>
    </row>
    <row r="161" spans="3:22" x14ac:dyDescent="0.2">
      <c r="C161" s="1"/>
      <c r="D161" s="1"/>
      <c r="E161" s="1"/>
      <c r="F161" s="1"/>
      <c r="G161" s="1"/>
      <c r="H161" s="1"/>
      <c r="I161" s="1"/>
      <c r="J161" s="1"/>
      <c r="K161" s="8"/>
      <c r="L161" s="8"/>
      <c r="N161" s="9"/>
      <c r="O161" s="1"/>
      <c r="P161" s="1"/>
      <c r="Q161" s="1"/>
      <c r="R161" s="1"/>
      <c r="S161" s="1"/>
      <c r="T161" s="1"/>
      <c r="U161" s="1"/>
      <c r="V161" s="8"/>
    </row>
    <row r="162" spans="3:22" x14ac:dyDescent="0.2">
      <c r="C162" s="1"/>
      <c r="D162" s="1"/>
      <c r="E162" s="1"/>
      <c r="F162" s="1"/>
      <c r="G162" s="1"/>
      <c r="H162" s="1"/>
      <c r="I162" s="1"/>
      <c r="J162" s="1"/>
      <c r="K162" s="8"/>
      <c r="L162" s="8"/>
      <c r="N162" s="9"/>
      <c r="O162" s="1"/>
      <c r="P162" s="1"/>
      <c r="Q162" s="1"/>
      <c r="R162" s="1"/>
      <c r="S162" s="1"/>
      <c r="T162" s="1"/>
      <c r="U162" s="1"/>
      <c r="V162" s="8"/>
    </row>
    <row r="163" spans="3:22" x14ac:dyDescent="0.2">
      <c r="C163" s="1"/>
      <c r="D163" s="1"/>
      <c r="E163" s="1"/>
      <c r="F163" s="1"/>
      <c r="G163" s="1"/>
      <c r="H163" s="1"/>
      <c r="I163" s="1"/>
      <c r="J163" s="1"/>
      <c r="K163" s="8"/>
      <c r="L163" s="8"/>
      <c r="N163" s="9"/>
      <c r="O163" s="1"/>
      <c r="P163" s="1"/>
      <c r="Q163" s="1"/>
      <c r="R163" s="1"/>
      <c r="S163" s="1"/>
      <c r="T163" s="1"/>
      <c r="U163" s="1"/>
      <c r="V163" s="8"/>
    </row>
    <row r="164" spans="3:22" x14ac:dyDescent="0.2">
      <c r="C164" s="1"/>
      <c r="D164" s="1"/>
      <c r="E164" s="1"/>
      <c r="F164" s="1"/>
      <c r="G164" s="1"/>
      <c r="H164" s="1"/>
      <c r="I164" s="1"/>
      <c r="J164" s="1"/>
      <c r="K164" s="8"/>
      <c r="L164" s="8"/>
      <c r="N164" s="9"/>
      <c r="O164" s="1"/>
      <c r="P164" s="1"/>
      <c r="Q164" s="1"/>
      <c r="R164" s="1"/>
      <c r="S164" s="1"/>
      <c r="T164" s="1"/>
      <c r="U164" s="1"/>
      <c r="V164" s="8"/>
    </row>
    <row r="165" spans="3:22" x14ac:dyDescent="0.2">
      <c r="C165" s="1"/>
      <c r="D165" s="1"/>
      <c r="E165" s="1"/>
      <c r="F165" s="1"/>
      <c r="G165" s="1"/>
      <c r="H165" s="1"/>
      <c r="I165" s="1"/>
      <c r="J165" s="1"/>
      <c r="K165" s="8"/>
      <c r="L165" s="8"/>
      <c r="N165" s="9"/>
      <c r="O165" s="1"/>
      <c r="P165" s="1"/>
      <c r="Q165" s="1"/>
      <c r="R165" s="1"/>
      <c r="S165" s="1"/>
      <c r="T165" s="1"/>
      <c r="U165" s="1"/>
      <c r="V165" s="8"/>
    </row>
    <row r="166" spans="3:22" x14ac:dyDescent="0.2">
      <c r="C166" s="1"/>
      <c r="D166" s="1"/>
      <c r="E166" s="1"/>
      <c r="F166" s="1"/>
      <c r="G166" s="1"/>
      <c r="H166" s="1"/>
      <c r="I166" s="1"/>
      <c r="J166" s="1"/>
      <c r="K166" s="8"/>
      <c r="L166" s="8"/>
      <c r="N166" s="9"/>
      <c r="O166" s="1"/>
      <c r="P166" s="1"/>
      <c r="Q166" s="1"/>
      <c r="R166" s="1"/>
      <c r="S166" s="1"/>
      <c r="T166" s="1"/>
      <c r="U166" s="1"/>
      <c r="V166" s="8"/>
    </row>
    <row r="167" spans="3:22" x14ac:dyDescent="0.2">
      <c r="C167" s="1"/>
      <c r="D167" s="1"/>
      <c r="E167" s="1"/>
      <c r="F167" s="1"/>
      <c r="G167" s="1"/>
      <c r="H167" s="1"/>
      <c r="I167" s="1"/>
      <c r="J167" s="1"/>
      <c r="K167" s="8"/>
      <c r="L167" s="8"/>
      <c r="N167" s="9"/>
      <c r="O167" s="1"/>
      <c r="P167" s="1"/>
      <c r="Q167" s="1"/>
      <c r="R167" s="1"/>
      <c r="S167" s="1"/>
      <c r="T167" s="1"/>
      <c r="U167" s="1"/>
      <c r="V167" s="8"/>
    </row>
    <row r="168" spans="3:22" x14ac:dyDescent="0.2">
      <c r="C168" s="1"/>
      <c r="D168" s="1"/>
      <c r="E168" s="1"/>
      <c r="F168" s="1"/>
      <c r="G168" s="1"/>
      <c r="H168" s="1"/>
      <c r="I168" s="1"/>
      <c r="J168" s="1"/>
      <c r="K168" s="8"/>
      <c r="L168" s="8"/>
      <c r="N168" s="9"/>
      <c r="O168" s="1"/>
      <c r="P168" s="1"/>
      <c r="Q168" s="1"/>
      <c r="R168" s="1"/>
      <c r="S168" s="1"/>
      <c r="T168" s="1"/>
      <c r="U168" s="1"/>
      <c r="V168" s="8"/>
    </row>
    <row r="169" spans="3:22" x14ac:dyDescent="0.2">
      <c r="C169" s="1"/>
      <c r="D169" s="1"/>
      <c r="E169" s="1"/>
      <c r="F169" s="1"/>
      <c r="G169" s="1"/>
      <c r="H169" s="1"/>
      <c r="I169" s="1"/>
      <c r="J169" s="1"/>
      <c r="K169" s="8"/>
      <c r="L169" s="8"/>
      <c r="N169" s="9"/>
      <c r="O169" s="1"/>
      <c r="P169" s="1"/>
      <c r="Q169" s="1"/>
      <c r="R169" s="1"/>
      <c r="S169" s="1"/>
      <c r="T169" s="1"/>
      <c r="U169" s="1"/>
      <c r="V169" s="8"/>
    </row>
    <row r="170" spans="3:22" x14ac:dyDescent="0.2">
      <c r="C170" s="1"/>
      <c r="D170" s="1"/>
      <c r="E170" s="1"/>
      <c r="F170" s="1"/>
      <c r="G170" s="1"/>
      <c r="H170" s="1"/>
      <c r="I170" s="1"/>
      <c r="J170" s="1"/>
      <c r="K170" s="8"/>
      <c r="L170" s="8"/>
      <c r="N170" s="9"/>
      <c r="O170" s="1"/>
      <c r="P170" s="1"/>
      <c r="Q170" s="1"/>
      <c r="R170" s="1"/>
      <c r="S170" s="1"/>
      <c r="T170" s="1"/>
      <c r="U170" s="1"/>
      <c r="V170" s="8"/>
    </row>
    <row r="171" spans="3:22" x14ac:dyDescent="0.2">
      <c r="C171" s="1"/>
      <c r="D171" s="1"/>
      <c r="E171" s="1"/>
      <c r="F171" s="1"/>
      <c r="G171" s="1"/>
      <c r="H171" s="1"/>
      <c r="I171" s="1"/>
      <c r="J171" s="1"/>
      <c r="K171" s="8"/>
      <c r="L171" s="8"/>
      <c r="N171" s="9"/>
      <c r="O171" s="1"/>
      <c r="P171" s="1"/>
      <c r="Q171" s="1"/>
      <c r="R171" s="1"/>
      <c r="S171" s="1"/>
      <c r="T171" s="1"/>
      <c r="U171" s="1"/>
      <c r="V171" s="8"/>
    </row>
    <row r="172" spans="3:22" x14ac:dyDescent="0.2">
      <c r="C172" s="1"/>
      <c r="D172" s="1"/>
      <c r="E172" s="1"/>
      <c r="F172" s="1"/>
      <c r="G172" s="1"/>
      <c r="H172" s="1"/>
      <c r="I172" s="1"/>
      <c r="J172" s="1"/>
      <c r="K172" s="8"/>
      <c r="L172" s="8"/>
      <c r="N172" s="9"/>
      <c r="O172" s="1"/>
      <c r="P172" s="1"/>
      <c r="Q172" s="1"/>
      <c r="R172" s="1"/>
      <c r="S172" s="1"/>
      <c r="T172" s="1"/>
      <c r="U172" s="1"/>
      <c r="V172" s="8"/>
    </row>
    <row r="173" spans="3:22" x14ac:dyDescent="0.2">
      <c r="C173" s="1"/>
      <c r="D173" s="1"/>
      <c r="E173" s="1"/>
      <c r="F173" s="1"/>
      <c r="G173" s="1"/>
      <c r="H173" s="1"/>
      <c r="I173" s="1"/>
      <c r="J173" s="1"/>
      <c r="K173" s="8"/>
      <c r="L173" s="8"/>
      <c r="N173" s="9"/>
      <c r="O173" s="1"/>
      <c r="P173" s="1"/>
      <c r="Q173" s="1"/>
      <c r="R173" s="1"/>
      <c r="S173" s="1"/>
      <c r="T173" s="1"/>
      <c r="U173" s="1"/>
      <c r="V173" s="8"/>
    </row>
    <row r="174" spans="3:22" x14ac:dyDescent="0.2">
      <c r="C174" s="1"/>
      <c r="D174" s="1"/>
      <c r="E174" s="1"/>
      <c r="F174" s="1"/>
      <c r="G174" s="1"/>
      <c r="H174" s="1"/>
      <c r="I174" s="1"/>
      <c r="J174" s="1"/>
      <c r="K174" s="8"/>
      <c r="L174" s="8"/>
      <c r="N174" s="9"/>
      <c r="O174" s="1"/>
      <c r="P174" s="1"/>
      <c r="Q174" s="1"/>
      <c r="R174" s="1"/>
      <c r="S174" s="1"/>
      <c r="T174" s="1"/>
      <c r="U174" s="1"/>
      <c r="V174" s="8"/>
    </row>
    <row r="175" spans="3:22" x14ac:dyDescent="0.2">
      <c r="C175" s="1"/>
      <c r="D175" s="1"/>
      <c r="E175" s="1"/>
      <c r="F175" s="1"/>
      <c r="G175" s="1"/>
      <c r="H175" s="1"/>
      <c r="I175" s="1"/>
      <c r="J175" s="1"/>
      <c r="K175" s="8"/>
      <c r="L175" s="8"/>
      <c r="N175" s="9"/>
      <c r="O175" s="1"/>
      <c r="P175" s="1"/>
      <c r="Q175" s="1"/>
      <c r="R175" s="1"/>
      <c r="S175" s="1"/>
      <c r="T175" s="1"/>
      <c r="U175" s="1"/>
      <c r="V175" s="8"/>
    </row>
    <row r="176" spans="3:22" x14ac:dyDescent="0.2">
      <c r="C176" s="1"/>
      <c r="D176" s="1"/>
      <c r="E176" s="1"/>
      <c r="F176" s="1"/>
      <c r="G176" s="1"/>
      <c r="H176" s="1"/>
      <c r="I176" s="1"/>
      <c r="J176" s="1"/>
      <c r="K176" s="8"/>
      <c r="L176" s="8"/>
      <c r="N176" s="9"/>
      <c r="O176" s="1"/>
      <c r="P176" s="1"/>
      <c r="Q176" s="1"/>
      <c r="R176" s="1"/>
      <c r="S176" s="1"/>
      <c r="T176" s="1"/>
      <c r="U176" s="1"/>
      <c r="V176" s="8"/>
    </row>
    <row r="177" spans="3:22" x14ac:dyDescent="0.2">
      <c r="C177" s="1"/>
      <c r="D177" s="1"/>
      <c r="E177" s="1"/>
      <c r="F177" s="1"/>
      <c r="G177" s="1"/>
      <c r="H177" s="1"/>
      <c r="I177" s="1"/>
      <c r="J177" s="1"/>
      <c r="K177" s="8"/>
      <c r="L177" s="8"/>
      <c r="N177" s="9"/>
      <c r="O177" s="1"/>
      <c r="P177" s="1"/>
      <c r="Q177" s="1"/>
      <c r="R177" s="1"/>
      <c r="S177" s="1"/>
      <c r="T177" s="1"/>
      <c r="U177" s="1"/>
      <c r="V177" s="8"/>
    </row>
    <row r="178" spans="3:22" x14ac:dyDescent="0.2">
      <c r="C178" s="1"/>
      <c r="D178" s="1"/>
      <c r="E178" s="1"/>
      <c r="F178" s="1"/>
      <c r="G178" s="1"/>
      <c r="H178" s="1"/>
      <c r="I178" s="1"/>
      <c r="J178" s="1"/>
      <c r="K178" s="8"/>
      <c r="L178" s="8"/>
      <c r="N178" s="9"/>
      <c r="O178" s="1"/>
      <c r="P178" s="1"/>
      <c r="Q178" s="1"/>
      <c r="R178" s="1"/>
      <c r="S178" s="1"/>
      <c r="T178" s="1"/>
      <c r="U178" s="1"/>
      <c r="V178" s="8"/>
    </row>
    <row r="179" spans="3:22" x14ac:dyDescent="0.2">
      <c r="C179" s="1"/>
      <c r="D179" s="1"/>
      <c r="E179" s="1"/>
      <c r="F179" s="1"/>
      <c r="G179" s="1"/>
      <c r="H179" s="1"/>
      <c r="I179" s="1"/>
      <c r="J179" s="1"/>
      <c r="K179" s="8"/>
      <c r="L179" s="8"/>
      <c r="N179" s="9"/>
      <c r="O179" s="1"/>
      <c r="P179" s="1"/>
      <c r="Q179" s="1"/>
      <c r="R179" s="1"/>
      <c r="S179" s="1"/>
      <c r="T179" s="1"/>
      <c r="U179" s="1"/>
      <c r="V179" s="8"/>
    </row>
    <row r="180" spans="3:22" x14ac:dyDescent="0.2">
      <c r="C180" s="1"/>
      <c r="D180" s="1"/>
      <c r="E180" s="1"/>
      <c r="F180" s="1"/>
      <c r="G180" s="1"/>
      <c r="H180" s="1"/>
      <c r="I180" s="1"/>
      <c r="J180" s="1"/>
      <c r="K180" s="8"/>
      <c r="L180" s="8"/>
      <c r="N180" s="9"/>
      <c r="O180" s="1"/>
      <c r="P180" s="1"/>
      <c r="Q180" s="1"/>
      <c r="R180" s="1"/>
      <c r="S180" s="1"/>
      <c r="T180" s="1"/>
      <c r="U180" s="1"/>
      <c r="V180" s="8"/>
    </row>
    <row r="181" spans="3:22" x14ac:dyDescent="0.2">
      <c r="C181" s="1"/>
      <c r="D181" s="1"/>
      <c r="E181" s="1"/>
      <c r="F181" s="1"/>
      <c r="G181" s="1"/>
      <c r="H181" s="1"/>
      <c r="I181" s="1"/>
      <c r="J181" s="1"/>
      <c r="K181" s="8"/>
      <c r="L181" s="8"/>
      <c r="N181" s="9"/>
      <c r="O181" s="1"/>
      <c r="P181" s="1"/>
      <c r="Q181" s="1"/>
      <c r="R181" s="1"/>
      <c r="S181" s="1"/>
      <c r="T181" s="1"/>
      <c r="U181" s="1"/>
      <c r="V181" s="8"/>
    </row>
    <row r="182" spans="3:22" x14ac:dyDescent="0.2">
      <c r="C182" s="1"/>
      <c r="D182" s="1"/>
      <c r="E182" s="1"/>
      <c r="F182" s="1"/>
      <c r="G182" s="1"/>
      <c r="H182" s="1"/>
      <c r="I182" s="1"/>
      <c r="J182" s="1"/>
      <c r="K182" s="8"/>
      <c r="L182" s="8"/>
      <c r="N182" s="9"/>
      <c r="O182" s="1"/>
      <c r="P182" s="1"/>
      <c r="Q182" s="1"/>
      <c r="R182" s="1"/>
      <c r="S182" s="1"/>
      <c r="T182" s="1"/>
      <c r="U182" s="1"/>
      <c r="V182" s="8"/>
    </row>
    <row r="183" spans="3:22" x14ac:dyDescent="0.2">
      <c r="C183" s="1"/>
      <c r="D183" s="1"/>
      <c r="E183" s="1"/>
      <c r="F183" s="1"/>
      <c r="G183" s="1"/>
      <c r="H183" s="1"/>
      <c r="I183" s="1"/>
      <c r="J183" s="1"/>
      <c r="K183" s="8"/>
      <c r="L183" s="8"/>
      <c r="N183" s="9"/>
      <c r="O183" s="1"/>
      <c r="P183" s="1"/>
      <c r="Q183" s="1"/>
      <c r="R183" s="1"/>
      <c r="S183" s="1"/>
      <c r="T183" s="1"/>
      <c r="U183" s="1"/>
      <c r="V183" s="8"/>
    </row>
    <row r="184" spans="3:22" x14ac:dyDescent="0.2">
      <c r="C184" s="1"/>
      <c r="D184" s="1"/>
      <c r="E184" s="1"/>
      <c r="F184" s="1"/>
      <c r="G184" s="1"/>
      <c r="H184" s="1"/>
      <c r="I184" s="1"/>
      <c r="J184" s="1"/>
      <c r="K184" s="8"/>
      <c r="L184" s="8"/>
      <c r="N184" s="9"/>
      <c r="O184" s="1"/>
      <c r="P184" s="1"/>
      <c r="Q184" s="1"/>
      <c r="R184" s="1"/>
      <c r="S184" s="1"/>
      <c r="T184" s="1"/>
      <c r="U184" s="1"/>
      <c r="V184" s="8"/>
    </row>
    <row r="185" spans="3:22" x14ac:dyDescent="0.2">
      <c r="C185" s="1"/>
      <c r="D185" s="1"/>
      <c r="E185" s="1"/>
      <c r="F185" s="1"/>
      <c r="G185" s="1"/>
      <c r="H185" s="1"/>
      <c r="I185" s="1"/>
      <c r="J185" s="1"/>
      <c r="K185" s="8"/>
      <c r="L185" s="8"/>
      <c r="N185" s="9"/>
      <c r="O185" s="1"/>
      <c r="P185" s="1"/>
      <c r="Q185" s="1"/>
      <c r="R185" s="1"/>
      <c r="S185" s="1"/>
      <c r="T185" s="1"/>
      <c r="U185" s="1"/>
      <c r="V185" s="8"/>
    </row>
    <row r="186" spans="3:22" x14ac:dyDescent="0.2">
      <c r="C186" s="1"/>
      <c r="D186" s="1"/>
      <c r="E186" s="1"/>
      <c r="F186" s="1"/>
      <c r="G186" s="1"/>
      <c r="H186" s="1"/>
      <c r="I186" s="1"/>
      <c r="J186" s="1"/>
      <c r="K186" s="8"/>
      <c r="L186" s="8"/>
      <c r="N186" s="9"/>
      <c r="O186" s="1"/>
      <c r="P186" s="1"/>
      <c r="Q186" s="1"/>
      <c r="R186" s="1"/>
      <c r="S186" s="1"/>
      <c r="T186" s="1"/>
      <c r="U186" s="1"/>
      <c r="V186" s="8"/>
    </row>
    <row r="187" spans="3:22" x14ac:dyDescent="0.2">
      <c r="C187" s="1"/>
      <c r="D187" s="1"/>
      <c r="E187" s="1"/>
      <c r="F187" s="1"/>
      <c r="G187" s="1"/>
      <c r="H187" s="1"/>
      <c r="I187" s="1"/>
      <c r="J187" s="1"/>
      <c r="K187" s="8"/>
      <c r="L187" s="8"/>
      <c r="N187" s="9"/>
      <c r="O187" s="1"/>
      <c r="P187" s="1"/>
      <c r="Q187" s="1"/>
      <c r="R187" s="1"/>
      <c r="S187" s="1"/>
      <c r="T187" s="1"/>
      <c r="U187" s="1"/>
      <c r="V187" s="8"/>
    </row>
    <row r="188" spans="3:22" x14ac:dyDescent="0.2">
      <c r="C188" s="1"/>
      <c r="D188" s="1"/>
      <c r="E188" s="1"/>
      <c r="F188" s="1"/>
      <c r="G188" s="1"/>
      <c r="H188" s="1"/>
      <c r="I188" s="1"/>
      <c r="J188" s="1"/>
      <c r="K188" s="8"/>
      <c r="L188" s="8"/>
      <c r="N188" s="9"/>
      <c r="O188" s="1"/>
      <c r="P188" s="1"/>
      <c r="Q188" s="1"/>
      <c r="R188" s="1"/>
      <c r="S188" s="1"/>
      <c r="T188" s="1"/>
      <c r="U188" s="1"/>
      <c r="V188" s="8"/>
    </row>
    <row r="189" spans="3:22" x14ac:dyDescent="0.2">
      <c r="C189" s="1"/>
      <c r="D189" s="1"/>
      <c r="E189" s="1"/>
      <c r="F189" s="1"/>
      <c r="G189" s="1"/>
      <c r="H189" s="1"/>
      <c r="I189" s="1"/>
      <c r="J189" s="1"/>
      <c r="K189" s="8"/>
      <c r="L189" s="8"/>
      <c r="N189" s="9"/>
      <c r="O189" s="1"/>
      <c r="P189" s="1"/>
      <c r="Q189" s="1"/>
      <c r="R189" s="1"/>
      <c r="S189" s="1"/>
      <c r="T189" s="1"/>
      <c r="U189" s="1"/>
      <c r="V189" s="8"/>
    </row>
    <row r="190" spans="3:22" x14ac:dyDescent="0.2">
      <c r="C190" s="1"/>
      <c r="D190" s="1"/>
      <c r="E190" s="1"/>
      <c r="F190" s="1"/>
      <c r="G190" s="1"/>
      <c r="H190" s="1"/>
      <c r="I190" s="1"/>
      <c r="J190" s="1"/>
      <c r="K190" s="8"/>
      <c r="L190" s="8"/>
      <c r="N190" s="9"/>
      <c r="O190" s="1"/>
      <c r="P190" s="1"/>
      <c r="Q190" s="1"/>
      <c r="R190" s="1"/>
      <c r="S190" s="1"/>
      <c r="T190" s="1"/>
      <c r="U190" s="1"/>
      <c r="V190" s="8"/>
    </row>
    <row r="191" spans="3:22" x14ac:dyDescent="0.2">
      <c r="C191" s="1"/>
      <c r="D191" s="1"/>
      <c r="E191" s="1"/>
      <c r="F191" s="1"/>
      <c r="G191" s="1"/>
      <c r="H191" s="1"/>
      <c r="I191" s="1"/>
      <c r="J191" s="1"/>
      <c r="K191" s="8"/>
      <c r="L191" s="8"/>
      <c r="N191" s="9"/>
      <c r="O191" s="1"/>
      <c r="P191" s="1"/>
      <c r="Q191" s="1"/>
      <c r="R191" s="1"/>
      <c r="S191" s="1"/>
      <c r="T191" s="1"/>
      <c r="U191" s="1"/>
      <c r="V191" s="8"/>
    </row>
    <row r="192" spans="3:22" x14ac:dyDescent="0.2">
      <c r="C192" s="1"/>
      <c r="D192" s="1"/>
      <c r="E192" s="1"/>
      <c r="F192" s="1"/>
      <c r="G192" s="1"/>
      <c r="H192" s="1"/>
      <c r="I192" s="1"/>
      <c r="J192" s="1"/>
      <c r="K192" s="8"/>
      <c r="L192" s="8"/>
      <c r="N192" s="9"/>
      <c r="O192" s="1"/>
      <c r="P192" s="1"/>
      <c r="Q192" s="1"/>
      <c r="R192" s="1"/>
      <c r="S192" s="1"/>
      <c r="T192" s="1"/>
      <c r="U192" s="1"/>
      <c r="V192" s="8"/>
    </row>
    <row r="193" spans="3:22" x14ac:dyDescent="0.2">
      <c r="C193" s="1"/>
      <c r="D193" s="1"/>
      <c r="E193" s="1"/>
      <c r="F193" s="1"/>
      <c r="G193" s="1"/>
      <c r="H193" s="1"/>
      <c r="I193" s="1"/>
      <c r="J193" s="1"/>
      <c r="K193" s="8"/>
      <c r="L193" s="8"/>
      <c r="N193" s="9"/>
      <c r="O193" s="1"/>
      <c r="P193" s="1"/>
      <c r="Q193" s="1"/>
      <c r="R193" s="1"/>
      <c r="S193" s="1"/>
      <c r="T193" s="1"/>
      <c r="U193" s="1"/>
      <c r="V193" s="8"/>
    </row>
    <row r="194" spans="3:22" x14ac:dyDescent="0.2">
      <c r="C194" s="1"/>
      <c r="D194" s="1"/>
      <c r="E194" s="1"/>
      <c r="F194" s="1"/>
      <c r="G194" s="1"/>
      <c r="H194" s="1"/>
      <c r="I194" s="1"/>
      <c r="J194" s="1"/>
      <c r="K194" s="8"/>
      <c r="L194" s="8"/>
      <c r="N194" s="9"/>
      <c r="O194" s="1"/>
      <c r="P194" s="1"/>
      <c r="Q194" s="1"/>
      <c r="R194" s="1"/>
      <c r="S194" s="1"/>
      <c r="T194" s="1"/>
      <c r="U194" s="1"/>
      <c r="V194" s="8"/>
    </row>
    <row r="195" spans="3:22" x14ac:dyDescent="0.2">
      <c r="C195" s="1"/>
      <c r="D195" s="1"/>
      <c r="E195" s="1"/>
      <c r="F195" s="1"/>
      <c r="G195" s="1"/>
      <c r="H195" s="1"/>
      <c r="I195" s="1"/>
      <c r="J195" s="1"/>
      <c r="K195" s="8"/>
      <c r="L195" s="8"/>
      <c r="N195" s="9"/>
      <c r="O195" s="1"/>
      <c r="P195" s="1"/>
      <c r="Q195" s="1"/>
      <c r="R195" s="1"/>
      <c r="S195" s="1"/>
      <c r="T195" s="1"/>
      <c r="U195" s="1"/>
      <c r="V195" s="8"/>
    </row>
    <row r="196" spans="3:22" x14ac:dyDescent="0.2">
      <c r="C196" s="1"/>
      <c r="D196" s="1"/>
      <c r="E196" s="1"/>
      <c r="F196" s="1"/>
      <c r="G196" s="1"/>
      <c r="H196" s="1"/>
      <c r="I196" s="1"/>
      <c r="J196" s="1"/>
      <c r="K196" s="8"/>
      <c r="L196" s="8"/>
      <c r="N196" s="9"/>
      <c r="O196" s="1"/>
      <c r="P196" s="1"/>
      <c r="Q196" s="1"/>
      <c r="R196" s="1"/>
      <c r="S196" s="1"/>
      <c r="T196" s="1"/>
      <c r="U196" s="1"/>
      <c r="V196" s="8"/>
    </row>
    <row r="197" spans="3:22" x14ac:dyDescent="0.2">
      <c r="C197" s="1"/>
      <c r="D197" s="1"/>
      <c r="E197" s="1"/>
      <c r="F197" s="1"/>
      <c r="G197" s="1"/>
      <c r="H197" s="1"/>
      <c r="I197" s="1"/>
      <c r="J197" s="1"/>
      <c r="K197" s="8"/>
      <c r="L197" s="8"/>
      <c r="N197" s="9"/>
      <c r="O197" s="1"/>
      <c r="P197" s="1"/>
      <c r="Q197" s="1"/>
      <c r="R197" s="1"/>
      <c r="S197" s="1"/>
      <c r="T197" s="1"/>
      <c r="U197" s="1"/>
      <c r="V197" s="8"/>
    </row>
    <row r="198" spans="3:22" x14ac:dyDescent="0.2">
      <c r="C198" s="1"/>
      <c r="D198" s="1"/>
      <c r="E198" s="1"/>
      <c r="F198" s="1"/>
      <c r="G198" s="1"/>
      <c r="H198" s="1"/>
      <c r="I198" s="1"/>
      <c r="J198" s="1"/>
      <c r="K198" s="8"/>
      <c r="L198" s="8"/>
      <c r="N198" s="9"/>
      <c r="O198" s="1"/>
      <c r="P198" s="1"/>
      <c r="Q198" s="1"/>
      <c r="R198" s="1"/>
      <c r="S198" s="1"/>
      <c r="T198" s="1"/>
      <c r="U198" s="1"/>
      <c r="V198" s="8"/>
    </row>
    <row r="199" spans="3:22" x14ac:dyDescent="0.2">
      <c r="C199" s="1"/>
      <c r="D199" s="1"/>
      <c r="E199" s="1"/>
      <c r="F199" s="1"/>
      <c r="G199" s="1"/>
      <c r="H199" s="1"/>
      <c r="I199" s="1"/>
      <c r="J199" s="1"/>
      <c r="K199" s="8"/>
      <c r="L199" s="8"/>
      <c r="N199" s="9"/>
      <c r="O199" s="1"/>
      <c r="P199" s="1"/>
      <c r="Q199" s="1"/>
      <c r="R199" s="1"/>
      <c r="S199" s="1"/>
      <c r="T199" s="1"/>
      <c r="U199" s="1"/>
      <c r="V199" s="8"/>
    </row>
    <row r="200" spans="3:22" x14ac:dyDescent="0.2">
      <c r="C200" s="1"/>
      <c r="D200" s="1"/>
      <c r="E200" s="1"/>
      <c r="F200" s="1"/>
      <c r="G200" s="1"/>
      <c r="H200" s="1"/>
      <c r="I200" s="1"/>
      <c r="J200" s="1"/>
      <c r="K200" s="8"/>
      <c r="L200" s="8"/>
      <c r="N200" s="9"/>
      <c r="O200" s="1"/>
      <c r="P200" s="1"/>
      <c r="Q200" s="1"/>
      <c r="R200" s="1"/>
      <c r="S200" s="1"/>
      <c r="T200" s="1"/>
      <c r="U200" s="1"/>
      <c r="V200" s="8"/>
    </row>
    <row r="201" spans="3:22" x14ac:dyDescent="0.2">
      <c r="C201" s="1"/>
      <c r="D201" s="1"/>
      <c r="E201" s="1"/>
      <c r="F201" s="1"/>
      <c r="G201" s="1"/>
      <c r="H201" s="1"/>
      <c r="I201" s="1"/>
      <c r="J201" s="1"/>
      <c r="K201" s="8"/>
      <c r="L201" s="8"/>
      <c r="N201" s="9"/>
      <c r="O201" s="1"/>
      <c r="P201" s="1"/>
      <c r="Q201" s="1"/>
      <c r="R201" s="1"/>
      <c r="S201" s="1"/>
      <c r="T201" s="1"/>
      <c r="U201" s="1"/>
      <c r="V201" s="8"/>
    </row>
    <row r="202" spans="3:22" x14ac:dyDescent="0.2">
      <c r="C202" s="1"/>
      <c r="D202" s="1"/>
      <c r="E202" s="1"/>
      <c r="F202" s="1"/>
      <c r="G202" s="1"/>
      <c r="H202" s="1"/>
      <c r="I202" s="1"/>
      <c r="J202" s="1"/>
      <c r="K202" s="8"/>
      <c r="L202" s="8"/>
      <c r="N202" s="9"/>
      <c r="O202" s="1"/>
      <c r="P202" s="1"/>
      <c r="Q202" s="1"/>
      <c r="R202" s="1"/>
      <c r="S202" s="1"/>
      <c r="T202" s="1"/>
      <c r="U202" s="1"/>
      <c r="V202" s="8"/>
    </row>
    <row r="203" spans="3:22" x14ac:dyDescent="0.2">
      <c r="C203" s="1"/>
      <c r="D203" s="1"/>
      <c r="E203" s="1"/>
      <c r="F203" s="1"/>
      <c r="G203" s="1"/>
      <c r="H203" s="1"/>
      <c r="I203" s="1"/>
      <c r="J203" s="1"/>
      <c r="K203" s="8"/>
      <c r="L203" s="8"/>
      <c r="N203" s="9"/>
      <c r="O203" s="1"/>
      <c r="P203" s="1"/>
      <c r="Q203" s="1"/>
      <c r="R203" s="1"/>
      <c r="S203" s="1"/>
      <c r="T203" s="1"/>
      <c r="U203" s="1"/>
      <c r="V203" s="8"/>
    </row>
    <row r="204" spans="3:22" x14ac:dyDescent="0.2">
      <c r="C204" s="1"/>
      <c r="D204" s="1"/>
      <c r="E204" s="1"/>
      <c r="F204" s="1"/>
      <c r="G204" s="1"/>
      <c r="H204" s="1"/>
      <c r="I204" s="1"/>
      <c r="J204" s="1"/>
      <c r="K204" s="8"/>
      <c r="L204" s="8"/>
      <c r="N204" s="9"/>
      <c r="O204" s="1"/>
      <c r="P204" s="1"/>
      <c r="Q204" s="1"/>
      <c r="R204" s="1"/>
      <c r="S204" s="1"/>
      <c r="T204" s="1"/>
      <c r="U204" s="1"/>
      <c r="V204" s="8"/>
    </row>
    <row r="205" spans="3:22" x14ac:dyDescent="0.2">
      <c r="C205" s="1"/>
      <c r="D205" s="1"/>
      <c r="E205" s="1"/>
      <c r="F205" s="1"/>
      <c r="G205" s="1"/>
      <c r="H205" s="1"/>
      <c r="I205" s="1"/>
      <c r="J205" s="1"/>
      <c r="K205" s="8"/>
      <c r="L205" s="8"/>
      <c r="N205" s="9"/>
      <c r="O205" s="1"/>
      <c r="P205" s="1"/>
      <c r="Q205" s="1"/>
      <c r="R205" s="1"/>
      <c r="S205" s="1"/>
      <c r="T205" s="1"/>
      <c r="U205" s="1"/>
      <c r="V205" s="8"/>
    </row>
    <row r="206" spans="3:22" x14ac:dyDescent="0.2">
      <c r="C206" s="1"/>
      <c r="D206" s="1"/>
      <c r="E206" s="1"/>
      <c r="F206" s="1"/>
      <c r="G206" s="1"/>
      <c r="H206" s="1"/>
      <c r="I206" s="1"/>
      <c r="J206" s="1"/>
      <c r="K206" s="8"/>
      <c r="L206" s="8"/>
      <c r="N206" s="9"/>
      <c r="O206" s="1"/>
      <c r="P206" s="1"/>
      <c r="Q206" s="1"/>
      <c r="R206" s="1"/>
      <c r="S206" s="1"/>
      <c r="T206" s="1"/>
      <c r="U206" s="1"/>
      <c r="V206" s="8"/>
    </row>
    <row r="207" spans="3:22" x14ac:dyDescent="0.2">
      <c r="C207" s="1"/>
      <c r="D207" s="1"/>
      <c r="E207" s="1"/>
      <c r="F207" s="1"/>
      <c r="G207" s="1"/>
      <c r="H207" s="1"/>
      <c r="I207" s="1"/>
      <c r="J207" s="1"/>
      <c r="K207" s="8"/>
      <c r="L207" s="8"/>
      <c r="N207" s="9"/>
      <c r="O207" s="1"/>
      <c r="P207" s="1"/>
      <c r="Q207" s="1"/>
      <c r="R207" s="1"/>
      <c r="S207" s="1"/>
      <c r="T207" s="1"/>
      <c r="U207" s="1"/>
      <c r="V207" s="8"/>
    </row>
    <row r="208" spans="3:22" x14ac:dyDescent="0.2">
      <c r="C208" s="1"/>
      <c r="D208" s="1"/>
      <c r="E208" s="1"/>
      <c r="F208" s="1"/>
      <c r="G208" s="1"/>
      <c r="H208" s="1"/>
      <c r="I208" s="1"/>
      <c r="J208" s="1"/>
      <c r="K208" s="8"/>
      <c r="L208" s="8"/>
      <c r="N208" s="9"/>
      <c r="O208" s="1"/>
      <c r="P208" s="1"/>
      <c r="Q208" s="1"/>
      <c r="R208" s="1"/>
      <c r="S208" s="1"/>
      <c r="T208" s="1"/>
      <c r="U208" s="1"/>
      <c r="V208" s="8"/>
    </row>
    <row r="209" spans="3:22" x14ac:dyDescent="0.2">
      <c r="C209" s="1"/>
      <c r="D209" s="1"/>
      <c r="E209" s="1"/>
      <c r="F209" s="1"/>
      <c r="G209" s="1"/>
      <c r="H209" s="1"/>
      <c r="I209" s="1"/>
      <c r="J209" s="1"/>
      <c r="K209" s="8"/>
      <c r="L209" s="8"/>
      <c r="N209" s="9"/>
      <c r="O209" s="1"/>
      <c r="P209" s="1"/>
      <c r="Q209" s="1"/>
      <c r="R209" s="1"/>
      <c r="S209" s="1"/>
      <c r="T209" s="1"/>
      <c r="U209" s="1"/>
      <c r="V209" s="8"/>
    </row>
    <row r="210" spans="3:22" x14ac:dyDescent="0.2">
      <c r="C210" s="1"/>
      <c r="D210" s="1"/>
      <c r="E210" s="1"/>
      <c r="F210" s="1"/>
      <c r="G210" s="1"/>
      <c r="H210" s="1"/>
      <c r="I210" s="1"/>
      <c r="J210" s="1"/>
      <c r="K210" s="8"/>
      <c r="L210" s="8"/>
      <c r="N210" s="9"/>
      <c r="O210" s="1"/>
      <c r="P210" s="1"/>
      <c r="Q210" s="1"/>
      <c r="R210" s="1"/>
      <c r="S210" s="1"/>
      <c r="T210" s="1"/>
      <c r="U210" s="1"/>
      <c r="V210" s="8"/>
    </row>
    <row r="211" spans="3:22" x14ac:dyDescent="0.2">
      <c r="C211" s="1"/>
      <c r="D211" s="1"/>
      <c r="E211" s="1"/>
      <c r="F211" s="1"/>
      <c r="G211" s="1"/>
      <c r="H211" s="1"/>
      <c r="I211" s="1"/>
      <c r="J211" s="1"/>
      <c r="K211" s="8"/>
      <c r="L211" s="8"/>
      <c r="N211" s="9"/>
      <c r="O211" s="1"/>
      <c r="P211" s="1"/>
      <c r="Q211" s="1"/>
      <c r="R211" s="1"/>
      <c r="S211" s="1"/>
      <c r="T211" s="1"/>
      <c r="U211" s="1"/>
      <c r="V211" s="8"/>
    </row>
    <row r="212" spans="3:22" x14ac:dyDescent="0.2">
      <c r="C212" s="1"/>
      <c r="D212" s="1"/>
      <c r="E212" s="1"/>
      <c r="F212" s="1"/>
      <c r="G212" s="1"/>
      <c r="H212" s="1"/>
      <c r="I212" s="1"/>
      <c r="J212" s="1"/>
      <c r="K212" s="8"/>
      <c r="L212" s="8"/>
      <c r="N212" s="9"/>
      <c r="O212" s="1"/>
      <c r="P212" s="1"/>
      <c r="Q212" s="1"/>
      <c r="R212" s="1"/>
      <c r="S212" s="1"/>
      <c r="T212" s="1"/>
      <c r="U212" s="1"/>
      <c r="V212" s="8"/>
    </row>
    <row r="213" spans="3:22" x14ac:dyDescent="0.2">
      <c r="C213" s="1"/>
      <c r="D213" s="1"/>
      <c r="E213" s="1"/>
      <c r="F213" s="1"/>
      <c r="G213" s="1"/>
      <c r="H213" s="1"/>
      <c r="I213" s="1"/>
      <c r="J213" s="1"/>
      <c r="K213" s="8"/>
      <c r="L213" s="8"/>
      <c r="N213" s="9"/>
      <c r="O213" s="1"/>
      <c r="P213" s="1"/>
      <c r="Q213" s="1"/>
      <c r="R213" s="1"/>
      <c r="S213" s="1"/>
      <c r="T213" s="1"/>
      <c r="U213" s="1"/>
      <c r="V213" s="8"/>
    </row>
    <row r="214" spans="3:22" x14ac:dyDescent="0.2">
      <c r="C214" s="1"/>
      <c r="D214" s="1"/>
      <c r="E214" s="1"/>
      <c r="F214" s="1"/>
      <c r="G214" s="1"/>
      <c r="H214" s="1"/>
      <c r="I214" s="1"/>
      <c r="J214" s="1"/>
      <c r="K214" s="8"/>
      <c r="L214" s="8"/>
      <c r="N214" s="9"/>
      <c r="O214" s="1"/>
      <c r="P214" s="1"/>
      <c r="Q214" s="1"/>
      <c r="R214" s="1"/>
      <c r="S214" s="1"/>
      <c r="T214" s="1"/>
      <c r="U214" s="1"/>
      <c r="V214" s="8"/>
    </row>
    <row r="215" spans="3:22" x14ac:dyDescent="0.2">
      <c r="C215" s="1"/>
      <c r="D215" s="1"/>
      <c r="E215" s="1"/>
      <c r="F215" s="1"/>
      <c r="G215" s="1"/>
      <c r="H215" s="1"/>
      <c r="I215" s="1"/>
      <c r="J215" s="1"/>
      <c r="K215" s="8"/>
      <c r="L215" s="8"/>
      <c r="N215" s="9"/>
      <c r="O215" s="1"/>
      <c r="P215" s="1"/>
      <c r="Q215" s="1"/>
      <c r="R215" s="1"/>
      <c r="S215" s="1"/>
      <c r="T215" s="1"/>
      <c r="U215" s="1"/>
      <c r="V215" s="8"/>
    </row>
    <row r="216" spans="3:22" x14ac:dyDescent="0.2">
      <c r="C216" s="1"/>
      <c r="D216" s="1"/>
      <c r="E216" s="1"/>
      <c r="F216" s="1"/>
      <c r="G216" s="1"/>
      <c r="H216" s="1"/>
      <c r="I216" s="1"/>
      <c r="J216" s="1"/>
      <c r="K216" s="8"/>
      <c r="L216" s="8"/>
      <c r="N216" s="9"/>
      <c r="O216" s="1"/>
      <c r="P216" s="1"/>
      <c r="Q216" s="1"/>
      <c r="R216" s="1"/>
      <c r="S216" s="1"/>
      <c r="T216" s="1"/>
      <c r="U216" s="1"/>
      <c r="V216" s="8"/>
    </row>
    <row r="217" spans="3:22" x14ac:dyDescent="0.2">
      <c r="C217" s="1"/>
      <c r="D217" s="1"/>
      <c r="E217" s="1"/>
      <c r="F217" s="1"/>
      <c r="G217" s="1"/>
      <c r="H217" s="1"/>
      <c r="I217" s="1"/>
      <c r="J217" s="1"/>
      <c r="K217" s="8"/>
      <c r="L217" s="8"/>
      <c r="N217" s="9"/>
      <c r="O217" s="1"/>
      <c r="P217" s="1"/>
      <c r="Q217" s="1"/>
      <c r="R217" s="1"/>
      <c r="S217" s="1"/>
      <c r="T217" s="1"/>
      <c r="U217" s="1"/>
      <c r="V217" s="8"/>
    </row>
    <row r="218" spans="3:22" x14ac:dyDescent="0.2">
      <c r="C218" s="1"/>
      <c r="D218" s="1"/>
      <c r="E218" s="1"/>
      <c r="F218" s="1"/>
      <c r="G218" s="1"/>
      <c r="H218" s="1"/>
      <c r="I218" s="1"/>
      <c r="J218" s="1"/>
      <c r="K218" s="8"/>
      <c r="L218" s="8"/>
      <c r="N218" s="9"/>
      <c r="O218" s="1"/>
      <c r="P218" s="1"/>
      <c r="Q218" s="1"/>
      <c r="R218" s="1"/>
      <c r="S218" s="1"/>
      <c r="T218" s="1"/>
      <c r="U218" s="1"/>
      <c r="V218" s="8"/>
    </row>
    <row r="219" spans="3:22" x14ac:dyDescent="0.2">
      <c r="C219" s="1"/>
      <c r="D219" s="1"/>
      <c r="E219" s="1"/>
      <c r="F219" s="1"/>
      <c r="G219" s="1"/>
      <c r="H219" s="1"/>
      <c r="I219" s="1"/>
      <c r="J219" s="1"/>
      <c r="K219" s="8"/>
      <c r="L219" s="8"/>
      <c r="N219" s="9"/>
      <c r="O219" s="1"/>
      <c r="P219" s="1"/>
      <c r="Q219" s="1"/>
      <c r="R219" s="1"/>
      <c r="S219" s="1"/>
      <c r="T219" s="1"/>
      <c r="U219" s="1"/>
      <c r="V219" s="8"/>
    </row>
    <row r="220" spans="3:22" x14ac:dyDescent="0.2">
      <c r="C220" s="1"/>
      <c r="D220" s="1"/>
      <c r="E220" s="1"/>
      <c r="F220" s="1"/>
      <c r="G220" s="1"/>
      <c r="H220" s="1"/>
      <c r="I220" s="1"/>
      <c r="J220" s="1"/>
      <c r="K220" s="8"/>
      <c r="L220" s="8"/>
      <c r="N220" s="9"/>
      <c r="O220" s="1"/>
      <c r="P220" s="1"/>
      <c r="Q220" s="1"/>
      <c r="R220" s="1"/>
      <c r="S220" s="1"/>
      <c r="T220" s="1"/>
      <c r="U220" s="1"/>
      <c r="V220" s="8"/>
    </row>
    <row r="221" spans="3:22" x14ac:dyDescent="0.2">
      <c r="C221" s="1"/>
      <c r="D221" s="1"/>
      <c r="E221" s="1"/>
      <c r="F221" s="1"/>
      <c r="G221" s="1"/>
      <c r="H221" s="1"/>
      <c r="I221" s="1"/>
      <c r="J221" s="1"/>
      <c r="K221" s="8"/>
      <c r="L221" s="8"/>
      <c r="N221" s="9"/>
      <c r="O221" s="1"/>
      <c r="P221" s="1"/>
      <c r="Q221" s="1"/>
      <c r="R221" s="1"/>
      <c r="S221" s="1"/>
      <c r="T221" s="1"/>
      <c r="U221" s="1"/>
      <c r="V221" s="8"/>
    </row>
    <row r="222" spans="3:22" x14ac:dyDescent="0.2">
      <c r="C222" s="1"/>
      <c r="D222" s="1"/>
      <c r="E222" s="1"/>
      <c r="F222" s="1"/>
      <c r="G222" s="1"/>
      <c r="H222" s="1"/>
      <c r="I222" s="1"/>
      <c r="J222" s="1"/>
      <c r="K222" s="8"/>
      <c r="L222" s="8"/>
      <c r="N222" s="9"/>
      <c r="O222" s="1"/>
      <c r="P222" s="1"/>
      <c r="Q222" s="1"/>
      <c r="R222" s="1"/>
      <c r="S222" s="1"/>
      <c r="T222" s="1"/>
      <c r="U222" s="1"/>
      <c r="V222" s="8"/>
    </row>
    <row r="223" spans="3:22" x14ac:dyDescent="0.2">
      <c r="C223" s="1"/>
      <c r="D223" s="1"/>
      <c r="E223" s="1"/>
      <c r="F223" s="1"/>
      <c r="G223" s="1"/>
      <c r="H223" s="1"/>
      <c r="I223" s="1"/>
      <c r="J223" s="1"/>
      <c r="K223" s="8"/>
      <c r="L223" s="8"/>
      <c r="N223" s="9"/>
      <c r="O223" s="1"/>
      <c r="P223" s="1"/>
      <c r="Q223" s="1"/>
      <c r="R223" s="1"/>
      <c r="S223" s="1"/>
      <c r="T223" s="1"/>
      <c r="U223" s="1"/>
      <c r="V223" s="8"/>
    </row>
    <row r="224" spans="3:22" x14ac:dyDescent="0.2">
      <c r="C224" s="1"/>
      <c r="D224" s="1"/>
      <c r="E224" s="1"/>
      <c r="F224" s="1"/>
      <c r="G224" s="1"/>
      <c r="H224" s="1"/>
      <c r="I224" s="1"/>
      <c r="J224" s="1"/>
      <c r="K224" s="8"/>
      <c r="L224" s="8"/>
      <c r="N224" s="9"/>
      <c r="O224" s="1"/>
      <c r="P224" s="1"/>
      <c r="Q224" s="1"/>
      <c r="R224" s="1"/>
      <c r="S224" s="1"/>
      <c r="T224" s="1"/>
      <c r="U224" s="1"/>
      <c r="V224" s="8"/>
    </row>
    <row r="225" spans="3:22" x14ac:dyDescent="0.2">
      <c r="C225" s="1"/>
      <c r="D225" s="1"/>
      <c r="E225" s="1"/>
      <c r="F225" s="1"/>
      <c r="G225" s="1"/>
      <c r="H225" s="1"/>
      <c r="I225" s="1"/>
      <c r="J225" s="1"/>
      <c r="K225" s="8"/>
      <c r="L225" s="8"/>
      <c r="N225" s="9"/>
      <c r="O225" s="1"/>
      <c r="P225" s="1"/>
      <c r="Q225" s="1"/>
      <c r="R225" s="1"/>
      <c r="S225" s="1"/>
      <c r="T225" s="1"/>
      <c r="U225" s="1"/>
      <c r="V225" s="8"/>
    </row>
    <row r="226" spans="3:22" x14ac:dyDescent="0.2">
      <c r="C226" s="1"/>
      <c r="D226" s="1"/>
      <c r="E226" s="1"/>
      <c r="F226" s="1"/>
      <c r="G226" s="1"/>
      <c r="H226" s="1"/>
      <c r="I226" s="1"/>
      <c r="J226" s="1"/>
      <c r="K226" s="8"/>
      <c r="L226" s="8"/>
      <c r="N226" s="9"/>
      <c r="O226" s="1"/>
      <c r="P226" s="1"/>
      <c r="Q226" s="1"/>
      <c r="R226" s="1"/>
      <c r="S226" s="1"/>
      <c r="T226" s="1"/>
      <c r="U226" s="1"/>
      <c r="V226" s="8"/>
    </row>
    <row r="227" spans="3:22" x14ac:dyDescent="0.2">
      <c r="C227" s="1"/>
      <c r="D227" s="1"/>
      <c r="E227" s="1"/>
      <c r="F227" s="1"/>
      <c r="G227" s="1"/>
      <c r="H227" s="1"/>
      <c r="I227" s="1"/>
      <c r="J227" s="1"/>
      <c r="K227" s="8"/>
      <c r="L227" s="8"/>
      <c r="N227" s="9"/>
      <c r="O227" s="1"/>
      <c r="P227" s="1"/>
      <c r="Q227" s="1"/>
      <c r="R227" s="1"/>
      <c r="S227" s="1"/>
      <c r="T227" s="1"/>
      <c r="U227" s="1"/>
      <c r="V227" s="8"/>
    </row>
    <row r="228" spans="3:22" x14ac:dyDescent="0.2">
      <c r="C228" s="1"/>
      <c r="D228" s="1"/>
      <c r="E228" s="1"/>
      <c r="F228" s="1"/>
      <c r="G228" s="1"/>
      <c r="H228" s="1"/>
      <c r="I228" s="1"/>
      <c r="J228" s="1"/>
      <c r="K228" s="8"/>
      <c r="L228" s="8"/>
      <c r="N228" s="9"/>
      <c r="O228" s="1"/>
      <c r="P228" s="1"/>
      <c r="Q228" s="1"/>
      <c r="R228" s="1"/>
      <c r="S228" s="1"/>
      <c r="T228" s="1"/>
      <c r="U228" s="1"/>
      <c r="V228" s="8"/>
    </row>
    <row r="229" spans="3:22" x14ac:dyDescent="0.2">
      <c r="C229" s="1"/>
      <c r="D229" s="1"/>
      <c r="E229" s="1"/>
      <c r="F229" s="1"/>
      <c r="G229" s="1"/>
      <c r="H229" s="1"/>
      <c r="I229" s="1"/>
      <c r="J229" s="1"/>
      <c r="K229" s="8"/>
      <c r="L229" s="8"/>
      <c r="N229" s="9"/>
      <c r="O229" s="1"/>
      <c r="P229" s="1"/>
      <c r="Q229" s="1"/>
      <c r="R229" s="1"/>
      <c r="S229" s="1"/>
      <c r="T229" s="1"/>
      <c r="U229" s="1"/>
      <c r="V229" s="8"/>
    </row>
    <row r="230" spans="3:22" x14ac:dyDescent="0.2">
      <c r="C230" s="1"/>
      <c r="D230" s="1"/>
      <c r="E230" s="1"/>
      <c r="F230" s="1"/>
      <c r="G230" s="1"/>
      <c r="H230" s="1"/>
      <c r="I230" s="1"/>
      <c r="J230" s="1"/>
      <c r="K230" s="8"/>
      <c r="L230" s="8"/>
      <c r="N230" s="9"/>
      <c r="O230" s="1"/>
      <c r="P230" s="1"/>
      <c r="Q230" s="1"/>
      <c r="R230" s="1"/>
      <c r="S230" s="1"/>
      <c r="T230" s="1"/>
      <c r="U230" s="1"/>
      <c r="V230" s="8"/>
    </row>
    <row r="231" spans="3:22" x14ac:dyDescent="0.2">
      <c r="C231" s="1"/>
      <c r="D231" s="1"/>
      <c r="E231" s="1"/>
      <c r="F231" s="1"/>
      <c r="G231" s="1"/>
      <c r="H231" s="1"/>
      <c r="I231" s="1"/>
      <c r="J231" s="1"/>
      <c r="K231" s="8"/>
      <c r="L231" s="8"/>
      <c r="N231" s="9"/>
      <c r="O231" s="1"/>
      <c r="P231" s="1"/>
      <c r="Q231" s="1"/>
      <c r="R231" s="1"/>
      <c r="S231" s="1"/>
      <c r="T231" s="1"/>
      <c r="U231" s="1"/>
      <c r="V231" s="8"/>
    </row>
    <row r="232" spans="3:22" x14ac:dyDescent="0.2">
      <c r="C232" s="1"/>
      <c r="D232" s="1"/>
      <c r="E232" s="1"/>
      <c r="F232" s="1"/>
      <c r="G232" s="1"/>
      <c r="H232" s="1"/>
      <c r="I232" s="1"/>
      <c r="J232" s="1"/>
      <c r="K232" s="8"/>
      <c r="L232" s="8"/>
      <c r="N232" s="9"/>
      <c r="O232" s="1"/>
      <c r="P232" s="1"/>
      <c r="Q232" s="1"/>
      <c r="R232" s="1"/>
      <c r="S232" s="1"/>
      <c r="T232" s="1"/>
      <c r="U232" s="1"/>
      <c r="V232" s="8"/>
    </row>
    <row r="233" spans="3:22" x14ac:dyDescent="0.2">
      <c r="C233" s="1"/>
      <c r="D233" s="1"/>
      <c r="E233" s="1"/>
      <c r="F233" s="1"/>
      <c r="G233" s="1"/>
      <c r="H233" s="1"/>
      <c r="I233" s="1"/>
      <c r="J233" s="1"/>
      <c r="K233" s="8"/>
      <c r="L233" s="8"/>
      <c r="N233" s="9"/>
      <c r="O233" s="1"/>
      <c r="P233" s="1"/>
      <c r="Q233" s="1"/>
      <c r="R233" s="1"/>
      <c r="S233" s="1"/>
      <c r="T233" s="1"/>
      <c r="U233" s="1"/>
      <c r="V233" s="8"/>
    </row>
    <row r="234" spans="3:22" x14ac:dyDescent="0.2">
      <c r="C234" s="1"/>
      <c r="D234" s="1"/>
      <c r="E234" s="1"/>
      <c r="F234" s="1"/>
      <c r="G234" s="1"/>
      <c r="H234" s="1"/>
      <c r="I234" s="1"/>
      <c r="J234" s="1"/>
      <c r="K234" s="8"/>
      <c r="L234" s="8"/>
      <c r="N234" s="9"/>
      <c r="O234" s="1"/>
      <c r="P234" s="1"/>
      <c r="Q234" s="1"/>
      <c r="R234" s="1"/>
      <c r="S234" s="1"/>
      <c r="T234" s="1"/>
      <c r="U234" s="1"/>
      <c r="V234" s="8"/>
    </row>
    <row r="235" spans="3:22" x14ac:dyDescent="0.2">
      <c r="C235" s="1"/>
      <c r="D235" s="1"/>
      <c r="E235" s="1"/>
      <c r="F235" s="1"/>
      <c r="G235" s="1"/>
      <c r="H235" s="1"/>
      <c r="I235" s="1"/>
      <c r="J235" s="1"/>
      <c r="K235" s="8"/>
      <c r="L235" s="8"/>
      <c r="N235" s="9"/>
      <c r="O235" s="1"/>
      <c r="P235" s="1"/>
      <c r="Q235" s="1"/>
      <c r="R235" s="1"/>
      <c r="S235" s="1"/>
      <c r="T235" s="1"/>
      <c r="U235" s="1"/>
      <c r="V235" s="8"/>
    </row>
    <row r="236" spans="3:22" x14ac:dyDescent="0.2">
      <c r="C236" s="1"/>
      <c r="D236" s="1"/>
      <c r="E236" s="1"/>
      <c r="F236" s="1"/>
      <c r="G236" s="1"/>
      <c r="H236" s="1"/>
      <c r="I236" s="1"/>
      <c r="J236" s="1"/>
      <c r="K236" s="8"/>
      <c r="L236" s="8"/>
      <c r="N236" s="9"/>
      <c r="O236" s="1"/>
      <c r="P236" s="1"/>
      <c r="Q236" s="1"/>
      <c r="R236" s="1"/>
      <c r="S236" s="1"/>
      <c r="T236" s="1"/>
      <c r="U236" s="1"/>
      <c r="V236" s="8"/>
    </row>
    <row r="237" spans="3:22" x14ac:dyDescent="0.2">
      <c r="C237" s="1"/>
      <c r="D237" s="1"/>
      <c r="E237" s="1"/>
      <c r="F237" s="1"/>
      <c r="G237" s="1"/>
      <c r="H237" s="1"/>
      <c r="I237" s="1"/>
      <c r="J237" s="1"/>
      <c r="K237" s="8"/>
      <c r="L237" s="8"/>
      <c r="N237" s="9"/>
      <c r="O237" s="1"/>
      <c r="P237" s="1"/>
      <c r="Q237" s="1"/>
      <c r="R237" s="1"/>
      <c r="S237" s="1"/>
      <c r="T237" s="1"/>
      <c r="U237" s="1"/>
      <c r="V237" s="8"/>
    </row>
    <row r="238" spans="3:22" x14ac:dyDescent="0.2">
      <c r="C238" s="1"/>
      <c r="D238" s="1"/>
      <c r="E238" s="1"/>
      <c r="F238" s="1"/>
      <c r="G238" s="1"/>
      <c r="H238" s="1"/>
      <c r="I238" s="1"/>
      <c r="J238" s="1"/>
      <c r="K238" s="8"/>
      <c r="L238" s="8"/>
      <c r="N238" s="9"/>
      <c r="O238" s="1"/>
      <c r="P238" s="1"/>
      <c r="Q238" s="1"/>
      <c r="R238" s="1"/>
      <c r="S238" s="1"/>
      <c r="T238" s="1"/>
      <c r="U238" s="1"/>
      <c r="V238" s="8"/>
    </row>
    <row r="239" spans="3:22" x14ac:dyDescent="0.2">
      <c r="C239" s="1"/>
      <c r="D239" s="1"/>
      <c r="E239" s="1"/>
      <c r="F239" s="1"/>
      <c r="G239" s="1"/>
      <c r="H239" s="1"/>
      <c r="I239" s="1"/>
      <c r="J239" s="1"/>
      <c r="K239" s="8"/>
      <c r="L239" s="8"/>
      <c r="N239" s="9"/>
      <c r="O239" s="1"/>
      <c r="P239" s="1"/>
      <c r="Q239" s="1"/>
      <c r="R239" s="1"/>
      <c r="S239" s="1"/>
      <c r="T239" s="1"/>
      <c r="U239" s="1"/>
      <c r="V239" s="8"/>
    </row>
    <row r="240" spans="3:22" x14ac:dyDescent="0.2">
      <c r="C240" s="1"/>
      <c r="D240" s="1"/>
      <c r="E240" s="1"/>
      <c r="F240" s="1"/>
      <c r="G240" s="1"/>
      <c r="H240" s="1"/>
      <c r="I240" s="1"/>
      <c r="J240" s="1"/>
      <c r="K240" s="8"/>
      <c r="L240" s="8"/>
      <c r="N240" s="9"/>
      <c r="O240" s="1"/>
      <c r="P240" s="1"/>
      <c r="Q240" s="1"/>
      <c r="R240" s="1"/>
      <c r="S240" s="1"/>
      <c r="T240" s="1"/>
      <c r="U240" s="1"/>
      <c r="V240" s="8"/>
    </row>
    <row r="241" spans="3:22" x14ac:dyDescent="0.2">
      <c r="C241" s="1"/>
      <c r="D241" s="1"/>
      <c r="E241" s="1"/>
      <c r="F241" s="1"/>
      <c r="G241" s="1"/>
      <c r="H241" s="1"/>
      <c r="I241" s="1"/>
      <c r="J241" s="1"/>
      <c r="K241" s="8"/>
      <c r="L241" s="8"/>
      <c r="N241" s="9"/>
      <c r="O241" s="1"/>
      <c r="P241" s="1"/>
      <c r="Q241" s="1"/>
      <c r="R241" s="1"/>
      <c r="S241" s="1"/>
      <c r="T241" s="1"/>
      <c r="U241" s="1"/>
      <c r="V241" s="8"/>
    </row>
    <row r="242" spans="3:22" x14ac:dyDescent="0.2">
      <c r="C242" s="1"/>
      <c r="D242" s="1"/>
      <c r="E242" s="1"/>
      <c r="F242" s="1"/>
      <c r="G242" s="1"/>
      <c r="H242" s="1"/>
      <c r="I242" s="1"/>
      <c r="J242" s="1"/>
      <c r="K242" s="8"/>
      <c r="L242" s="8"/>
      <c r="N242" s="9"/>
      <c r="O242" s="1"/>
      <c r="P242" s="1"/>
      <c r="Q242" s="1"/>
      <c r="R242" s="1"/>
      <c r="S242" s="1"/>
      <c r="T242" s="1"/>
      <c r="U242" s="1"/>
      <c r="V242" s="8"/>
    </row>
    <row r="243" spans="3:22" x14ac:dyDescent="0.2">
      <c r="C243" s="1"/>
      <c r="D243" s="1"/>
      <c r="E243" s="1"/>
      <c r="F243" s="1"/>
      <c r="G243" s="1"/>
      <c r="H243" s="1"/>
      <c r="I243" s="1"/>
      <c r="J243" s="1"/>
      <c r="K243" s="8"/>
      <c r="L243" s="8"/>
      <c r="N243" s="9"/>
      <c r="O243" s="1"/>
      <c r="P243" s="1"/>
      <c r="Q243" s="1"/>
      <c r="R243" s="1"/>
      <c r="S243" s="1"/>
      <c r="T243" s="1"/>
      <c r="U243" s="1"/>
      <c r="V243" s="8"/>
    </row>
    <row r="244" spans="3:22" x14ac:dyDescent="0.2">
      <c r="C244" s="1"/>
      <c r="D244" s="1"/>
      <c r="E244" s="1"/>
      <c r="F244" s="1"/>
      <c r="G244" s="1"/>
      <c r="H244" s="1"/>
      <c r="I244" s="1"/>
      <c r="J244" s="1"/>
      <c r="K244" s="8"/>
      <c r="L244" s="8"/>
      <c r="N244" s="9"/>
      <c r="O244" s="1"/>
      <c r="P244" s="1"/>
      <c r="Q244" s="1"/>
      <c r="R244" s="1"/>
      <c r="S244" s="1"/>
      <c r="T244" s="1"/>
      <c r="U244" s="1"/>
      <c r="V244" s="8"/>
    </row>
    <row r="245" spans="3:22" x14ac:dyDescent="0.2">
      <c r="C245" s="1"/>
      <c r="D245" s="1"/>
      <c r="E245" s="1"/>
      <c r="F245" s="1"/>
      <c r="G245" s="1"/>
      <c r="H245" s="1"/>
      <c r="I245" s="1"/>
      <c r="J245" s="1"/>
      <c r="K245" s="8"/>
      <c r="L245" s="8"/>
      <c r="N245" s="9"/>
      <c r="O245" s="1"/>
      <c r="P245" s="1"/>
      <c r="Q245" s="1"/>
      <c r="R245" s="1"/>
      <c r="S245" s="1"/>
      <c r="T245" s="1"/>
      <c r="U245" s="1"/>
      <c r="V245" s="8"/>
    </row>
    <row r="246" spans="3:22" x14ac:dyDescent="0.2">
      <c r="C246" s="1"/>
      <c r="D246" s="1"/>
      <c r="E246" s="1"/>
      <c r="F246" s="1"/>
      <c r="G246" s="1"/>
      <c r="H246" s="1"/>
      <c r="I246" s="1"/>
      <c r="J246" s="1"/>
      <c r="K246" s="8"/>
      <c r="L246" s="8"/>
      <c r="N246" s="9"/>
      <c r="O246" s="1"/>
      <c r="P246" s="1"/>
      <c r="Q246" s="1"/>
      <c r="R246" s="1"/>
      <c r="S246" s="1"/>
      <c r="T246" s="1"/>
      <c r="U246" s="1"/>
      <c r="V246" s="8"/>
    </row>
    <row r="247" spans="3:22" x14ac:dyDescent="0.2">
      <c r="C247" s="1"/>
      <c r="D247" s="1"/>
      <c r="E247" s="1"/>
      <c r="F247" s="1"/>
      <c r="G247" s="1"/>
      <c r="H247" s="1"/>
      <c r="I247" s="1"/>
      <c r="J247" s="1"/>
      <c r="K247" s="8"/>
      <c r="L247" s="8"/>
      <c r="N247" s="9"/>
      <c r="O247" s="1"/>
      <c r="P247" s="1"/>
      <c r="Q247" s="1"/>
      <c r="R247" s="1"/>
      <c r="S247" s="1"/>
      <c r="T247" s="1"/>
      <c r="U247" s="1"/>
      <c r="V247" s="8"/>
    </row>
    <row r="248" spans="3:22" x14ac:dyDescent="0.2">
      <c r="C248" s="1"/>
      <c r="D248" s="1"/>
      <c r="E248" s="1"/>
      <c r="F248" s="1"/>
      <c r="G248" s="1"/>
      <c r="H248" s="1"/>
      <c r="I248" s="1"/>
      <c r="J248" s="1"/>
      <c r="K248" s="8"/>
      <c r="L248" s="8"/>
      <c r="N248" s="9"/>
      <c r="O248" s="1"/>
      <c r="P248" s="1"/>
      <c r="Q248" s="1"/>
      <c r="R248" s="1"/>
      <c r="S248" s="1"/>
      <c r="T248" s="1"/>
      <c r="U248" s="1"/>
      <c r="V248" s="8"/>
    </row>
    <row r="249" spans="3:22" x14ac:dyDescent="0.2">
      <c r="C249" s="1"/>
      <c r="D249" s="1"/>
      <c r="E249" s="1"/>
      <c r="F249" s="1"/>
      <c r="G249" s="1"/>
      <c r="H249" s="1"/>
      <c r="I249" s="1"/>
      <c r="J249" s="1"/>
      <c r="K249" s="8"/>
      <c r="L249" s="8"/>
      <c r="N249" s="9"/>
      <c r="O249" s="1"/>
      <c r="P249" s="1"/>
      <c r="Q249" s="1"/>
      <c r="R249" s="1"/>
      <c r="S249" s="1"/>
      <c r="T249" s="1"/>
      <c r="U249" s="1"/>
      <c r="V249" s="8"/>
    </row>
    <row r="250" spans="3:22" x14ac:dyDescent="0.2">
      <c r="C250" s="1"/>
      <c r="D250" s="1"/>
      <c r="E250" s="1"/>
      <c r="F250" s="1"/>
      <c r="G250" s="1"/>
      <c r="H250" s="1"/>
      <c r="I250" s="1"/>
      <c r="J250" s="1"/>
      <c r="K250" s="8"/>
      <c r="L250" s="8"/>
      <c r="N250" s="9"/>
      <c r="O250" s="1"/>
      <c r="P250" s="1"/>
      <c r="Q250" s="1"/>
      <c r="R250" s="1"/>
      <c r="S250" s="1"/>
      <c r="T250" s="1"/>
      <c r="U250" s="1"/>
      <c r="V250" s="8"/>
    </row>
    <row r="251" spans="3:22" x14ac:dyDescent="0.2">
      <c r="C251" s="1"/>
      <c r="D251" s="1"/>
      <c r="E251" s="1"/>
      <c r="F251" s="1"/>
      <c r="G251" s="1"/>
      <c r="H251" s="1"/>
      <c r="I251" s="1"/>
      <c r="J251" s="1"/>
      <c r="K251" s="8"/>
      <c r="L251" s="8"/>
      <c r="N251" s="9"/>
      <c r="O251" s="1"/>
      <c r="P251" s="1"/>
      <c r="Q251" s="1"/>
      <c r="R251" s="1"/>
      <c r="S251" s="1"/>
      <c r="T251" s="1"/>
      <c r="U251" s="1"/>
      <c r="V251" s="8"/>
    </row>
    <row r="252" spans="3:22" x14ac:dyDescent="0.2">
      <c r="C252" s="1"/>
      <c r="D252" s="1"/>
      <c r="E252" s="1"/>
      <c r="F252" s="1"/>
      <c r="G252" s="1"/>
      <c r="H252" s="1"/>
      <c r="I252" s="1"/>
      <c r="J252" s="1"/>
      <c r="K252" s="8"/>
      <c r="L252" s="8"/>
      <c r="N252" s="9"/>
      <c r="O252" s="1"/>
      <c r="P252" s="1"/>
      <c r="Q252" s="1"/>
      <c r="R252" s="1"/>
      <c r="S252" s="1"/>
      <c r="T252" s="1"/>
      <c r="U252" s="1"/>
      <c r="V252" s="8"/>
    </row>
    <row r="253" spans="3:22" x14ac:dyDescent="0.2">
      <c r="C253" s="1"/>
      <c r="D253" s="1"/>
      <c r="E253" s="1"/>
      <c r="F253" s="1"/>
      <c r="G253" s="1"/>
      <c r="H253" s="1"/>
      <c r="I253" s="1"/>
      <c r="J253" s="1"/>
      <c r="K253" s="8"/>
      <c r="L253" s="8"/>
      <c r="N253" s="9"/>
      <c r="O253" s="1"/>
      <c r="P253" s="1"/>
      <c r="Q253" s="1"/>
      <c r="R253" s="1"/>
      <c r="S253" s="1"/>
      <c r="T253" s="1"/>
      <c r="U253" s="1"/>
      <c r="V253" s="8"/>
    </row>
    <row r="254" spans="3:22" x14ac:dyDescent="0.2">
      <c r="C254" s="1"/>
      <c r="D254" s="1"/>
      <c r="E254" s="1"/>
      <c r="F254" s="1"/>
      <c r="G254" s="1"/>
      <c r="H254" s="1"/>
      <c r="I254" s="1"/>
      <c r="J254" s="1"/>
      <c r="K254" s="8"/>
      <c r="L254" s="8"/>
      <c r="N254" s="9"/>
      <c r="O254" s="1"/>
      <c r="P254" s="1"/>
      <c r="Q254" s="1"/>
      <c r="R254" s="1"/>
      <c r="S254" s="1"/>
      <c r="T254" s="1"/>
      <c r="U254" s="1"/>
      <c r="V254" s="8"/>
    </row>
    <row r="255" spans="3:22" x14ac:dyDescent="0.2">
      <c r="C255" s="1"/>
      <c r="D255" s="1"/>
      <c r="E255" s="1"/>
      <c r="F255" s="1"/>
      <c r="G255" s="1"/>
      <c r="H255" s="1"/>
      <c r="I255" s="1"/>
      <c r="J255" s="1"/>
      <c r="K255" s="8"/>
      <c r="L255" s="8"/>
      <c r="N255" s="9"/>
      <c r="O255" s="1"/>
      <c r="P255" s="1"/>
      <c r="Q255" s="1"/>
      <c r="R255" s="1"/>
      <c r="S255" s="1"/>
      <c r="T255" s="1"/>
      <c r="U255" s="1"/>
      <c r="V255" s="8"/>
    </row>
    <row r="256" spans="3:22" x14ac:dyDescent="0.2">
      <c r="C256" s="1"/>
      <c r="D256" s="1"/>
      <c r="E256" s="1"/>
      <c r="F256" s="1"/>
      <c r="G256" s="1"/>
      <c r="H256" s="1"/>
      <c r="I256" s="1"/>
      <c r="J256" s="1"/>
      <c r="K256" s="8"/>
      <c r="L256" s="8"/>
      <c r="N256" s="9"/>
      <c r="O256" s="1"/>
      <c r="P256" s="1"/>
      <c r="Q256" s="1"/>
      <c r="R256" s="1"/>
      <c r="S256" s="1"/>
      <c r="T256" s="1"/>
      <c r="U256" s="1"/>
      <c r="V256" s="8"/>
    </row>
    <row r="257" spans="3:22" x14ac:dyDescent="0.2">
      <c r="C257" s="1"/>
      <c r="D257" s="1"/>
      <c r="E257" s="1"/>
      <c r="F257" s="1"/>
      <c r="G257" s="1"/>
      <c r="H257" s="1"/>
      <c r="I257" s="1"/>
      <c r="J257" s="1"/>
      <c r="K257" s="8"/>
      <c r="L257" s="8"/>
      <c r="N257" s="9"/>
      <c r="O257" s="1"/>
      <c r="P257" s="1"/>
      <c r="Q257" s="1"/>
      <c r="R257" s="1"/>
      <c r="S257" s="1"/>
      <c r="T257" s="1"/>
      <c r="U257" s="1"/>
      <c r="V257" s="8"/>
    </row>
    <row r="258" spans="3:22" x14ac:dyDescent="0.2">
      <c r="C258" s="1"/>
      <c r="D258" s="1"/>
      <c r="E258" s="1"/>
      <c r="F258" s="1"/>
      <c r="G258" s="1"/>
      <c r="H258" s="1"/>
      <c r="I258" s="1"/>
      <c r="J258" s="1"/>
      <c r="K258" s="8"/>
      <c r="L258" s="8"/>
      <c r="N258" s="9"/>
      <c r="O258" s="1"/>
      <c r="P258" s="1"/>
      <c r="Q258" s="1"/>
      <c r="R258" s="1"/>
      <c r="S258" s="1"/>
      <c r="T258" s="1"/>
      <c r="U258" s="1"/>
      <c r="V258" s="8"/>
    </row>
    <row r="259" spans="3:22" x14ac:dyDescent="0.2">
      <c r="C259" s="1"/>
      <c r="D259" s="1"/>
      <c r="E259" s="1"/>
      <c r="F259" s="1"/>
      <c r="G259" s="1"/>
      <c r="H259" s="1"/>
      <c r="I259" s="1"/>
      <c r="J259" s="1"/>
      <c r="K259" s="8"/>
      <c r="L259" s="8"/>
      <c r="N259" s="9"/>
      <c r="O259" s="1"/>
      <c r="P259" s="1"/>
      <c r="Q259" s="1"/>
      <c r="R259" s="1"/>
      <c r="S259" s="1"/>
      <c r="T259" s="1"/>
      <c r="U259" s="1"/>
      <c r="V259" s="8"/>
    </row>
    <row r="260" spans="3:22" x14ac:dyDescent="0.2">
      <c r="C260" s="1"/>
      <c r="D260" s="1"/>
      <c r="E260" s="1"/>
      <c r="F260" s="1"/>
      <c r="G260" s="1"/>
      <c r="H260" s="1"/>
      <c r="I260" s="1"/>
      <c r="J260" s="1"/>
      <c r="K260" s="8"/>
      <c r="L260" s="8"/>
      <c r="N260" s="9"/>
      <c r="O260" s="1"/>
      <c r="P260" s="1"/>
      <c r="Q260" s="1"/>
      <c r="R260" s="1"/>
      <c r="S260" s="1"/>
      <c r="T260" s="1"/>
      <c r="U260" s="1"/>
      <c r="V260" s="8"/>
    </row>
    <row r="261" spans="3:22" x14ac:dyDescent="0.2">
      <c r="C261" s="1"/>
      <c r="D261" s="1"/>
      <c r="E261" s="1"/>
      <c r="F261" s="1"/>
      <c r="G261" s="1"/>
      <c r="H261" s="1"/>
      <c r="I261" s="1"/>
      <c r="J261" s="1"/>
      <c r="K261" s="8"/>
      <c r="L261" s="8"/>
      <c r="N261" s="9"/>
      <c r="O261" s="1"/>
      <c r="P261" s="1"/>
      <c r="Q261" s="1"/>
      <c r="R261" s="1"/>
      <c r="S261" s="1"/>
      <c r="T261" s="1"/>
      <c r="U261" s="1"/>
      <c r="V261" s="8"/>
    </row>
    <row r="262" spans="3:22" x14ac:dyDescent="0.2">
      <c r="C262" s="1"/>
      <c r="D262" s="1"/>
      <c r="E262" s="1"/>
      <c r="F262" s="1"/>
      <c r="G262" s="1"/>
      <c r="H262" s="1"/>
      <c r="I262" s="1"/>
      <c r="J262" s="1"/>
      <c r="K262" s="8"/>
      <c r="L262" s="8"/>
      <c r="N262" s="9"/>
      <c r="O262" s="1"/>
      <c r="P262" s="1"/>
      <c r="Q262" s="1"/>
      <c r="R262" s="1"/>
      <c r="S262" s="1"/>
      <c r="T262" s="1"/>
      <c r="U262" s="1"/>
      <c r="V262" s="8"/>
    </row>
    <row r="263" spans="3:22" x14ac:dyDescent="0.2">
      <c r="C263" s="1"/>
      <c r="D263" s="1"/>
      <c r="E263" s="1"/>
      <c r="F263" s="1"/>
      <c r="G263" s="1"/>
      <c r="H263" s="1"/>
      <c r="I263" s="1"/>
      <c r="J263" s="1"/>
      <c r="K263" s="8"/>
      <c r="L263" s="8"/>
      <c r="N263" s="9"/>
      <c r="O263" s="1"/>
      <c r="P263" s="1"/>
      <c r="Q263" s="1"/>
      <c r="R263" s="1"/>
      <c r="S263" s="1"/>
      <c r="T263" s="1"/>
      <c r="U263" s="1"/>
      <c r="V263" s="8"/>
    </row>
    <row r="264" spans="3:22" x14ac:dyDescent="0.2">
      <c r="C264" s="1"/>
      <c r="D264" s="1"/>
      <c r="E264" s="1"/>
      <c r="F264" s="1"/>
      <c r="G264" s="1"/>
      <c r="H264" s="1"/>
      <c r="I264" s="1"/>
      <c r="J264" s="1"/>
      <c r="K264" s="8"/>
      <c r="L264" s="8"/>
      <c r="N264" s="9"/>
      <c r="O264" s="1"/>
      <c r="P264" s="1"/>
      <c r="Q264" s="1"/>
      <c r="R264" s="1"/>
      <c r="S264" s="1"/>
      <c r="T264" s="1"/>
      <c r="U264" s="1"/>
      <c r="V264" s="8"/>
    </row>
    <row r="265" spans="3:22" x14ac:dyDescent="0.2">
      <c r="C265" s="1"/>
      <c r="D265" s="1"/>
      <c r="E265" s="1"/>
      <c r="F265" s="1"/>
      <c r="G265" s="1"/>
      <c r="H265" s="1"/>
      <c r="I265" s="1"/>
      <c r="J265" s="1"/>
      <c r="K265" s="8"/>
      <c r="L265" s="8"/>
      <c r="N265" s="9"/>
      <c r="O265" s="1"/>
      <c r="P265" s="1"/>
      <c r="Q265" s="1"/>
      <c r="R265" s="1"/>
      <c r="S265" s="1"/>
      <c r="T265" s="1"/>
      <c r="U265" s="1"/>
      <c r="V265" s="8"/>
    </row>
    <row r="266" spans="3:22" x14ac:dyDescent="0.2">
      <c r="C266" s="1"/>
      <c r="D266" s="1"/>
      <c r="E266" s="1"/>
      <c r="F266" s="1"/>
      <c r="G266" s="1"/>
      <c r="H266" s="1"/>
      <c r="I266" s="1"/>
      <c r="J266" s="1"/>
      <c r="K266" s="8"/>
      <c r="L266" s="8"/>
      <c r="N266" s="9"/>
      <c r="O266" s="1"/>
      <c r="P266" s="1"/>
      <c r="Q266" s="1"/>
      <c r="R266" s="1"/>
      <c r="S266" s="1"/>
      <c r="T266" s="1"/>
      <c r="U266" s="1"/>
      <c r="V266" s="8"/>
    </row>
    <row r="267" spans="3:22" x14ac:dyDescent="0.2">
      <c r="C267" s="1"/>
      <c r="D267" s="1"/>
      <c r="E267" s="1"/>
      <c r="F267" s="1"/>
      <c r="G267" s="1"/>
      <c r="H267" s="1"/>
      <c r="I267" s="1"/>
      <c r="J267" s="1"/>
      <c r="K267" s="8"/>
      <c r="L267" s="8"/>
      <c r="N267" s="9"/>
      <c r="O267" s="1"/>
      <c r="P267" s="1"/>
      <c r="Q267" s="1"/>
      <c r="R267" s="1"/>
      <c r="S267" s="1"/>
      <c r="T267" s="1"/>
      <c r="U267" s="1"/>
      <c r="V267" s="8"/>
    </row>
    <row r="268" spans="3:22" x14ac:dyDescent="0.2">
      <c r="C268" s="1"/>
      <c r="D268" s="1"/>
      <c r="E268" s="1"/>
      <c r="F268" s="1"/>
      <c r="G268" s="1"/>
      <c r="H268" s="1"/>
      <c r="I268" s="1"/>
      <c r="J268" s="1"/>
      <c r="K268" s="8"/>
      <c r="L268" s="8"/>
      <c r="N268" s="9"/>
      <c r="O268" s="1"/>
      <c r="P268" s="1"/>
      <c r="Q268" s="1"/>
      <c r="R268" s="1"/>
      <c r="S268" s="1"/>
      <c r="T268" s="1"/>
      <c r="U268" s="1"/>
      <c r="V268" s="8"/>
    </row>
    <row r="269" spans="3:22" x14ac:dyDescent="0.2">
      <c r="C269" s="1"/>
      <c r="D269" s="1"/>
      <c r="E269" s="1"/>
      <c r="F269" s="1"/>
      <c r="G269" s="1"/>
      <c r="H269" s="1"/>
      <c r="I269" s="1"/>
      <c r="J269" s="1"/>
      <c r="K269" s="8"/>
      <c r="L269" s="8"/>
      <c r="N269" s="9"/>
      <c r="O269" s="1"/>
      <c r="P269" s="1"/>
      <c r="Q269" s="1"/>
      <c r="R269" s="1"/>
      <c r="S269" s="1"/>
      <c r="T269" s="1"/>
      <c r="U269" s="1"/>
      <c r="V269" s="8"/>
    </row>
    <row r="270" spans="3:22" x14ac:dyDescent="0.2">
      <c r="C270" s="1"/>
      <c r="D270" s="1"/>
      <c r="E270" s="1"/>
      <c r="F270" s="1"/>
      <c r="G270" s="1"/>
      <c r="H270" s="1"/>
      <c r="I270" s="1"/>
      <c r="J270" s="1"/>
      <c r="K270" s="8"/>
      <c r="L270" s="8"/>
      <c r="N270" s="9"/>
      <c r="O270" s="1"/>
      <c r="P270" s="1"/>
      <c r="Q270" s="1"/>
      <c r="R270" s="1"/>
      <c r="S270" s="1"/>
      <c r="T270" s="1"/>
      <c r="U270" s="1"/>
      <c r="V270" s="8"/>
    </row>
    <row r="271" spans="3:22" x14ac:dyDescent="0.2">
      <c r="C271" s="1"/>
      <c r="D271" s="1"/>
      <c r="E271" s="1"/>
      <c r="F271" s="1"/>
      <c r="G271" s="1"/>
      <c r="H271" s="1"/>
      <c r="I271" s="1"/>
      <c r="J271" s="1"/>
      <c r="K271" s="8"/>
      <c r="L271" s="8"/>
      <c r="N271" s="9"/>
      <c r="O271" s="1"/>
      <c r="P271" s="1"/>
      <c r="Q271" s="1"/>
      <c r="R271" s="1"/>
      <c r="S271" s="1"/>
      <c r="T271" s="1"/>
      <c r="U271" s="1"/>
      <c r="V271" s="8"/>
    </row>
    <row r="272" spans="3:22" x14ac:dyDescent="0.2">
      <c r="C272" s="1"/>
      <c r="D272" s="1"/>
      <c r="E272" s="1"/>
      <c r="F272" s="1"/>
      <c r="G272" s="1"/>
      <c r="H272" s="1"/>
      <c r="I272" s="1"/>
      <c r="J272" s="1"/>
      <c r="K272" s="8"/>
      <c r="L272" s="8"/>
      <c r="N272" s="9"/>
      <c r="O272" s="1"/>
      <c r="P272" s="1"/>
      <c r="Q272" s="1"/>
      <c r="R272" s="1"/>
      <c r="S272" s="1"/>
      <c r="T272" s="1"/>
      <c r="U272" s="1"/>
      <c r="V272" s="8"/>
    </row>
    <row r="273" spans="3:22" x14ac:dyDescent="0.2">
      <c r="C273" s="1"/>
      <c r="D273" s="1"/>
      <c r="E273" s="1"/>
      <c r="F273" s="1"/>
      <c r="G273" s="1"/>
      <c r="H273" s="1"/>
      <c r="I273" s="1"/>
      <c r="J273" s="1"/>
      <c r="K273" s="8"/>
      <c r="L273" s="8"/>
      <c r="N273" s="9"/>
      <c r="O273" s="1"/>
      <c r="P273" s="1"/>
      <c r="Q273" s="1"/>
      <c r="R273" s="1"/>
      <c r="S273" s="1"/>
      <c r="T273" s="1"/>
      <c r="U273" s="1"/>
      <c r="V273" s="8"/>
    </row>
    <row r="274" spans="3:22" x14ac:dyDescent="0.2">
      <c r="C274" s="1"/>
      <c r="D274" s="1"/>
      <c r="E274" s="1"/>
      <c r="F274" s="1"/>
      <c r="G274" s="1"/>
      <c r="H274" s="1"/>
      <c r="I274" s="1"/>
      <c r="J274" s="1"/>
      <c r="K274" s="8"/>
      <c r="L274" s="8"/>
      <c r="N274" s="9"/>
      <c r="O274" s="1"/>
      <c r="P274" s="1"/>
      <c r="Q274" s="1"/>
      <c r="R274" s="1"/>
      <c r="S274" s="1"/>
      <c r="T274" s="1"/>
      <c r="U274" s="1"/>
      <c r="V274" s="8"/>
    </row>
    <row r="275" spans="3:22" x14ac:dyDescent="0.2">
      <c r="C275" s="1"/>
      <c r="D275" s="1"/>
      <c r="E275" s="1"/>
      <c r="F275" s="1"/>
      <c r="G275" s="1"/>
      <c r="H275" s="1"/>
      <c r="I275" s="1"/>
      <c r="J275" s="1"/>
      <c r="K275" s="8"/>
      <c r="L275" s="8"/>
      <c r="N275" s="9"/>
      <c r="O275" s="1"/>
      <c r="P275" s="1"/>
      <c r="Q275" s="1"/>
      <c r="R275" s="1"/>
      <c r="S275" s="1"/>
      <c r="T275" s="1"/>
      <c r="U275" s="1"/>
      <c r="V275" s="8"/>
    </row>
    <row r="276" spans="3:22" x14ac:dyDescent="0.2">
      <c r="C276" s="1"/>
      <c r="D276" s="1"/>
      <c r="E276" s="1"/>
      <c r="F276" s="1"/>
      <c r="G276" s="1"/>
      <c r="H276" s="1"/>
      <c r="I276" s="1"/>
      <c r="J276" s="1"/>
      <c r="K276" s="8"/>
      <c r="L276" s="8"/>
      <c r="N276" s="9"/>
      <c r="O276" s="1"/>
      <c r="P276" s="1"/>
      <c r="Q276" s="1"/>
      <c r="R276" s="1"/>
      <c r="S276" s="1"/>
      <c r="T276" s="1"/>
      <c r="U276" s="1"/>
      <c r="V276" s="8"/>
    </row>
    <row r="277" spans="3:22" x14ac:dyDescent="0.2">
      <c r="C277" s="1"/>
      <c r="D277" s="1"/>
      <c r="E277" s="1"/>
      <c r="F277" s="1"/>
      <c r="G277" s="1"/>
      <c r="H277" s="1"/>
      <c r="I277" s="1"/>
      <c r="J277" s="1"/>
      <c r="K277" s="8"/>
      <c r="L277" s="8"/>
      <c r="N277" s="9"/>
      <c r="O277" s="1"/>
      <c r="P277" s="1"/>
      <c r="Q277" s="1"/>
      <c r="R277" s="1"/>
      <c r="S277" s="1"/>
      <c r="T277" s="1"/>
      <c r="U277" s="1"/>
      <c r="V277" s="8"/>
    </row>
    <row r="278" spans="3:22" x14ac:dyDescent="0.2">
      <c r="C278" s="1"/>
      <c r="D278" s="1"/>
      <c r="E278" s="1"/>
      <c r="F278" s="1"/>
      <c r="G278" s="1"/>
      <c r="H278" s="1"/>
      <c r="I278" s="1"/>
      <c r="J278" s="1"/>
      <c r="K278" s="8"/>
      <c r="L278" s="8"/>
      <c r="N278" s="9"/>
      <c r="O278" s="1"/>
      <c r="P278" s="1"/>
      <c r="Q278" s="1"/>
      <c r="R278" s="1"/>
      <c r="S278" s="1"/>
      <c r="T278" s="1"/>
      <c r="U278" s="1"/>
      <c r="V278" s="8"/>
    </row>
    <row r="279" spans="3:22" x14ac:dyDescent="0.2">
      <c r="C279" s="1"/>
      <c r="D279" s="1"/>
      <c r="E279" s="1"/>
      <c r="F279" s="1"/>
      <c r="G279" s="1"/>
      <c r="H279" s="1"/>
      <c r="I279" s="1"/>
      <c r="J279" s="1"/>
      <c r="K279" s="8"/>
      <c r="L279" s="8"/>
      <c r="N279" s="9"/>
      <c r="O279" s="1"/>
      <c r="P279" s="1"/>
      <c r="Q279" s="1"/>
      <c r="R279" s="1"/>
      <c r="S279" s="1"/>
      <c r="T279" s="1"/>
      <c r="U279" s="1"/>
      <c r="V279" s="8"/>
    </row>
    <row r="280" spans="3:22" x14ac:dyDescent="0.2">
      <c r="C280" s="1"/>
      <c r="D280" s="1"/>
      <c r="E280" s="1"/>
      <c r="F280" s="1"/>
      <c r="G280" s="1"/>
      <c r="H280" s="1"/>
      <c r="I280" s="1"/>
      <c r="J280" s="1"/>
      <c r="K280" s="8"/>
      <c r="L280" s="8"/>
      <c r="N280" s="9"/>
      <c r="O280" s="1"/>
      <c r="P280" s="1"/>
      <c r="Q280" s="1"/>
      <c r="R280" s="1"/>
      <c r="S280" s="1"/>
      <c r="T280" s="1"/>
      <c r="U280" s="1"/>
      <c r="V280" s="8"/>
    </row>
    <row r="281" spans="3:22" x14ac:dyDescent="0.2">
      <c r="C281" s="1"/>
      <c r="D281" s="1"/>
      <c r="E281" s="1"/>
      <c r="F281" s="1"/>
      <c r="G281" s="1"/>
      <c r="H281" s="1"/>
      <c r="I281" s="1"/>
      <c r="J281" s="1"/>
      <c r="K281" s="8"/>
      <c r="L281" s="8"/>
      <c r="N281" s="9"/>
      <c r="O281" s="1"/>
      <c r="P281" s="1"/>
      <c r="Q281" s="1"/>
      <c r="R281" s="1"/>
      <c r="S281" s="1"/>
      <c r="T281" s="1"/>
      <c r="U281" s="1"/>
      <c r="V281" s="8"/>
    </row>
    <row r="282" spans="3:22" x14ac:dyDescent="0.2">
      <c r="C282" s="1"/>
      <c r="D282" s="1"/>
      <c r="E282" s="1"/>
      <c r="F282" s="1"/>
      <c r="G282" s="1"/>
      <c r="H282" s="1"/>
      <c r="I282" s="1"/>
      <c r="J282" s="1"/>
      <c r="K282" s="8"/>
      <c r="L282" s="8"/>
      <c r="N282" s="9"/>
      <c r="O282" s="1"/>
      <c r="P282" s="1"/>
      <c r="Q282" s="1"/>
      <c r="R282" s="1"/>
      <c r="S282" s="1"/>
      <c r="T282" s="1"/>
      <c r="U282" s="1"/>
      <c r="V282" s="8"/>
    </row>
    <row r="283" spans="3:22" x14ac:dyDescent="0.2">
      <c r="C283" s="1"/>
      <c r="D283" s="1"/>
      <c r="E283" s="1"/>
      <c r="F283" s="1"/>
      <c r="G283" s="1"/>
      <c r="H283" s="1"/>
      <c r="I283" s="1"/>
      <c r="J283" s="1"/>
      <c r="K283" s="8"/>
      <c r="L283" s="8"/>
      <c r="N283" s="9"/>
      <c r="O283" s="1"/>
      <c r="P283" s="1"/>
      <c r="Q283" s="1"/>
      <c r="R283" s="1"/>
      <c r="S283" s="1"/>
      <c r="T283" s="1"/>
      <c r="U283" s="1"/>
      <c r="V283" s="8"/>
    </row>
    <row r="284" spans="3:22" x14ac:dyDescent="0.2">
      <c r="C284" s="1"/>
      <c r="D284" s="1"/>
      <c r="E284" s="1"/>
      <c r="F284" s="1"/>
      <c r="G284" s="1"/>
      <c r="H284" s="1"/>
      <c r="I284" s="1"/>
      <c r="J284" s="1"/>
      <c r="K284" s="8"/>
      <c r="L284" s="8"/>
      <c r="N284" s="9"/>
      <c r="O284" s="1"/>
      <c r="P284" s="1"/>
      <c r="Q284" s="1"/>
      <c r="R284" s="1"/>
      <c r="S284" s="1"/>
      <c r="T284" s="1"/>
      <c r="U284" s="1"/>
      <c r="V284" s="8"/>
    </row>
    <row r="285" spans="3:22" x14ac:dyDescent="0.2">
      <c r="C285" s="1"/>
      <c r="D285" s="1"/>
      <c r="E285" s="1"/>
      <c r="F285" s="1"/>
      <c r="G285" s="1"/>
      <c r="H285" s="1"/>
      <c r="I285" s="1"/>
      <c r="J285" s="1"/>
      <c r="K285" s="8"/>
      <c r="L285" s="8"/>
      <c r="N285" s="9"/>
      <c r="O285" s="1"/>
      <c r="P285" s="1"/>
      <c r="Q285" s="1"/>
      <c r="R285" s="1"/>
      <c r="S285" s="1"/>
      <c r="T285" s="1"/>
      <c r="U285" s="1"/>
      <c r="V285" s="8"/>
    </row>
    <row r="286" spans="3:22" x14ac:dyDescent="0.2">
      <c r="C286" s="1"/>
      <c r="D286" s="1"/>
      <c r="E286" s="1"/>
      <c r="F286" s="1"/>
      <c r="G286" s="1"/>
      <c r="H286" s="1"/>
      <c r="I286" s="1"/>
      <c r="J286" s="1"/>
      <c r="K286" s="8"/>
      <c r="L286" s="8"/>
      <c r="N286" s="9"/>
      <c r="O286" s="1"/>
      <c r="P286" s="1"/>
      <c r="Q286" s="1"/>
      <c r="R286" s="1"/>
      <c r="S286" s="1"/>
      <c r="T286" s="1"/>
      <c r="U286" s="1"/>
      <c r="V286" s="8"/>
    </row>
    <row r="287" spans="3:22" x14ac:dyDescent="0.2">
      <c r="C287" s="1"/>
      <c r="D287" s="1"/>
      <c r="E287" s="1"/>
      <c r="F287" s="1"/>
      <c r="G287" s="1"/>
      <c r="H287" s="1"/>
      <c r="I287" s="1"/>
      <c r="J287" s="1"/>
      <c r="K287" s="8"/>
      <c r="L287" s="8"/>
      <c r="N287" s="9"/>
      <c r="O287" s="1"/>
      <c r="P287" s="1"/>
      <c r="Q287" s="1"/>
      <c r="R287" s="1"/>
      <c r="S287" s="1"/>
      <c r="T287" s="1"/>
      <c r="U287" s="1"/>
      <c r="V287" s="8"/>
    </row>
    <row r="288" spans="3:22" x14ac:dyDescent="0.2">
      <c r="C288" s="1"/>
      <c r="D288" s="1"/>
      <c r="E288" s="1"/>
      <c r="F288" s="1"/>
      <c r="G288" s="1"/>
      <c r="H288" s="1"/>
      <c r="I288" s="1"/>
      <c r="J288" s="1"/>
      <c r="K288" s="8"/>
      <c r="L288" s="8"/>
      <c r="N288" s="9"/>
      <c r="O288" s="1"/>
      <c r="P288" s="1"/>
      <c r="Q288" s="1"/>
      <c r="R288" s="1"/>
      <c r="S288" s="1"/>
      <c r="T288" s="1"/>
      <c r="U288" s="1"/>
      <c r="V288" s="8"/>
    </row>
    <row r="289" spans="3:22" x14ac:dyDescent="0.2">
      <c r="C289" s="1"/>
      <c r="D289" s="1"/>
      <c r="E289" s="1"/>
      <c r="F289" s="1"/>
      <c r="G289" s="1"/>
      <c r="H289" s="1"/>
      <c r="I289" s="1"/>
      <c r="J289" s="1"/>
      <c r="K289" s="8"/>
      <c r="L289" s="8"/>
      <c r="N289" s="9"/>
      <c r="O289" s="1"/>
      <c r="P289" s="1"/>
      <c r="Q289" s="1"/>
      <c r="R289" s="1"/>
      <c r="S289" s="1"/>
      <c r="T289" s="1"/>
      <c r="U289" s="1"/>
      <c r="V289" s="8"/>
    </row>
    <row r="290" spans="3:22" x14ac:dyDescent="0.2">
      <c r="C290" s="1"/>
      <c r="D290" s="1"/>
      <c r="E290" s="1"/>
      <c r="F290" s="1"/>
      <c r="G290" s="1"/>
      <c r="H290" s="1"/>
      <c r="I290" s="1"/>
      <c r="J290" s="1"/>
      <c r="K290" s="8"/>
      <c r="L290" s="8"/>
      <c r="N290" s="9"/>
      <c r="O290" s="1"/>
      <c r="P290" s="1"/>
      <c r="Q290" s="1"/>
      <c r="R290" s="1"/>
      <c r="S290" s="1"/>
      <c r="T290" s="1"/>
      <c r="U290" s="1"/>
      <c r="V290" s="8"/>
    </row>
    <row r="291" spans="3:22" x14ac:dyDescent="0.2">
      <c r="C291" s="1"/>
      <c r="D291" s="1"/>
      <c r="E291" s="1"/>
      <c r="F291" s="1"/>
      <c r="G291" s="1"/>
      <c r="H291" s="1"/>
      <c r="I291" s="1"/>
      <c r="J291" s="1"/>
      <c r="K291" s="8"/>
      <c r="L291" s="8"/>
      <c r="N291" s="9"/>
      <c r="O291" s="1"/>
      <c r="P291" s="1"/>
      <c r="Q291" s="1"/>
      <c r="R291" s="1"/>
      <c r="S291" s="1"/>
      <c r="T291" s="1"/>
      <c r="U291" s="1"/>
      <c r="V291" s="8"/>
    </row>
    <row r="292" spans="3:22" x14ac:dyDescent="0.2">
      <c r="C292" s="1"/>
      <c r="D292" s="1"/>
      <c r="E292" s="1"/>
      <c r="F292" s="1"/>
      <c r="G292" s="1"/>
      <c r="H292" s="1"/>
      <c r="I292" s="1"/>
      <c r="J292" s="1"/>
      <c r="K292" s="8"/>
      <c r="L292" s="8"/>
      <c r="N292" s="9"/>
      <c r="O292" s="1"/>
      <c r="P292" s="1"/>
      <c r="Q292" s="1"/>
      <c r="R292" s="1"/>
      <c r="S292" s="1"/>
      <c r="T292" s="1"/>
      <c r="U292" s="1"/>
      <c r="V292" s="8"/>
    </row>
    <row r="293" spans="3:22" x14ac:dyDescent="0.2">
      <c r="C293" s="1"/>
      <c r="D293" s="1"/>
      <c r="E293" s="1"/>
      <c r="F293" s="1"/>
      <c r="G293" s="1"/>
      <c r="H293" s="1"/>
      <c r="I293" s="1"/>
      <c r="J293" s="1"/>
      <c r="K293" s="8"/>
      <c r="L293" s="8"/>
      <c r="N293" s="9"/>
      <c r="O293" s="1"/>
      <c r="P293" s="1"/>
      <c r="Q293" s="1"/>
      <c r="R293" s="1"/>
      <c r="S293" s="1"/>
      <c r="T293" s="1"/>
      <c r="U293" s="1"/>
      <c r="V293" s="8"/>
    </row>
    <row r="294" spans="3:22" x14ac:dyDescent="0.2">
      <c r="C294" s="1"/>
      <c r="D294" s="1"/>
      <c r="E294" s="1"/>
      <c r="F294" s="1"/>
      <c r="G294" s="1"/>
      <c r="H294" s="1"/>
      <c r="I294" s="1"/>
      <c r="J294" s="1"/>
      <c r="K294" s="8"/>
      <c r="L294" s="8"/>
      <c r="N294" s="9"/>
      <c r="O294" s="1"/>
      <c r="P294" s="1"/>
      <c r="Q294" s="1"/>
      <c r="R294" s="1"/>
      <c r="S294" s="1"/>
      <c r="T294" s="1"/>
      <c r="U294" s="1"/>
      <c r="V294" s="8"/>
    </row>
    <row r="295" spans="3:22" x14ac:dyDescent="0.2">
      <c r="C295" s="1"/>
      <c r="D295" s="1"/>
      <c r="E295" s="1"/>
      <c r="F295" s="1"/>
      <c r="G295" s="1"/>
      <c r="H295" s="1"/>
      <c r="I295" s="1"/>
      <c r="J295" s="1"/>
      <c r="K295" s="8"/>
      <c r="L295" s="8"/>
      <c r="N295" s="9"/>
      <c r="O295" s="1"/>
      <c r="P295" s="1"/>
      <c r="Q295" s="1"/>
      <c r="R295" s="1"/>
      <c r="S295" s="1"/>
      <c r="T295" s="1"/>
      <c r="U295" s="1"/>
      <c r="V295" s="8"/>
    </row>
    <row r="296" spans="3:22" x14ac:dyDescent="0.2">
      <c r="C296" s="1"/>
      <c r="D296" s="1"/>
      <c r="E296" s="1"/>
      <c r="F296" s="1"/>
      <c r="G296" s="1"/>
      <c r="H296" s="1"/>
      <c r="I296" s="1"/>
      <c r="J296" s="1"/>
      <c r="K296" s="8"/>
      <c r="L296" s="8"/>
      <c r="N296" s="9"/>
      <c r="O296" s="1"/>
      <c r="P296" s="1"/>
      <c r="Q296" s="1"/>
      <c r="R296" s="1"/>
      <c r="S296" s="1"/>
      <c r="T296" s="1"/>
      <c r="U296" s="1"/>
      <c r="V296" s="8"/>
    </row>
    <row r="297" spans="3:22" x14ac:dyDescent="0.2">
      <c r="C297" s="1"/>
      <c r="D297" s="1"/>
      <c r="E297" s="1"/>
      <c r="F297" s="1"/>
      <c r="G297" s="1"/>
      <c r="H297" s="1"/>
      <c r="I297" s="1"/>
      <c r="J297" s="1"/>
      <c r="K297" s="8"/>
      <c r="L297" s="8"/>
      <c r="N297" s="9"/>
      <c r="O297" s="1"/>
      <c r="P297" s="1"/>
      <c r="Q297" s="1"/>
      <c r="R297" s="1"/>
      <c r="S297" s="1"/>
      <c r="T297" s="1"/>
      <c r="U297" s="1"/>
      <c r="V297" s="8"/>
    </row>
    <row r="298" spans="3:22" x14ac:dyDescent="0.2">
      <c r="C298" s="1"/>
      <c r="D298" s="1"/>
      <c r="E298" s="1"/>
      <c r="F298" s="1"/>
      <c r="G298" s="1"/>
      <c r="H298" s="1"/>
      <c r="I298" s="1"/>
      <c r="J298" s="1"/>
      <c r="K298" s="8"/>
      <c r="L298" s="8"/>
      <c r="N298" s="9"/>
      <c r="O298" s="1"/>
      <c r="P298" s="1"/>
      <c r="Q298" s="1"/>
      <c r="R298" s="1"/>
      <c r="S298" s="1"/>
      <c r="T298" s="1"/>
      <c r="U298" s="1"/>
      <c r="V298" s="8"/>
    </row>
  </sheetData>
  <mergeCells count="1">
    <mergeCell ref="Y1:AA1"/>
  </mergeCells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&amp;C&amp;10&amp;A</oddHeader>
    <oddFooter>&amp;C&amp;10Page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Skaičiavimai</vt:lpstr>
      <vt:lpstr>Chart2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dc:description/>
  <cp:lastModifiedBy>pc</cp:lastModifiedBy>
  <cp:revision>5</cp:revision>
  <dcterms:created xsi:type="dcterms:W3CDTF">2018-02-09T07:03:46Z</dcterms:created>
  <dcterms:modified xsi:type="dcterms:W3CDTF">2018-04-17T10:47:01Z</dcterms:modified>
  <dc:language>lt-LT</dc:language>
</cp:coreProperties>
</file>