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a100163/Dropbox/lta100163/Health/2019 Weight Loss Data/la-health-analysis/input/health-and-nutrition-data-from-one-individual/"/>
    </mc:Choice>
  </mc:AlternateContent>
  <xr:revisionPtr revIDLastSave="0" documentId="13_ncr:1_{91063FEE-7FB8-E54B-9AF6-07AB60437F7A}" xr6:coauthVersionLast="40" xr6:coauthVersionMax="40" xr10:uidLastSave="{00000000-0000-0000-0000-000000000000}"/>
  <bookViews>
    <workbookView xWindow="0" yWindow="460" windowWidth="51200" windowHeight="26940" xr2:uid="{CA2DD555-4D15-574B-90AC-9E48C2DA5148}"/>
  </bookViews>
  <sheets>
    <sheet name="Daily Health Data" sheetId="1" r:id="rId1"/>
    <sheet name="Data Source 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5" i="1" l="1"/>
  <c r="M14" i="1" l="1"/>
  <c r="M13" i="1"/>
  <c r="C15" i="1"/>
  <c r="D15" i="1"/>
  <c r="C14" i="1"/>
  <c r="D14" i="1"/>
  <c r="M12" i="1" l="1"/>
  <c r="C13" i="1"/>
  <c r="D13" i="1"/>
  <c r="M11" i="1" l="1"/>
  <c r="C12" i="1"/>
  <c r="D12" i="1"/>
  <c r="D4" i="1"/>
  <c r="D5" i="1"/>
  <c r="D6" i="1"/>
  <c r="D7" i="1"/>
  <c r="D8" i="1"/>
  <c r="D9" i="1"/>
  <c r="D10" i="1"/>
  <c r="D11" i="1"/>
  <c r="D3" i="1"/>
  <c r="M10" i="1" l="1"/>
  <c r="C11" i="1"/>
  <c r="M9" i="1" l="1"/>
  <c r="C10" i="1"/>
  <c r="M8" i="1" l="1"/>
  <c r="C9" i="1"/>
  <c r="M7" i="1" l="1"/>
  <c r="C8" i="1"/>
  <c r="M6" i="1" l="1"/>
  <c r="M5" i="1"/>
  <c r="C6" i="1"/>
  <c r="C7" i="1"/>
  <c r="C5" i="1" l="1"/>
  <c r="C4" i="1"/>
  <c r="C3" i="1"/>
  <c r="M4" i="1" l="1"/>
</calcChain>
</file>

<file path=xl/sharedStrings.xml><?xml version="1.0" encoding="utf-8"?>
<sst xmlns="http://schemas.openxmlformats.org/spreadsheetml/2006/main" count="38" uniqueCount="38">
  <si>
    <t>Date</t>
  </si>
  <si>
    <t>Walk+Run Distance (mi)</t>
  </si>
  <si>
    <t>Activity - Move (cals)</t>
  </si>
  <si>
    <t>Exercise (min)</t>
  </si>
  <si>
    <t>Stand (hrs)</t>
  </si>
  <si>
    <t>Energy - Resting (cal)</t>
  </si>
  <si>
    <t>Energy - Active (cal)</t>
  </si>
  <si>
    <t>Steps</t>
  </si>
  <si>
    <t>Sleep (hrs)</t>
  </si>
  <si>
    <t>Weight (lbs)</t>
  </si>
  <si>
    <t>Body Fat %</t>
  </si>
  <si>
    <t>Calories</t>
  </si>
  <si>
    <t>Potassium (mg)</t>
  </si>
  <si>
    <t>Sodium (mg)</t>
  </si>
  <si>
    <t>Cholesterol (mg)</t>
  </si>
  <si>
    <t>Trans Fat (g)</t>
  </si>
  <si>
    <t>Monosaturated Fat (g)</t>
  </si>
  <si>
    <t>Polyunstaurated Fat (g)</t>
  </si>
  <si>
    <t>Saturated Fat (g)</t>
  </si>
  <si>
    <t>Fat (g)</t>
  </si>
  <si>
    <t>Sugar (g)</t>
  </si>
  <si>
    <t>Fiber (g)</t>
  </si>
  <si>
    <t>Carbohydrates (g)</t>
  </si>
  <si>
    <t>Protein (g)</t>
  </si>
  <si>
    <t>Notes</t>
  </si>
  <si>
    <t>Apple Health app</t>
  </si>
  <si>
    <t>Motiv app</t>
  </si>
  <si>
    <t>MyFItnessPal app</t>
  </si>
  <si>
    <t>Data Source and Color</t>
  </si>
  <si>
    <t>Withings Body Cardio scale</t>
  </si>
  <si>
    <t>Data coming from multuple sources including Apple Watch (series 3) and Motiv ring.</t>
  </si>
  <si>
    <t>Data self-reported. Food weighed and measured as often as possible.</t>
  </si>
  <si>
    <t>1-Day Delta</t>
  </si>
  <si>
    <t>Delta Since 1/1/2019</t>
  </si>
  <si>
    <t>Vitamin C (% USRDA)</t>
  </si>
  <si>
    <t>Vitamin A (% USRDA)</t>
  </si>
  <si>
    <t>Calcium (% USRDA)</t>
  </si>
  <si>
    <t>Iron (% USRDA)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</si>
</sst>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%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4" fontId="3" fillId="0" borderId="0" xfId="0" applyNumberFormat="1" applyFont="1"/>
    <xf numFmtId="166" fontId="3" fillId="3" borderId="0" xfId="0" applyNumberFormat="1" applyFont="1" applyFill="1"/>
    <xf numFmtId="165" fontId="3" fillId="3" borderId="0" xfId="1" applyNumberFormat="1" applyFont="1" applyFill="1"/>
    <xf numFmtId="0" fontId="3" fillId="0" borderId="0" xfId="0" applyFont="1"/>
    <xf numFmtId="166" fontId="4" fillId="4" borderId="0" xfId="0" applyNumberFormat="1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0" fillId="2" borderId="0" xfId="0" applyFill="1"/>
    <xf numFmtId="9" fontId="3" fillId="2" borderId="0" xfId="1" applyFont="1" applyFill="1"/>
    <xf numFmtId="9" fontId="0" fillId="0" borderId="0" xfId="1" applyFont="1"/>
    <xf numFmtId="1" fontId="4" fillId="4" borderId="0" xfId="0" applyNumberFormat="1" applyFont="1" applyFill="1"/>
    <xf numFmtId="1" fontId="3" fillId="2" borderId="0" xfId="0" applyNumberFormat="1" applyFont="1" applyFill="1"/>
    <xf numFmtId="1" fontId="0" fillId="0" borderId="0" xfId="0" applyNumberFormat="1"/>
    <xf numFmtId="2" fontId="2" fillId="5" borderId="0" xfId="0" applyNumberFormat="1" applyFon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166" formatCode="0.0"/>
    </dxf>
    <dxf>
      <numFmt numFmtId="166" formatCode="0.0"/>
    </dxf>
    <dxf>
      <numFmt numFmtId="166" formatCode="0.0"/>
    </dxf>
    <dxf>
      <numFmt numFmtId="164" formatCode="m/d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34592-AD28-6849-8F1A-CB41A6ED2F29}" name="Table1" displayName="Table1" ref="A1:AD15" totalsRowShown="0" headerRowDxfId="31" dataDxfId="30" headerRowCellStyle="Percent" dataCellStyle="Percent">
  <autoFilter ref="A1:AD15" xr:uid="{5A03DEF8-D55F-7143-A524-C5888DA18F35}"/>
  <tableColumns count="30">
    <tableColumn id="1" xr3:uid="{F14C2681-A73B-8A4E-AE0A-2AC2C75A8AC8}" name="Date" dataDxfId="29"/>
    <tableColumn id="2" xr3:uid="{A91AA072-2012-604D-8145-31D7EDE1FA67}" name="Weight (lbs)" dataDxfId="28"/>
    <tableColumn id="3" xr3:uid="{97768F01-AC52-DF45-8EDE-8B36AD97409E}" name="1-Day Delta" dataDxfId="27">
      <calculatedColumnFormula>B2-B1</calculatedColumnFormula>
    </tableColumn>
    <tableColumn id="4" xr3:uid="{2EC4F4E7-E8C5-8E49-A3FE-49A034862580}" name="Delta Since 1/1/2019" dataDxfId="26">
      <calculatedColumnFormula>$B$2-B2</calculatedColumnFormula>
    </tableColumn>
    <tableColumn id="5" xr3:uid="{F9E1734C-D6E0-FF49-AA5F-256165083019}" name="Body Fat %" dataDxfId="25" dataCellStyle="Percent"/>
    <tableColumn id="6" xr3:uid="{D439B012-058C-3E48-8B13-2BA96B3C7D72}" name="Walk+Run Distance (mi)" dataDxfId="24"/>
    <tableColumn id="7" xr3:uid="{54FAEBDF-E069-9542-935B-57BC54ED0428}" name="Activity - Move (cals)" dataDxfId="23"/>
    <tableColumn id="8" xr3:uid="{E62EE6DB-6425-D34B-B880-DFA6F9083314}" name="Exercise (min)" dataDxfId="22"/>
    <tableColumn id="9" xr3:uid="{B7333F3F-03B8-3948-8188-CB7D0FF0A196}" name="Stand (hrs)" dataDxfId="21"/>
    <tableColumn id="10" xr3:uid="{B7B21557-EABD-4547-B4B7-DFDF05B75FE6}" name="Energy - Resting (cal)" dataDxfId="20"/>
    <tableColumn id="11" xr3:uid="{7369FE0D-F7CD-2D4E-BFF8-1E2172616417}" name="Energy - Active (cal)" dataDxfId="19"/>
    <tableColumn id="12" xr3:uid="{42943A5E-3B0A-7845-9412-95EC5195C896}" name="Steps" dataDxfId="18"/>
    <tableColumn id="13" xr3:uid="{ACB9730E-3F96-3546-B859-3FD5971E626D}" name="Sleep (hrs)" dataDxfId="17"/>
    <tableColumn id="14" xr3:uid="{8E02531B-D767-FF41-82DE-FAB22C329834}" name="Calories" dataDxfId="16"/>
    <tableColumn id="15" xr3:uid="{704641BA-B187-0F45-AF31-9C059407A54E}" name="Protein (g)" dataDxfId="15"/>
    <tableColumn id="16" xr3:uid="{C46D8CC3-D523-A24C-947E-D82182A6924E}" name="Carbohydrates (g)" dataDxfId="14"/>
    <tableColumn id="17" xr3:uid="{2687E408-A378-3B43-85F3-6C8CECDE4867}" name="Fiber (g)" dataDxfId="13"/>
    <tableColumn id="18" xr3:uid="{9E415D45-C9B6-9142-82F6-9353D6A2F6B6}" name="Sugar (g)" dataDxfId="12"/>
    <tableColumn id="19" xr3:uid="{5D2B6BE0-9C55-FB43-BD23-6B5C73E1880E}" name="Fat (g)" dataDxfId="11"/>
    <tableColumn id="20" xr3:uid="{4B769EFA-18FA-7E4A-83BE-739C45A273A6}" name="Saturated Fat (g)" dataDxfId="10"/>
    <tableColumn id="21" xr3:uid="{C8FB2AD1-9B47-D44A-ACA0-EEF95DD701B1}" name="Polyunstaurated Fat (g)" dataDxfId="9"/>
    <tableColumn id="22" xr3:uid="{5AEB4841-A321-7A42-93FC-92E0AD8D6E4C}" name="Monosaturated Fat (g)" dataDxfId="8"/>
    <tableColumn id="23" xr3:uid="{A35C7E32-4079-5D4E-BF41-F50FAE2F7670}" name="Trans Fat (g)" dataDxfId="7"/>
    <tableColumn id="24" xr3:uid="{DC600606-1FAF-3848-92FE-0809A1DE487C}" name="Cholesterol (mg)" dataDxfId="6"/>
    <tableColumn id="25" xr3:uid="{49480CA5-014D-6649-A230-C23CAD3C298A}" name="Sodium (mg)" dataDxfId="5"/>
    <tableColumn id="26" xr3:uid="{64060FBF-41CD-9245-9ED5-B0A6FE0AED65}" name="Potassium (mg)" dataDxfId="4"/>
    <tableColumn id="27" xr3:uid="{5662D13A-093C-9543-850E-65ACB9330754}" name="Vitamin A (% USRDA)" dataDxfId="3" dataCellStyle="Percent"/>
    <tableColumn id="28" xr3:uid="{5B1624DB-C3E3-784B-ABD4-E0A6FF83FAA7}" name="Vitamin C (% USRDA)" dataDxfId="2" dataCellStyle="Percent"/>
    <tableColumn id="29" xr3:uid="{0A39DF55-59E1-2046-B42D-8ABA312B3B2C}" name="Calcium (% USRDA)" dataDxfId="1" dataCellStyle="Percent"/>
    <tableColumn id="30" xr3:uid="{165ABE4A-2FF7-9C4A-B601-A86166040381}" name="Iron (% USRDA)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2859-F4F7-2742-B30A-A456E555D6B4}">
  <dimension ref="A1:AD15"/>
  <sheetViews>
    <sheetView tabSelected="1" workbookViewId="0">
      <pane ySplit="1" topLeftCell="A2" activePane="bottomLeft" state="frozen"/>
      <selection pane="bottomLeft" activeCell="A16" sqref="A16"/>
    </sheetView>
  </sheetViews>
  <sheetFormatPr baseColWidth="10" defaultRowHeight="16" x14ac:dyDescent="0.2"/>
  <cols>
    <col min="1" max="1" width="9.83203125" style="1" bestFit="1" customWidth="1"/>
    <col min="2" max="2" width="13.6640625" style="3" customWidth="1"/>
    <col min="3" max="3" width="13.5" style="3" customWidth="1"/>
    <col min="4" max="4" width="21" style="3" customWidth="1"/>
    <col min="5" max="5" width="12.83203125" style="2" customWidth="1"/>
    <col min="6" max="6" width="23.6640625" style="3" customWidth="1"/>
    <col min="7" max="7" width="21.1640625" style="17" customWidth="1"/>
    <col min="8" max="8" width="15.33203125" style="17" customWidth="1"/>
    <col min="9" max="9" width="12.5" style="17" customWidth="1"/>
    <col min="10" max="10" width="21.1640625" style="17" customWidth="1"/>
    <col min="11" max="11" width="20.1640625" style="17" customWidth="1"/>
    <col min="12" max="12" width="8" style="17" customWidth="1"/>
    <col min="13" max="13" width="12.33203125" style="19" customWidth="1"/>
    <col min="14" max="14" width="10" style="17" customWidth="1"/>
    <col min="15" max="15" width="12.1640625" style="17" customWidth="1"/>
    <col min="16" max="16" width="18.1640625" style="17" customWidth="1"/>
    <col min="17" max="17" width="10.5" style="17" customWidth="1"/>
    <col min="18" max="18" width="11" style="17" customWidth="1"/>
    <col min="19" max="19" width="9" style="17" customWidth="1"/>
    <col min="20" max="20" width="17.5" style="17" customWidth="1"/>
    <col min="21" max="21" width="22.83203125" style="17" customWidth="1"/>
    <col min="22" max="22" width="22" style="17" customWidth="1"/>
    <col min="23" max="23" width="14" style="17" customWidth="1"/>
    <col min="24" max="24" width="17.1640625" style="17" customWidth="1"/>
    <col min="25" max="25" width="14.1640625" style="17" customWidth="1"/>
    <col min="26" max="26" width="16.5" style="17" customWidth="1"/>
    <col min="27" max="27" width="21.5" style="14" customWidth="1"/>
    <col min="28" max="28" width="21.33203125" style="14" customWidth="1"/>
    <col min="29" max="29" width="19.83203125" style="14" customWidth="1"/>
    <col min="30" max="30" width="16.5" style="14" customWidth="1"/>
  </cols>
  <sheetData>
    <row r="1" spans="1:30" s="7" customFormat="1" x14ac:dyDescent="0.2">
      <c r="A1" s="4" t="s">
        <v>0</v>
      </c>
      <c r="B1" s="5" t="s">
        <v>9</v>
      </c>
      <c r="C1" s="5" t="s">
        <v>32</v>
      </c>
      <c r="D1" s="5" t="s">
        <v>33</v>
      </c>
      <c r="E1" s="6" t="s">
        <v>10</v>
      </c>
      <c r="F1" s="8" t="s">
        <v>1</v>
      </c>
      <c r="G1" s="15" t="s">
        <v>2</v>
      </c>
      <c r="H1" s="15" t="s">
        <v>3</v>
      </c>
      <c r="I1" s="15" t="s">
        <v>4</v>
      </c>
      <c r="J1" s="15" t="s">
        <v>5</v>
      </c>
      <c r="K1" s="15" t="s">
        <v>6</v>
      </c>
      <c r="L1" s="15" t="s">
        <v>7</v>
      </c>
      <c r="M1" s="18" t="s">
        <v>8</v>
      </c>
      <c r="N1" s="16" t="s">
        <v>11</v>
      </c>
      <c r="O1" s="16" t="s">
        <v>23</v>
      </c>
      <c r="P1" s="16" t="s">
        <v>22</v>
      </c>
      <c r="Q1" s="16" t="s">
        <v>21</v>
      </c>
      <c r="R1" s="16" t="s">
        <v>20</v>
      </c>
      <c r="S1" s="16" t="s">
        <v>19</v>
      </c>
      <c r="T1" s="16" t="s">
        <v>18</v>
      </c>
      <c r="U1" s="16" t="s">
        <v>17</v>
      </c>
      <c r="V1" s="16" t="s">
        <v>16</v>
      </c>
      <c r="W1" s="16" t="s">
        <v>15</v>
      </c>
      <c r="X1" s="16" t="s">
        <v>14</v>
      </c>
      <c r="Y1" s="16" t="s">
        <v>13</v>
      </c>
      <c r="Z1" s="16" t="s">
        <v>12</v>
      </c>
      <c r="AA1" s="13" t="s">
        <v>35</v>
      </c>
      <c r="AB1" s="13" t="s">
        <v>34</v>
      </c>
      <c r="AC1" s="13" t="s">
        <v>36</v>
      </c>
      <c r="AD1" s="13" t="s">
        <v>37</v>
      </c>
    </row>
    <row r="2" spans="1:30" x14ac:dyDescent="0.2">
      <c r="A2" s="1">
        <v>43466</v>
      </c>
      <c r="B2" s="3">
        <v>291.01</v>
      </c>
      <c r="C2" s="3">
        <v>0</v>
      </c>
      <c r="D2" s="3">
        <v>0</v>
      </c>
      <c r="E2" s="2">
        <v>0.45300000000000001</v>
      </c>
      <c r="F2" s="3">
        <v>2.7</v>
      </c>
      <c r="G2" s="17">
        <v>509</v>
      </c>
      <c r="H2" s="17">
        <v>0</v>
      </c>
      <c r="I2" s="17">
        <v>11</v>
      </c>
      <c r="J2" s="17">
        <v>2664</v>
      </c>
      <c r="K2" s="17">
        <v>563</v>
      </c>
      <c r="L2" s="17">
        <v>5983</v>
      </c>
      <c r="M2" s="19">
        <v>10.1</v>
      </c>
      <c r="N2" s="17">
        <v>1502</v>
      </c>
      <c r="O2" s="17">
        <v>99</v>
      </c>
      <c r="P2" s="17">
        <v>93</v>
      </c>
      <c r="Q2" s="17">
        <v>14</v>
      </c>
      <c r="R2" s="17">
        <v>51</v>
      </c>
      <c r="S2" s="17">
        <v>76</v>
      </c>
      <c r="T2" s="17">
        <v>18</v>
      </c>
      <c r="U2" s="17">
        <v>4</v>
      </c>
      <c r="V2" s="17">
        <v>7</v>
      </c>
      <c r="W2" s="17">
        <v>0</v>
      </c>
      <c r="X2" s="17">
        <v>162</v>
      </c>
      <c r="Y2" s="17">
        <v>1849</v>
      </c>
      <c r="Z2" s="17">
        <v>1050</v>
      </c>
      <c r="AA2" s="14">
        <v>0.54</v>
      </c>
      <c r="AB2" s="14">
        <v>0.66</v>
      </c>
      <c r="AC2" s="14">
        <v>0.84</v>
      </c>
      <c r="AD2" s="14">
        <v>0.2</v>
      </c>
    </row>
    <row r="3" spans="1:30" x14ac:dyDescent="0.2">
      <c r="A3" s="1">
        <v>43467</v>
      </c>
      <c r="B3" s="3">
        <v>289.91000000000003</v>
      </c>
      <c r="C3" s="3">
        <f>B3-B2</f>
        <v>-1.0999999999999659</v>
      </c>
      <c r="D3" s="3">
        <f>B3-$B$2</f>
        <v>-1.0999999999999659</v>
      </c>
      <c r="E3" s="2">
        <v>0.47920000000000001</v>
      </c>
      <c r="F3" s="3">
        <v>2.1</v>
      </c>
      <c r="G3" s="17">
        <v>574</v>
      </c>
      <c r="H3" s="17">
        <v>18</v>
      </c>
      <c r="I3" s="17">
        <v>10</v>
      </c>
      <c r="J3" s="17">
        <v>2675</v>
      </c>
      <c r="K3" s="17">
        <v>574</v>
      </c>
      <c r="L3" s="17">
        <v>4789</v>
      </c>
      <c r="M3" s="19">
        <v>9.3699999999999992</v>
      </c>
      <c r="N3" s="17">
        <v>1639</v>
      </c>
      <c r="O3" s="17">
        <v>71</v>
      </c>
      <c r="P3" s="17">
        <v>197</v>
      </c>
      <c r="Q3" s="17">
        <v>19</v>
      </c>
      <c r="R3" s="17">
        <v>103</v>
      </c>
      <c r="S3" s="17">
        <v>52</v>
      </c>
      <c r="T3" s="17">
        <v>26</v>
      </c>
      <c r="U3" s="17">
        <v>7</v>
      </c>
      <c r="V3" s="17">
        <v>15</v>
      </c>
      <c r="W3" s="17">
        <v>0</v>
      </c>
      <c r="X3" s="17">
        <v>188</v>
      </c>
      <c r="Y3" s="17">
        <v>1771</v>
      </c>
      <c r="Z3" s="17">
        <v>2089</v>
      </c>
      <c r="AA3" s="14">
        <v>0.86</v>
      </c>
      <c r="AB3" s="14">
        <v>0.35</v>
      </c>
      <c r="AC3" s="14">
        <v>1.25</v>
      </c>
      <c r="AD3" s="14">
        <v>0.73</v>
      </c>
    </row>
    <row r="4" spans="1:30" x14ac:dyDescent="0.2">
      <c r="A4" s="1">
        <v>43468</v>
      </c>
      <c r="B4" s="3">
        <v>289.60000000000002</v>
      </c>
      <c r="C4" s="3">
        <f>B4-B3</f>
        <v>-0.31000000000000227</v>
      </c>
      <c r="D4" s="3">
        <f t="shared" ref="D4:D11" si="0">B4-$B$2</f>
        <v>-1.4099999999999682</v>
      </c>
      <c r="E4" s="2">
        <v>0.45900000000000002</v>
      </c>
      <c r="F4" s="3">
        <v>3</v>
      </c>
      <c r="G4" s="17">
        <v>730</v>
      </c>
      <c r="H4" s="17">
        <v>32</v>
      </c>
      <c r="I4" s="17">
        <v>13</v>
      </c>
      <c r="J4" s="17">
        <v>2765</v>
      </c>
      <c r="K4" s="17">
        <v>730</v>
      </c>
      <c r="L4" s="17">
        <v>6938</v>
      </c>
      <c r="M4" s="19">
        <f>50/60+7</f>
        <v>7.833333333333333</v>
      </c>
      <c r="N4" s="17">
        <v>1830</v>
      </c>
      <c r="O4" s="17">
        <v>122</v>
      </c>
      <c r="P4" s="17">
        <v>178</v>
      </c>
      <c r="Q4" s="17">
        <v>22</v>
      </c>
      <c r="R4" s="17">
        <v>88</v>
      </c>
      <c r="S4" s="17">
        <v>49</v>
      </c>
      <c r="T4" s="17">
        <v>15</v>
      </c>
      <c r="U4" s="17">
        <v>7</v>
      </c>
      <c r="V4" s="17">
        <v>9</v>
      </c>
      <c r="W4" s="17">
        <v>0</v>
      </c>
      <c r="X4" s="17">
        <v>284</v>
      </c>
      <c r="Y4" s="17">
        <v>1905</v>
      </c>
      <c r="Z4" s="17">
        <v>960</v>
      </c>
      <c r="AA4" s="14">
        <v>0.36</v>
      </c>
      <c r="AB4" s="14">
        <v>2.63</v>
      </c>
      <c r="AC4" s="14">
        <v>0.88</v>
      </c>
      <c r="AD4" s="14">
        <v>0.48</v>
      </c>
    </row>
    <row r="5" spans="1:30" x14ac:dyDescent="0.2">
      <c r="A5" s="1">
        <v>43469</v>
      </c>
      <c r="B5" s="3">
        <v>288.2</v>
      </c>
      <c r="C5" s="3">
        <f>B5-B4</f>
        <v>-1.4000000000000341</v>
      </c>
      <c r="D5" s="3">
        <f t="shared" si="0"/>
        <v>-2.8100000000000023</v>
      </c>
      <c r="E5" s="2">
        <v>0.46200000000000002</v>
      </c>
      <c r="F5" s="3">
        <v>4.5</v>
      </c>
      <c r="G5" s="17">
        <v>355</v>
      </c>
      <c r="H5" s="17">
        <v>8</v>
      </c>
      <c r="I5" s="17">
        <v>7</v>
      </c>
      <c r="J5" s="17">
        <v>2506</v>
      </c>
      <c r="K5" s="17">
        <v>479</v>
      </c>
      <c r="L5" s="17">
        <v>9892</v>
      </c>
      <c r="M5" s="19">
        <f>1/60 + 8</f>
        <v>8.0166666666666675</v>
      </c>
      <c r="N5" s="17">
        <v>1501</v>
      </c>
      <c r="O5" s="17">
        <v>79</v>
      </c>
      <c r="P5" s="17">
        <v>103</v>
      </c>
      <c r="Q5" s="17">
        <v>11</v>
      </c>
      <c r="R5" s="17">
        <v>34</v>
      </c>
      <c r="S5" s="17">
        <v>82</v>
      </c>
      <c r="T5" s="17">
        <v>24</v>
      </c>
      <c r="U5" s="17">
        <v>4</v>
      </c>
      <c r="V5" s="17">
        <v>19</v>
      </c>
      <c r="W5" s="17">
        <v>0</v>
      </c>
      <c r="X5" s="17">
        <v>244</v>
      </c>
      <c r="Y5" s="17">
        <v>3229</v>
      </c>
      <c r="Z5" s="17">
        <v>1151</v>
      </c>
      <c r="AA5" s="14">
        <v>0.26</v>
      </c>
      <c r="AB5" s="14">
        <v>0.57999999999999996</v>
      </c>
      <c r="AC5" s="14">
        <v>0.37</v>
      </c>
      <c r="AD5" s="14">
        <v>0.21</v>
      </c>
    </row>
    <row r="6" spans="1:30" x14ac:dyDescent="0.2">
      <c r="A6" s="1">
        <v>43470</v>
      </c>
      <c r="B6" s="3">
        <v>286.2</v>
      </c>
      <c r="C6" s="3">
        <f t="shared" ref="C6:C10" si="1">B6-B5</f>
        <v>-2</v>
      </c>
      <c r="D6" s="3">
        <f t="shared" si="0"/>
        <v>-4.8100000000000023</v>
      </c>
      <c r="E6" s="2">
        <v>0.495</v>
      </c>
      <c r="F6" s="3">
        <v>2.2999999999999998</v>
      </c>
      <c r="G6" s="17">
        <v>491</v>
      </c>
      <c r="H6" s="17">
        <v>8</v>
      </c>
      <c r="I6" s="17">
        <v>9</v>
      </c>
      <c r="J6" s="17">
        <v>2681</v>
      </c>
      <c r="K6" s="17">
        <v>544</v>
      </c>
      <c r="L6" s="17">
        <v>5287</v>
      </c>
      <c r="M6" s="19">
        <f>43/60+11</f>
        <v>11.716666666666667</v>
      </c>
      <c r="N6" s="17">
        <v>1838</v>
      </c>
      <c r="O6" s="17">
        <v>97</v>
      </c>
      <c r="P6" s="17">
        <v>192</v>
      </c>
      <c r="Q6" s="17">
        <v>30</v>
      </c>
      <c r="R6" s="17">
        <v>63</v>
      </c>
      <c r="S6" s="17">
        <v>86</v>
      </c>
      <c r="T6" s="17">
        <v>42</v>
      </c>
      <c r="U6" s="17">
        <v>0</v>
      </c>
      <c r="V6" s="17">
        <v>0</v>
      </c>
      <c r="W6" s="17">
        <v>0</v>
      </c>
      <c r="X6" s="17">
        <v>270</v>
      </c>
      <c r="Y6" s="17">
        <v>3930</v>
      </c>
      <c r="Z6" s="17">
        <v>0</v>
      </c>
      <c r="AA6" s="14">
        <v>0.46</v>
      </c>
      <c r="AB6" s="14">
        <v>0.75</v>
      </c>
      <c r="AC6" s="14">
        <v>1.96</v>
      </c>
      <c r="AD6" s="14">
        <v>0.34</v>
      </c>
    </row>
    <row r="7" spans="1:30" x14ac:dyDescent="0.2">
      <c r="A7" s="1">
        <v>43471</v>
      </c>
      <c r="B7" s="3">
        <v>285.89999999999998</v>
      </c>
      <c r="C7" s="3">
        <f t="shared" si="1"/>
        <v>-0.30000000000001137</v>
      </c>
      <c r="D7" s="3">
        <f t="shared" si="0"/>
        <v>-5.1100000000000136</v>
      </c>
      <c r="F7" s="3">
        <v>1.4</v>
      </c>
      <c r="G7" s="17">
        <v>450</v>
      </c>
      <c r="H7" s="17">
        <v>3</v>
      </c>
      <c r="I7" s="17">
        <v>9</v>
      </c>
      <c r="J7" s="17">
        <v>2710</v>
      </c>
      <c r="K7" s="17">
        <v>478</v>
      </c>
      <c r="L7" s="17">
        <v>3175</v>
      </c>
      <c r="M7" s="19">
        <f>10/60 + 11</f>
        <v>11.166666666666666</v>
      </c>
      <c r="N7" s="17">
        <v>1338</v>
      </c>
      <c r="O7" s="17">
        <v>88</v>
      </c>
      <c r="P7" s="17">
        <v>192</v>
      </c>
      <c r="Q7" s="17">
        <v>20</v>
      </c>
      <c r="R7" s="17">
        <v>68</v>
      </c>
      <c r="S7" s="17">
        <v>46</v>
      </c>
      <c r="T7" s="17">
        <v>17</v>
      </c>
      <c r="U7" s="17">
        <v>9</v>
      </c>
      <c r="V7" s="17">
        <v>4</v>
      </c>
      <c r="W7" s="17">
        <v>0</v>
      </c>
      <c r="X7" s="17">
        <v>251</v>
      </c>
      <c r="Y7" s="17">
        <v>3878</v>
      </c>
      <c r="Z7" s="17">
        <v>1395</v>
      </c>
      <c r="AA7" s="14">
        <v>1.1100000000000001</v>
      </c>
      <c r="AB7" s="14">
        <v>0.93</v>
      </c>
      <c r="AC7" s="14">
        <v>0.98</v>
      </c>
      <c r="AD7" s="14">
        <v>0.46</v>
      </c>
    </row>
    <row r="8" spans="1:30" x14ac:dyDescent="0.2">
      <c r="A8" s="1">
        <v>43472</v>
      </c>
      <c r="B8" s="3">
        <v>285.7</v>
      </c>
      <c r="C8" s="3">
        <f t="shared" si="1"/>
        <v>-0.19999999999998863</v>
      </c>
      <c r="D8" s="3">
        <f t="shared" si="0"/>
        <v>-5.3100000000000023</v>
      </c>
      <c r="E8" s="2">
        <v>0.46300000000000002</v>
      </c>
      <c r="F8" s="3">
        <v>2.2000000000000002</v>
      </c>
      <c r="G8" s="17">
        <v>473</v>
      </c>
      <c r="H8" s="17">
        <v>6</v>
      </c>
      <c r="I8" s="17">
        <v>11</v>
      </c>
      <c r="J8" s="17">
        <v>2655</v>
      </c>
      <c r="K8" s="17">
        <v>517</v>
      </c>
      <c r="L8" s="17">
        <v>4793</v>
      </c>
      <c r="M8" s="19">
        <f>53/60+10</f>
        <v>10.883333333333333</v>
      </c>
      <c r="N8" s="17">
        <v>1380</v>
      </c>
      <c r="O8" s="17">
        <v>71</v>
      </c>
      <c r="P8" s="17">
        <v>120</v>
      </c>
      <c r="Q8" s="17">
        <v>10</v>
      </c>
      <c r="R8" s="17">
        <v>32</v>
      </c>
      <c r="S8" s="17">
        <v>59</v>
      </c>
      <c r="T8" s="17">
        <v>20</v>
      </c>
      <c r="U8" s="17">
        <v>16</v>
      </c>
      <c r="V8" s="17">
        <v>13</v>
      </c>
      <c r="W8" s="17">
        <v>0</v>
      </c>
      <c r="X8" s="17">
        <v>182</v>
      </c>
      <c r="Y8" s="17">
        <v>4332</v>
      </c>
      <c r="Z8" s="17">
        <v>1129</v>
      </c>
      <c r="AA8" s="14">
        <v>0.84</v>
      </c>
      <c r="AB8" s="14">
        <v>0.79</v>
      </c>
      <c r="AC8" s="14">
        <v>0.51</v>
      </c>
      <c r="AD8" s="14">
        <v>0.34</v>
      </c>
    </row>
    <row r="9" spans="1:30" x14ac:dyDescent="0.2">
      <c r="A9" s="1">
        <v>43473</v>
      </c>
      <c r="B9" s="3">
        <v>286.39999999999998</v>
      </c>
      <c r="C9" s="3">
        <f t="shared" si="1"/>
        <v>0.69999999999998863</v>
      </c>
      <c r="D9" s="3">
        <f t="shared" si="0"/>
        <v>-4.6100000000000136</v>
      </c>
      <c r="E9" s="2">
        <v>0.443</v>
      </c>
      <c r="F9" s="3">
        <v>2.5</v>
      </c>
      <c r="G9" s="17">
        <v>594</v>
      </c>
      <c r="H9" s="17">
        <v>4</v>
      </c>
      <c r="I9" s="17">
        <v>14</v>
      </c>
      <c r="J9" s="17">
        <v>2807</v>
      </c>
      <c r="K9" s="17">
        <v>629</v>
      </c>
      <c r="L9" s="17">
        <v>5486</v>
      </c>
      <c r="M9" s="19">
        <f>7+32/60</f>
        <v>7.5333333333333332</v>
      </c>
      <c r="N9" s="17">
        <v>2189</v>
      </c>
      <c r="O9" s="17">
        <v>98</v>
      </c>
      <c r="P9" s="17">
        <v>268</v>
      </c>
      <c r="Q9" s="17">
        <v>25</v>
      </c>
      <c r="R9" s="17">
        <v>77</v>
      </c>
      <c r="S9" s="17">
        <v>86</v>
      </c>
      <c r="T9" s="17">
        <v>25</v>
      </c>
      <c r="U9" s="17">
        <v>19</v>
      </c>
      <c r="V9" s="17">
        <v>17</v>
      </c>
      <c r="W9" s="17">
        <v>0</v>
      </c>
      <c r="X9" s="17">
        <v>346</v>
      </c>
      <c r="Y9" s="17">
        <v>5632</v>
      </c>
      <c r="Z9" s="17">
        <v>1218</v>
      </c>
      <c r="AA9" s="14">
        <v>0.92</v>
      </c>
      <c r="AB9" s="14">
        <v>0.79</v>
      </c>
      <c r="AC9" s="14">
        <v>1.01</v>
      </c>
      <c r="AD9" s="14">
        <v>0.57999999999999996</v>
      </c>
    </row>
    <row r="10" spans="1:30" x14ac:dyDescent="0.2">
      <c r="A10" s="1">
        <v>43474</v>
      </c>
      <c r="B10" s="3">
        <v>285.10000000000002</v>
      </c>
      <c r="C10" s="3">
        <f t="shared" si="1"/>
        <v>-1.2999999999999545</v>
      </c>
      <c r="D10" s="3">
        <f t="shared" si="0"/>
        <v>-5.9099999999999682</v>
      </c>
      <c r="E10" s="2">
        <v>0.47299999999999998</v>
      </c>
      <c r="F10" s="3">
        <v>4.2</v>
      </c>
      <c r="G10" s="17">
        <v>576</v>
      </c>
      <c r="H10" s="17">
        <v>7</v>
      </c>
      <c r="I10" s="17">
        <v>11</v>
      </c>
      <c r="J10" s="17">
        <v>2719</v>
      </c>
      <c r="K10" s="17">
        <v>9609</v>
      </c>
      <c r="L10" s="17">
        <v>9609</v>
      </c>
      <c r="M10" s="19">
        <f>10+37/60</f>
        <v>10.616666666666667</v>
      </c>
      <c r="N10" s="17">
        <v>1949</v>
      </c>
      <c r="O10" s="17">
        <v>77</v>
      </c>
      <c r="P10" s="17">
        <v>201</v>
      </c>
      <c r="Q10" s="17">
        <v>28</v>
      </c>
      <c r="R10" s="17">
        <v>80</v>
      </c>
      <c r="S10" s="17">
        <v>72</v>
      </c>
      <c r="T10" s="17">
        <v>25</v>
      </c>
      <c r="U10" s="17">
        <v>12</v>
      </c>
      <c r="V10" s="17">
        <v>16</v>
      </c>
      <c r="W10" s="17">
        <v>0</v>
      </c>
      <c r="X10" s="17">
        <v>324</v>
      </c>
      <c r="Y10" s="17">
        <v>6457</v>
      </c>
      <c r="Z10" s="17">
        <v>1751</v>
      </c>
      <c r="AA10" s="14">
        <v>1.64</v>
      </c>
      <c r="AB10" s="14">
        <v>1.57</v>
      </c>
      <c r="AC10" s="14">
        <v>1.1599999999999999</v>
      </c>
      <c r="AD10" s="14">
        <v>0.57999999999999996</v>
      </c>
    </row>
    <row r="11" spans="1:30" x14ac:dyDescent="0.2">
      <c r="A11" s="1">
        <v>43475</v>
      </c>
      <c r="B11" s="3">
        <v>285.60000000000002</v>
      </c>
      <c r="C11" s="3">
        <f>B11-B10</f>
        <v>0.5</v>
      </c>
      <c r="D11" s="3">
        <f t="shared" si="0"/>
        <v>-5.4099999999999682</v>
      </c>
      <c r="E11" s="2">
        <v>0.48</v>
      </c>
      <c r="F11" s="3">
        <v>2.9</v>
      </c>
      <c r="G11" s="17">
        <v>548</v>
      </c>
      <c r="H11" s="17">
        <v>11</v>
      </c>
      <c r="I11" s="17">
        <v>11</v>
      </c>
      <c r="J11" s="17">
        <v>2691</v>
      </c>
      <c r="K11" s="17">
        <v>596</v>
      </c>
      <c r="L11" s="17">
        <v>6417</v>
      </c>
      <c r="M11" s="19">
        <f>7+39/60</f>
        <v>7.65</v>
      </c>
      <c r="N11" s="17">
        <v>1653</v>
      </c>
      <c r="O11" s="17">
        <v>63</v>
      </c>
      <c r="P11" s="17">
        <v>239</v>
      </c>
      <c r="Q11" s="17">
        <v>17</v>
      </c>
      <c r="R11" s="17">
        <v>70</v>
      </c>
      <c r="S11" s="17">
        <v>37</v>
      </c>
      <c r="T11" s="17">
        <v>18</v>
      </c>
      <c r="U11" s="17">
        <v>2</v>
      </c>
      <c r="V11" s="17">
        <v>2</v>
      </c>
      <c r="W11" s="17">
        <v>0</v>
      </c>
      <c r="X11" s="17">
        <v>127</v>
      </c>
      <c r="Y11" s="17">
        <v>3719</v>
      </c>
      <c r="Z11" s="17">
        <v>468</v>
      </c>
      <c r="AA11" s="14">
        <v>0.24</v>
      </c>
      <c r="AB11" s="14">
        <v>0</v>
      </c>
      <c r="AC11" s="14">
        <v>1.1399999999999999</v>
      </c>
      <c r="AD11" s="14">
        <v>0.43</v>
      </c>
    </row>
    <row r="12" spans="1:30" x14ac:dyDescent="0.2">
      <c r="A12" s="1">
        <v>43476</v>
      </c>
      <c r="B12" s="3">
        <v>285.5</v>
      </c>
      <c r="C12" s="3">
        <f>B12-B11</f>
        <v>-0.10000000000002274</v>
      </c>
      <c r="D12" s="3">
        <f>$B$2-B12</f>
        <v>5.5099999999999909</v>
      </c>
      <c r="E12" s="2">
        <v>0.48399999999999999</v>
      </c>
      <c r="F12" s="3">
        <v>1.6</v>
      </c>
      <c r="G12" s="17">
        <v>486</v>
      </c>
      <c r="H12" s="17">
        <v>7</v>
      </c>
      <c r="I12" s="17">
        <v>10</v>
      </c>
      <c r="J12" s="17">
        <v>2538</v>
      </c>
      <c r="K12" s="17">
        <v>486</v>
      </c>
      <c r="L12" s="17">
        <v>3749</v>
      </c>
      <c r="M12" s="19">
        <f>10+18/60</f>
        <v>10.3</v>
      </c>
      <c r="N12" s="17">
        <v>1541</v>
      </c>
      <c r="O12" s="17">
        <v>94</v>
      </c>
      <c r="P12" s="17">
        <v>239</v>
      </c>
      <c r="Q12" s="17">
        <v>27</v>
      </c>
      <c r="R12" s="17">
        <v>75</v>
      </c>
      <c r="S12" s="17">
        <v>52</v>
      </c>
      <c r="T12" s="17">
        <v>16</v>
      </c>
      <c r="U12" s="17">
        <v>3</v>
      </c>
      <c r="V12" s="17">
        <v>3</v>
      </c>
      <c r="W12" s="17">
        <v>0</v>
      </c>
      <c r="X12" s="17">
        <v>331</v>
      </c>
      <c r="Y12" s="17">
        <v>2844</v>
      </c>
      <c r="Z12" s="17">
        <v>1054</v>
      </c>
      <c r="AA12" s="14">
        <v>0.15</v>
      </c>
      <c r="AB12" s="14">
        <v>7.0000000000000007E-2</v>
      </c>
      <c r="AC12" s="14">
        <v>0.69</v>
      </c>
      <c r="AD12" s="14">
        <v>0.4</v>
      </c>
    </row>
    <row r="13" spans="1:30" x14ac:dyDescent="0.2">
      <c r="A13" s="1">
        <v>43477</v>
      </c>
      <c r="B13" s="3">
        <v>286.89999999999998</v>
      </c>
      <c r="C13" s="3">
        <f>B13-B12</f>
        <v>1.3999999999999773</v>
      </c>
      <c r="D13" s="3">
        <f>$B$2-B13</f>
        <v>4.1100000000000136</v>
      </c>
      <c r="E13" s="2">
        <v>0.47599999999999998</v>
      </c>
      <c r="F13" s="3">
        <v>1.6</v>
      </c>
      <c r="L13" s="17">
        <v>4425</v>
      </c>
      <c r="M13" s="19">
        <f>11+1/60</f>
        <v>11.016666666666667</v>
      </c>
      <c r="N13" s="17">
        <v>3601</v>
      </c>
      <c r="O13" s="17">
        <v>80</v>
      </c>
      <c r="P13" s="17">
        <v>236</v>
      </c>
      <c r="Q13" s="17">
        <v>17</v>
      </c>
      <c r="R13" s="17">
        <v>93</v>
      </c>
      <c r="S13" s="17">
        <v>162</v>
      </c>
      <c r="T13" s="17">
        <v>46</v>
      </c>
      <c r="U13" s="17">
        <v>8</v>
      </c>
      <c r="V13" s="17">
        <v>12</v>
      </c>
      <c r="W13" s="17">
        <v>0</v>
      </c>
      <c r="X13" s="17">
        <v>311</v>
      </c>
      <c r="Y13" s="17">
        <v>3991</v>
      </c>
      <c r="Z13" s="17">
        <v>405</v>
      </c>
      <c r="AA13" s="14">
        <v>0</v>
      </c>
      <c r="AB13" s="14">
        <v>0</v>
      </c>
      <c r="AC13" s="14">
        <v>0.2</v>
      </c>
      <c r="AD13" s="14">
        <v>0.08</v>
      </c>
    </row>
    <row r="14" spans="1:30" x14ac:dyDescent="0.2">
      <c r="A14" s="1">
        <v>43478</v>
      </c>
      <c r="B14" s="3">
        <v>288.3</v>
      </c>
      <c r="C14" s="3">
        <f>B14-B13</f>
        <v>1.4000000000000341</v>
      </c>
      <c r="D14" s="3">
        <f>$B$2-B14</f>
        <v>2.7099999999999795</v>
      </c>
      <c r="E14" s="2">
        <v>0.41099999999999998</v>
      </c>
      <c r="F14" s="3">
        <v>1.8</v>
      </c>
      <c r="G14" s="17">
        <v>307</v>
      </c>
      <c r="H14" s="17">
        <v>0</v>
      </c>
      <c r="I14" s="17">
        <v>8</v>
      </c>
      <c r="J14" s="17">
        <v>2503</v>
      </c>
      <c r="K14" s="17">
        <v>344</v>
      </c>
      <c r="L14" s="17">
        <v>4113</v>
      </c>
      <c r="M14" s="19">
        <f>8+28/60</f>
        <v>8.4666666666666668</v>
      </c>
      <c r="N14" s="17">
        <v>1467</v>
      </c>
      <c r="O14" s="17">
        <v>73</v>
      </c>
      <c r="P14" s="17">
        <v>162</v>
      </c>
      <c r="Q14" s="17">
        <v>12</v>
      </c>
      <c r="R14" s="17">
        <v>67</v>
      </c>
      <c r="S14" s="17">
        <v>57</v>
      </c>
      <c r="T14" s="17">
        <v>28</v>
      </c>
      <c r="U14" s="17">
        <v>2</v>
      </c>
      <c r="V14" s="17">
        <v>9</v>
      </c>
      <c r="W14" s="17">
        <v>0</v>
      </c>
      <c r="X14" s="17">
        <v>260</v>
      </c>
      <c r="Y14" s="17">
        <v>2851</v>
      </c>
      <c r="Z14" s="17">
        <v>717</v>
      </c>
      <c r="AA14" s="14">
        <v>0.48</v>
      </c>
      <c r="AB14" s="14">
        <v>0.54</v>
      </c>
      <c r="AC14" s="14">
        <v>0.9</v>
      </c>
      <c r="AD14" s="14">
        <v>0.23</v>
      </c>
    </row>
    <row r="15" spans="1:30" x14ac:dyDescent="0.2">
      <c r="A15" s="1">
        <v>43479</v>
      </c>
      <c r="B15" s="3">
        <v>287.3</v>
      </c>
      <c r="C15" s="3">
        <f>B15-B14</f>
        <v>-1</v>
      </c>
      <c r="D15" s="3">
        <f>$B$2-B15</f>
        <v>3.7099999999999795</v>
      </c>
      <c r="E15" s="2">
        <v>0.432</v>
      </c>
      <c r="F15" s="3">
        <v>1</v>
      </c>
      <c r="G15" s="17">
        <v>343</v>
      </c>
      <c r="H15" s="17">
        <v>0</v>
      </c>
      <c r="I15" s="17">
        <v>9</v>
      </c>
      <c r="J15" s="17">
        <v>2612</v>
      </c>
      <c r="K15" s="17">
        <v>365</v>
      </c>
      <c r="L15" s="17">
        <v>2491</v>
      </c>
      <c r="M15" s="19">
        <f>9+38/60</f>
        <v>9.6333333333333329</v>
      </c>
      <c r="N15" s="17">
        <v>1234</v>
      </c>
      <c r="O15" s="17">
        <v>96</v>
      </c>
      <c r="P15" s="17">
        <v>127</v>
      </c>
      <c r="Q15" s="17">
        <v>18</v>
      </c>
      <c r="R15" s="17">
        <v>38</v>
      </c>
      <c r="S15" s="17">
        <v>48</v>
      </c>
      <c r="T15" s="17">
        <v>20</v>
      </c>
      <c r="U15" s="17">
        <v>1</v>
      </c>
      <c r="V15" s="17">
        <v>0</v>
      </c>
      <c r="W15" s="17">
        <v>0</v>
      </c>
      <c r="X15" s="17">
        <v>370</v>
      </c>
      <c r="Y15" s="17">
        <v>3412</v>
      </c>
      <c r="Z15" s="17">
        <v>417</v>
      </c>
      <c r="AA15" s="14">
        <v>0.5</v>
      </c>
      <c r="AB15" s="14">
        <v>0.44</v>
      </c>
      <c r="AC15" s="14">
        <v>0.74</v>
      </c>
      <c r="AD15" s="14">
        <v>0.31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9EFD-C5E3-174F-B041-84222DBDD3FE}">
  <sheetPr>
    <tabColor rgb="FF00B0F0"/>
  </sheetPr>
  <dimension ref="A1:B5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3.6640625" bestFit="1" customWidth="1"/>
    <col min="2" max="2" width="72.1640625" bestFit="1" customWidth="1"/>
  </cols>
  <sheetData>
    <row r="1" spans="1:2" s="7" customFormat="1" x14ac:dyDescent="0.2">
      <c r="A1" s="7" t="s">
        <v>28</v>
      </c>
      <c r="B1" s="7" t="s">
        <v>24</v>
      </c>
    </row>
    <row r="2" spans="1:2" x14ac:dyDescent="0.2">
      <c r="A2" s="9" t="s">
        <v>29</v>
      </c>
    </row>
    <row r="3" spans="1:2" x14ac:dyDescent="0.2">
      <c r="A3" s="10" t="s">
        <v>25</v>
      </c>
      <c r="B3" t="s">
        <v>30</v>
      </c>
    </row>
    <row r="4" spans="1:2" x14ac:dyDescent="0.2">
      <c r="A4" s="11" t="s">
        <v>26</v>
      </c>
    </row>
    <row r="5" spans="1:2" x14ac:dyDescent="0.2">
      <c r="A5" s="12" t="s">
        <v>27</v>
      </c>
      <c r="B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Health Data</vt:lpstr>
      <vt:lpstr>Data Source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Armstrong</dc:creator>
  <cp:lastModifiedBy>Leonard Armstrong</cp:lastModifiedBy>
  <dcterms:created xsi:type="dcterms:W3CDTF">2019-01-03T21:09:22Z</dcterms:created>
  <dcterms:modified xsi:type="dcterms:W3CDTF">2019-01-15T20:57:51Z</dcterms:modified>
</cp:coreProperties>
</file>