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755" tabRatio="289" activeTab="1"/>
  </bookViews>
  <sheets>
    <sheet name="08" sheetId="2" r:id="rId1"/>
    <sheet name="09" sheetId="1" r:id="rId2"/>
    <sheet name="Sheet3" sheetId="3" r:id="rId3"/>
  </sheets>
  <definedNames>
    <definedName name="_xlnm._FilterDatabase" localSheetId="0" hidden="1">'08'!$A$3:$F$9</definedName>
    <definedName name="_xlnm._FilterDatabase" localSheetId="1" hidden="1">'09'!$A$3:$F$17</definedName>
  </definedNames>
  <calcPr calcId="144525"/>
</workbook>
</file>

<file path=xl/calcChain.xml><?xml version="1.0" encoding="utf-8"?>
<calcChain xmlns="http://schemas.openxmlformats.org/spreadsheetml/2006/main">
  <c r="F10" i="2" l="1"/>
  <c r="E10" i="2"/>
  <c r="D10" i="2"/>
  <c r="F6" i="2"/>
  <c r="E9" i="2"/>
  <c r="F9" i="2" s="1"/>
  <c r="E8" i="2"/>
  <c r="F8" i="2" s="1"/>
  <c r="E7" i="2"/>
  <c r="F7" i="2" s="1"/>
  <c r="E6" i="2"/>
  <c r="E5" i="2"/>
  <c r="F5" i="2" s="1"/>
  <c r="F18" i="1" l="1"/>
  <c r="E18" i="1"/>
  <c r="D18" i="1"/>
  <c r="F17" i="1"/>
  <c r="F9" i="1"/>
  <c r="F7" i="1"/>
  <c r="F15" i="1"/>
  <c r="E17" i="1"/>
  <c r="E16" i="1"/>
  <c r="F16" i="1" s="1"/>
  <c r="E15" i="1"/>
  <c r="E14" i="1"/>
  <c r="F14" i="1" s="1"/>
  <c r="E13" i="1"/>
  <c r="F13" i="1" s="1"/>
  <c r="E11" i="1"/>
  <c r="F11" i="1" s="1"/>
  <c r="E12" i="1"/>
  <c r="F12" i="1" s="1"/>
  <c r="E10" i="1"/>
  <c r="F10" i="1" s="1"/>
  <c r="E9" i="1"/>
  <c r="E8" i="1"/>
  <c r="F8" i="1" s="1"/>
  <c r="E7" i="1"/>
  <c r="E6" i="1"/>
  <c r="F6" i="1" s="1"/>
  <c r="E5" i="1"/>
  <c r="F5" i="1" s="1"/>
</calcChain>
</file>

<file path=xl/sharedStrings.xml><?xml version="1.0" encoding="utf-8"?>
<sst xmlns="http://schemas.openxmlformats.org/spreadsheetml/2006/main" count="52" uniqueCount="21">
  <si>
    <t>TYPE</t>
  </si>
  <si>
    <t>KODE MATERIAL</t>
  </si>
  <si>
    <t>TOTAL</t>
  </si>
  <si>
    <t>TOTAL PRODUKSI</t>
  </si>
  <si>
    <t>AY01</t>
  </si>
  <si>
    <t>W03-71010060-Y</t>
  </si>
  <si>
    <t>AX88</t>
  </si>
  <si>
    <t>W03-71010061-Y</t>
  </si>
  <si>
    <t>USB 28+28+D</t>
  </si>
  <si>
    <t>W03-25040038-Y</t>
  </si>
  <si>
    <t>USB 28+24+D</t>
  </si>
  <si>
    <t>W03-25040040-Y</t>
  </si>
  <si>
    <t>W03-25040033-Y</t>
  </si>
  <si>
    <t>W03-25040034-Y</t>
  </si>
  <si>
    <t>W03-25040035-Y</t>
  </si>
  <si>
    <t>W03-25040037-Y</t>
  </si>
  <si>
    <t>W03-25040039-Y</t>
  </si>
  <si>
    <t>BERAT (KG)</t>
  </si>
  <si>
    <t>PANJANG (M)</t>
  </si>
  <si>
    <t>LAPORAN PRODUKSI BULANAN</t>
  </si>
  <si>
    <t>W03-25040032-YM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</si>
</sst>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&quot;M&quot;"/>
    <numFmt numFmtId="165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L13" sqref="L13"/>
    </sheetView>
  </sheetViews>
  <sheetFormatPr defaultRowHeight="15" x14ac:dyDescent="0.25"/>
  <cols>
    <col min="1" max="1" width="13" customWidth="1"/>
    <col min="2" max="2" width="17.28515625" customWidth="1"/>
    <col min="3" max="3" width="12.5703125" customWidth="1"/>
    <col min="4" max="4" width="17" customWidth="1"/>
    <col min="5" max="5" width="15.42578125" customWidth="1"/>
    <col min="6" max="6" width="14.5703125" customWidth="1"/>
  </cols>
  <sheetData>
    <row r="1" spans="1:6" s="1" customFormat="1" x14ac:dyDescent="0.25">
      <c r="A1" s="20" t="s">
        <v>19</v>
      </c>
      <c r="B1" s="20"/>
      <c r="C1" s="20"/>
      <c r="D1" s="20"/>
      <c r="E1" s="20"/>
      <c r="F1" s="20"/>
    </row>
    <row r="2" spans="1:6" s="1" customFormat="1" x14ac:dyDescent="0.25">
      <c r="A2" s="21"/>
      <c r="B2" s="21"/>
      <c r="C2" s="21"/>
      <c r="D2" s="21"/>
      <c r="E2" s="21"/>
      <c r="F2" s="21"/>
    </row>
    <row r="3" spans="1:6" ht="15" customHeight="1" x14ac:dyDescent="0.25">
      <c r="A3" s="22" t="s">
        <v>0</v>
      </c>
      <c r="B3" s="24" t="s">
        <v>1</v>
      </c>
      <c r="C3" s="22" t="s">
        <v>2</v>
      </c>
      <c r="D3" s="18" t="s">
        <v>3</v>
      </c>
      <c r="E3" s="18" t="s">
        <v>18</v>
      </c>
      <c r="F3" s="18" t="s">
        <v>17</v>
      </c>
    </row>
    <row r="4" spans="1:6" x14ac:dyDescent="0.25">
      <c r="A4" s="23"/>
      <c r="B4" s="25"/>
      <c r="C4" s="23"/>
      <c r="D4" s="18"/>
      <c r="E4" s="18"/>
      <c r="F4" s="18"/>
    </row>
    <row r="5" spans="1:6" x14ac:dyDescent="0.25">
      <c r="A5" s="2" t="s">
        <v>10</v>
      </c>
      <c r="B5" s="2" t="s">
        <v>20</v>
      </c>
      <c r="C5" s="16">
        <v>9075</v>
      </c>
      <c r="D5" s="17">
        <v>10028</v>
      </c>
      <c r="E5" s="9">
        <f>0.905*D5</f>
        <v>9075.34</v>
      </c>
      <c r="F5" s="12">
        <f>26.744*E5/1000</f>
        <v>242.71089296</v>
      </c>
    </row>
    <row r="6" spans="1:6" x14ac:dyDescent="0.25">
      <c r="A6" s="2" t="s">
        <v>8</v>
      </c>
      <c r="B6" s="4" t="s">
        <v>11</v>
      </c>
      <c r="C6" s="6">
        <v>5000</v>
      </c>
      <c r="D6" s="17">
        <v>2469</v>
      </c>
      <c r="E6" s="9">
        <f>4.57*D6</f>
        <v>11283.33</v>
      </c>
      <c r="F6" s="12">
        <f>19.1368*E6/1000</f>
        <v>215.92682954400001</v>
      </c>
    </row>
    <row r="7" spans="1:6" x14ac:dyDescent="0.25">
      <c r="A7" s="2" t="s">
        <v>10</v>
      </c>
      <c r="B7" s="3" t="s">
        <v>12</v>
      </c>
      <c r="C7" s="6">
        <v>10000</v>
      </c>
      <c r="D7" s="17">
        <v>6294</v>
      </c>
      <c r="E7" s="9">
        <f>1.82*D7</f>
        <v>11455.08</v>
      </c>
      <c r="F7" s="12">
        <f t="shared" ref="F7:F8" si="0">26.744*E7/1000</f>
        <v>306.35465951999998</v>
      </c>
    </row>
    <row r="8" spans="1:6" x14ac:dyDescent="0.25">
      <c r="A8" s="2" t="s">
        <v>10</v>
      </c>
      <c r="B8" s="3" t="s">
        <v>13</v>
      </c>
      <c r="C8" s="8">
        <v>1490</v>
      </c>
      <c r="D8" s="17">
        <v>1490</v>
      </c>
      <c r="E8" s="9">
        <f>3.03*D8</f>
        <v>4514.7</v>
      </c>
      <c r="F8" s="12">
        <f t="shared" si="0"/>
        <v>120.74113679999999</v>
      </c>
    </row>
    <row r="9" spans="1:6" x14ac:dyDescent="0.25">
      <c r="A9" s="2" t="s">
        <v>8</v>
      </c>
      <c r="B9" s="3" t="s">
        <v>15</v>
      </c>
      <c r="C9" s="6">
        <v>20000</v>
      </c>
      <c r="D9" s="17">
        <v>8180</v>
      </c>
      <c r="E9" s="9">
        <f>0.915*D9</f>
        <v>7484.7000000000007</v>
      </c>
      <c r="F9" s="12">
        <f>19.1368*E9/1000</f>
        <v>143.23320696000002</v>
      </c>
    </row>
    <row r="10" spans="1:6" x14ac:dyDescent="0.25">
      <c r="A10" s="19" t="s">
        <v>2</v>
      </c>
      <c r="B10" s="19"/>
      <c r="C10" s="19"/>
      <c r="D10" s="13">
        <f>SUM(D5:D9)</f>
        <v>28461</v>
      </c>
      <c r="E10" s="14">
        <f>SUM(E5:E9)</f>
        <v>43813.149999999994</v>
      </c>
      <c r="F10" s="15">
        <f>SUM(F5:F9)</f>
        <v>1028.9667257839999</v>
      </c>
    </row>
  </sheetData>
  <autoFilter ref="A3:F9"/>
  <mergeCells count="8">
    <mergeCell ref="E3:E4"/>
    <mergeCell ref="A10:C10"/>
    <mergeCell ref="A1:F2"/>
    <mergeCell ref="D3:D4"/>
    <mergeCell ref="F3:F4"/>
    <mergeCell ref="A3:A4"/>
    <mergeCell ref="B3:B4"/>
    <mergeCell ref="C3:C4"/>
  </mergeCells>
  <pageMargins left="0.7" right="0.7" top="0.75" bottom="0.75" header="0.3" footer="0.3"/>
  <ignoredErrors>
    <ignoredError sqref="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8.42578125" bestFit="1" customWidth="1"/>
    <col min="4" max="4" width="16.28515625" bestFit="1" customWidth="1"/>
    <col min="5" max="5" width="16.28515625" style="1" customWidth="1"/>
    <col min="6" max="6" width="13.28515625" customWidth="1"/>
  </cols>
  <sheetData>
    <row r="1" spans="1:12" s="1" customFormat="1" x14ac:dyDescent="0.25">
      <c r="A1" s="20" t="s">
        <v>19</v>
      </c>
      <c r="B1" s="20"/>
      <c r="C1" s="20"/>
      <c r="D1" s="20"/>
      <c r="E1" s="20"/>
      <c r="F1" s="20"/>
    </row>
    <row r="2" spans="1:12" s="1" customFormat="1" x14ac:dyDescent="0.25">
      <c r="A2" s="21"/>
      <c r="B2" s="21"/>
      <c r="C2" s="21"/>
      <c r="D2" s="21"/>
      <c r="E2" s="21"/>
      <c r="F2" s="21"/>
    </row>
    <row r="3" spans="1:12" ht="15" customHeight="1" x14ac:dyDescent="0.25">
      <c r="A3" s="22" t="s">
        <v>0</v>
      </c>
      <c r="B3" s="24" t="s">
        <v>1</v>
      </c>
      <c r="C3" s="22" t="s">
        <v>2</v>
      </c>
      <c r="D3" s="24" t="s">
        <v>3</v>
      </c>
      <c r="E3" s="24" t="s">
        <v>18</v>
      </c>
      <c r="F3" s="18" t="s">
        <v>17</v>
      </c>
    </row>
    <row r="4" spans="1:12" x14ac:dyDescent="0.25">
      <c r="A4" s="23"/>
      <c r="B4" s="25"/>
      <c r="C4" s="23"/>
      <c r="D4" s="25"/>
      <c r="E4" s="25"/>
      <c r="F4" s="18"/>
    </row>
    <row r="5" spans="1:12" x14ac:dyDescent="0.25">
      <c r="A5" s="3" t="s">
        <v>4</v>
      </c>
      <c r="B5" s="2" t="s">
        <v>5</v>
      </c>
      <c r="C5" s="11">
        <v>15000</v>
      </c>
      <c r="D5" s="6">
        <v>15000</v>
      </c>
      <c r="E5" s="9">
        <f>1.09*D5</f>
        <v>16350.000000000002</v>
      </c>
      <c r="F5" s="12">
        <f>10.6615*E5/1000</f>
        <v>174.31552500000004</v>
      </c>
    </row>
    <row r="6" spans="1:12" x14ac:dyDescent="0.25">
      <c r="A6" s="4" t="s">
        <v>6</v>
      </c>
      <c r="B6" s="4" t="s">
        <v>7</v>
      </c>
      <c r="C6" s="5">
        <v>35000</v>
      </c>
      <c r="D6" s="6">
        <v>17082</v>
      </c>
      <c r="E6" s="9">
        <f>1.56*D6</f>
        <v>26647.920000000002</v>
      </c>
      <c r="F6" s="12">
        <f>10.6615*E6/1000</f>
        <v>284.10679908000003</v>
      </c>
    </row>
    <row r="7" spans="1:12" x14ac:dyDescent="0.25">
      <c r="A7" s="2" t="s">
        <v>8</v>
      </c>
      <c r="B7" s="4" t="s">
        <v>9</v>
      </c>
      <c r="C7" s="10">
        <v>2486</v>
      </c>
      <c r="D7" s="6">
        <v>2486</v>
      </c>
      <c r="E7" s="9">
        <f>1.83*D7</f>
        <v>4549.38</v>
      </c>
      <c r="F7" s="12">
        <f>19.1368*E7/1000</f>
        <v>87.060575184000001</v>
      </c>
    </row>
    <row r="8" spans="1:12" x14ac:dyDescent="0.25">
      <c r="A8" s="2" t="s">
        <v>8</v>
      </c>
      <c r="B8" s="4" t="s">
        <v>9</v>
      </c>
      <c r="C8" s="10">
        <v>5514</v>
      </c>
      <c r="D8" s="6">
        <v>5514</v>
      </c>
      <c r="E8" s="9">
        <f>1.83*D8</f>
        <v>10090.620000000001</v>
      </c>
      <c r="F8" s="12">
        <f t="shared" ref="F8:F9" si="0">19.1368*E8/1000</f>
        <v>193.10217681600002</v>
      </c>
    </row>
    <row r="9" spans="1:12" x14ac:dyDescent="0.25">
      <c r="A9" s="2" t="s">
        <v>8</v>
      </c>
      <c r="B9" s="4" t="s">
        <v>11</v>
      </c>
      <c r="C9" s="8">
        <v>5000</v>
      </c>
      <c r="D9" s="6">
        <v>2531</v>
      </c>
      <c r="E9" s="9">
        <f>4.57*D9</f>
        <v>11566.67</v>
      </c>
      <c r="F9" s="12">
        <f t="shared" si="0"/>
        <v>221.34905045600001</v>
      </c>
    </row>
    <row r="10" spans="1:12" x14ac:dyDescent="0.25">
      <c r="A10" s="2" t="s">
        <v>10</v>
      </c>
      <c r="B10" s="3" t="s">
        <v>12</v>
      </c>
      <c r="C10" s="8">
        <v>10000</v>
      </c>
      <c r="D10" s="6">
        <v>3706</v>
      </c>
      <c r="E10" s="9">
        <f>1.82*D10</f>
        <v>6744.92</v>
      </c>
      <c r="F10" s="12">
        <f>26.744*E10/1000</f>
        <v>180.38614047999999</v>
      </c>
    </row>
    <row r="11" spans="1:12" x14ac:dyDescent="0.25">
      <c r="A11" s="2" t="s">
        <v>10</v>
      </c>
      <c r="B11" s="3" t="s">
        <v>12</v>
      </c>
      <c r="C11" s="8">
        <v>22400</v>
      </c>
      <c r="D11" s="6">
        <v>22400</v>
      </c>
      <c r="E11" s="9">
        <f t="shared" ref="E11:E12" si="1">1.82*D11</f>
        <v>40768</v>
      </c>
      <c r="F11" s="12">
        <f t="shared" ref="F11:F15" si="2">26.744*E11/1000</f>
        <v>1090.2993919999999</v>
      </c>
    </row>
    <row r="12" spans="1:12" x14ac:dyDescent="0.25">
      <c r="A12" s="2" t="s">
        <v>10</v>
      </c>
      <c r="B12" s="3" t="s">
        <v>12</v>
      </c>
      <c r="C12" s="8">
        <v>5150</v>
      </c>
      <c r="D12" s="6">
        <v>5150</v>
      </c>
      <c r="E12" s="9">
        <f t="shared" si="1"/>
        <v>9373</v>
      </c>
      <c r="F12" s="12">
        <f t="shared" si="2"/>
        <v>250.67151199999998</v>
      </c>
      <c r="L12" s="1"/>
    </row>
    <row r="13" spans="1:12" x14ac:dyDescent="0.25">
      <c r="A13" s="2" t="s">
        <v>10</v>
      </c>
      <c r="B13" s="3" t="s">
        <v>13</v>
      </c>
      <c r="C13" s="8">
        <v>1960</v>
      </c>
      <c r="D13" s="6">
        <v>1960</v>
      </c>
      <c r="E13" s="9">
        <f>3.03*D13</f>
        <v>5938.7999999999993</v>
      </c>
      <c r="F13" s="12">
        <f t="shared" si="2"/>
        <v>158.82726719999997</v>
      </c>
    </row>
    <row r="14" spans="1:12" x14ac:dyDescent="0.25">
      <c r="A14" s="2" t="s">
        <v>10</v>
      </c>
      <c r="B14" s="7" t="s">
        <v>13</v>
      </c>
      <c r="C14" s="8">
        <v>5100</v>
      </c>
      <c r="D14" s="6">
        <v>5100</v>
      </c>
      <c r="E14" s="9">
        <f>3.03*D14</f>
        <v>15452.999999999998</v>
      </c>
      <c r="F14" s="12">
        <f t="shared" si="2"/>
        <v>413.27503199999995</v>
      </c>
    </row>
    <row r="15" spans="1:12" x14ac:dyDescent="0.25">
      <c r="A15" s="2" t="s">
        <v>10</v>
      </c>
      <c r="B15" s="3" t="s">
        <v>14</v>
      </c>
      <c r="C15" s="8">
        <v>3000</v>
      </c>
      <c r="D15" s="6">
        <v>3000</v>
      </c>
      <c r="E15" s="9">
        <f>4.55*D15</f>
        <v>13650</v>
      </c>
      <c r="F15" s="12">
        <f t="shared" si="2"/>
        <v>365.05559999999997</v>
      </c>
    </row>
    <row r="16" spans="1:12" x14ac:dyDescent="0.25">
      <c r="A16" s="2" t="s">
        <v>8</v>
      </c>
      <c r="B16" s="3" t="s">
        <v>15</v>
      </c>
      <c r="C16" s="8">
        <v>20000</v>
      </c>
      <c r="D16" s="6">
        <v>11820</v>
      </c>
      <c r="E16" s="9">
        <f>0.915*D16</f>
        <v>10815.300000000001</v>
      </c>
      <c r="F16" s="12">
        <f t="shared" ref="F16:F17" si="3">19.1368*E16/1000</f>
        <v>206.97023304000001</v>
      </c>
    </row>
    <row r="17" spans="1:6" x14ac:dyDescent="0.25">
      <c r="A17" s="2" t="s">
        <v>8</v>
      </c>
      <c r="B17" s="3" t="s">
        <v>16</v>
      </c>
      <c r="C17" s="8">
        <v>1000</v>
      </c>
      <c r="D17" s="6">
        <v>1000</v>
      </c>
      <c r="E17" s="9">
        <f>3.05*D17</f>
        <v>3050</v>
      </c>
      <c r="F17" s="12">
        <f t="shared" si="3"/>
        <v>58.367240000000002</v>
      </c>
    </row>
    <row r="18" spans="1:6" x14ac:dyDescent="0.25">
      <c r="A18" s="19" t="s">
        <v>2</v>
      </c>
      <c r="B18" s="19"/>
      <c r="C18" s="19"/>
      <c r="D18" s="13">
        <f>SUM(D5:D17)</f>
        <v>96749</v>
      </c>
      <c r="E18" s="14">
        <f>SUM(E5:E17)</f>
        <v>174997.61</v>
      </c>
      <c r="F18" s="15">
        <f>SUM(F5:F17)</f>
        <v>3683.7865432559997</v>
      </c>
    </row>
  </sheetData>
  <autoFilter ref="A3:F17"/>
  <mergeCells count="8">
    <mergeCell ref="A1:F2"/>
    <mergeCell ref="A18:C18"/>
    <mergeCell ref="D3:D4"/>
    <mergeCell ref="F3:F4"/>
    <mergeCell ref="E3:E4"/>
    <mergeCell ref="A3:A4"/>
    <mergeCell ref="B3:B4"/>
    <mergeCell ref="C3:C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</vt:lpstr>
      <vt:lpstr>09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2023-10-02T06:08:21Z</dcterms:created>
  <dcterms:modified xsi:type="dcterms:W3CDTF">2023-10-03T06:29:29Z</dcterms:modified>
</cp:coreProperties>
</file>