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Number'!$A$1:$H$200</definedName>
    <definedName name="_xlnm._FilterDatabase" localSheetId="1" hidden="1">'Line Output'!$B$1:$B$90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M76" i="6" l="1"/>
  <c r="V76" i="6"/>
  <c r="Z76" i="6"/>
  <c r="AC76" i="6"/>
  <c r="AD76" i="6"/>
  <c r="AE76" i="6"/>
  <c r="AG76" i="6"/>
  <c r="M53" i="1" l="1"/>
  <c r="G53" i="1"/>
  <c r="F53" i="1"/>
  <c r="B53" i="1"/>
  <c r="H53" i="1" l="1"/>
  <c r="L53" i="1"/>
  <c r="Q53" i="1" s="1"/>
  <c r="M58" i="1"/>
  <c r="L58" i="1" s="1"/>
  <c r="Q58" i="1" s="1"/>
  <c r="M59" i="1"/>
  <c r="L59" i="1" s="1"/>
  <c r="Q59" i="1" s="1"/>
  <c r="G58" i="1"/>
  <c r="G59" i="1"/>
  <c r="F58" i="1"/>
  <c r="F59" i="1"/>
  <c r="B58" i="1"/>
  <c r="B59" i="1"/>
  <c r="H59" i="1" l="1"/>
  <c r="H58" i="1"/>
  <c r="C68" i="5" l="1"/>
  <c r="C69" i="5"/>
  <c r="M57" i="1" l="1"/>
  <c r="L57" i="1" s="1"/>
  <c r="Q57" i="1" s="1"/>
  <c r="G57" i="1"/>
  <c r="F57" i="1"/>
  <c r="B57" i="1"/>
  <c r="M56" i="1"/>
  <c r="L56" i="1" s="1"/>
  <c r="Q56" i="1" s="1"/>
  <c r="G56" i="1"/>
  <c r="F56" i="1"/>
  <c r="B56" i="1"/>
  <c r="M55" i="1"/>
  <c r="H55" i="1" s="1"/>
  <c r="G55" i="1"/>
  <c r="F55" i="1"/>
  <c r="B55" i="1"/>
  <c r="H56" i="1" l="1"/>
  <c r="H57" i="1"/>
  <c r="L55" i="1"/>
  <c r="Q55" i="1" s="1"/>
  <c r="AH3" i="7"/>
  <c r="AH7" i="7"/>
  <c r="AH10" i="7"/>
  <c r="AH13" i="7"/>
  <c r="AH16" i="7"/>
  <c r="AH19" i="7"/>
  <c r="AH22" i="7"/>
  <c r="AH25" i="7"/>
  <c r="AH28" i="7"/>
  <c r="AH31" i="7"/>
  <c r="AH34" i="7"/>
  <c r="AH37" i="7"/>
  <c r="AH40" i="7"/>
  <c r="AH43" i="7"/>
  <c r="AH46" i="7"/>
  <c r="AH49" i="7"/>
  <c r="AH52" i="7"/>
  <c r="AH55" i="7"/>
  <c r="AH58" i="7"/>
  <c r="AH61" i="7"/>
  <c r="AH64" i="7"/>
  <c r="AH67" i="7"/>
  <c r="AH70" i="7"/>
  <c r="AH3" i="8"/>
  <c r="AH2" i="8" s="1"/>
  <c r="AH6" i="8"/>
  <c r="AH5" i="8" s="1"/>
  <c r="AH9" i="8"/>
  <c r="AH8" i="8" s="1"/>
  <c r="AH12" i="8"/>
  <c r="AH11" i="8" s="1"/>
  <c r="AH15" i="8"/>
  <c r="AH14" i="8" s="1"/>
  <c r="AH18" i="8"/>
  <c r="AH17" i="8" s="1"/>
  <c r="AH21" i="8"/>
  <c r="AH20" i="8" s="1"/>
  <c r="AH24" i="8"/>
  <c r="AH23" i="8" s="1"/>
  <c r="AH27" i="8"/>
  <c r="AH26" i="8" s="1"/>
  <c r="AH30" i="8"/>
  <c r="AH29" i="8" s="1"/>
  <c r="AH33" i="8"/>
  <c r="AH32" i="8" s="1"/>
  <c r="AH36" i="8"/>
  <c r="AH35" i="8" s="1"/>
  <c r="AH39" i="8"/>
  <c r="AH38" i="8" s="1"/>
  <c r="AH42" i="8"/>
  <c r="AH41" i="8" s="1"/>
  <c r="AH45" i="8"/>
  <c r="AH44" i="8" s="1"/>
  <c r="AH48" i="8"/>
  <c r="AH47" i="8" s="1"/>
  <c r="AH51" i="8"/>
  <c r="AH50" i="8" s="1"/>
  <c r="AH54" i="8"/>
  <c r="AH53" i="8" s="1"/>
  <c r="AH57" i="8"/>
  <c r="AH56" i="8" s="1"/>
  <c r="AH60" i="8"/>
  <c r="AH59" i="8" s="1"/>
  <c r="AH63" i="8"/>
  <c r="AH62" i="8" s="1"/>
  <c r="AH66" i="8"/>
  <c r="AH65" i="8" s="1"/>
  <c r="AH69" i="8"/>
  <c r="AH68" i="8" s="1"/>
  <c r="AH3" i="6"/>
  <c r="AH6" i="6"/>
  <c r="AH9" i="6"/>
  <c r="AH12" i="6"/>
  <c r="AH15" i="6"/>
  <c r="AH18" i="6"/>
  <c r="AH21" i="6"/>
  <c r="AH24" i="6"/>
  <c r="AH27" i="6"/>
  <c r="AH30" i="6"/>
  <c r="AH33" i="6"/>
  <c r="AH36" i="6"/>
  <c r="AH39" i="6"/>
  <c r="AH42" i="6"/>
  <c r="AH45" i="6"/>
  <c r="AH48" i="6"/>
  <c r="AH51" i="6"/>
  <c r="AH54" i="6"/>
  <c r="AH57" i="6"/>
  <c r="AH60" i="6"/>
  <c r="AH63" i="6"/>
  <c r="AH66" i="6"/>
  <c r="AH69" i="6"/>
  <c r="AH2" i="2"/>
  <c r="AH3" i="2" s="1"/>
  <c r="AH4" i="2"/>
  <c r="AH7" i="2"/>
  <c r="AH8" i="2" s="1"/>
  <c r="AH9" i="2"/>
  <c r="AH12" i="2"/>
  <c r="AH13" i="2" s="1"/>
  <c r="AH14" i="2"/>
  <c r="AH17" i="2"/>
  <c r="AH18" i="2" s="1"/>
  <c r="AH19" i="2"/>
  <c r="AH22" i="2"/>
  <c r="AH23" i="2" s="1"/>
  <c r="AH24" i="2"/>
  <c r="AH27" i="2"/>
  <c r="AH28" i="2" s="1"/>
  <c r="AH29" i="2"/>
  <c r="AH32" i="2"/>
  <c r="AH33" i="2" s="1"/>
  <c r="AH34" i="2"/>
  <c r="AH37" i="2"/>
  <c r="AH38" i="2" s="1"/>
  <c r="AH39" i="2"/>
  <c r="AH42" i="2"/>
  <c r="AH43" i="2" s="1"/>
  <c r="AH44" i="2"/>
  <c r="AH47" i="2"/>
  <c r="AH48" i="2" s="1"/>
  <c r="AH49" i="2"/>
  <c r="AH52" i="2"/>
  <c r="AH53" i="2" s="1"/>
  <c r="AH54" i="2"/>
  <c r="AH57" i="2"/>
  <c r="AH58" i="2" s="1"/>
  <c r="AH59" i="2"/>
  <c r="AH62" i="2"/>
  <c r="AH63" i="2" s="1"/>
  <c r="AH64" i="2"/>
  <c r="AH67" i="2"/>
  <c r="AH68" i="2" s="1"/>
  <c r="AH69" i="2"/>
  <c r="AH72" i="2"/>
  <c r="AH73" i="2" s="1"/>
  <c r="AH74" i="2"/>
  <c r="AH77" i="2"/>
  <c r="AH78" i="2" s="1"/>
  <c r="AH79" i="2"/>
  <c r="AH82" i="2"/>
  <c r="AH83" i="2" s="1"/>
  <c r="AH84" i="2"/>
  <c r="AH87" i="2"/>
  <c r="AH88" i="2" s="1"/>
  <c r="AH89" i="2"/>
  <c r="AH92" i="2"/>
  <c r="AH93" i="2" s="1"/>
  <c r="AH94" i="2"/>
  <c r="AH97" i="2"/>
  <c r="AH98" i="2" s="1"/>
  <c r="AH99" i="2"/>
  <c r="AH102" i="2"/>
  <c r="AH103" i="2" s="1"/>
  <c r="AH104" i="2"/>
  <c r="AH107" i="2"/>
  <c r="AH108" i="2" s="1"/>
  <c r="AH109" i="2"/>
  <c r="AH112" i="2"/>
  <c r="AH113" i="2" s="1"/>
  <c r="AH114" i="2"/>
  <c r="AH115" i="2" l="1"/>
  <c r="AH105" i="2"/>
  <c r="AH95" i="2"/>
  <c r="AH85" i="2"/>
  <c r="AH75" i="2"/>
  <c r="AH65" i="2"/>
  <c r="AH55" i="2"/>
  <c r="AH45" i="2"/>
  <c r="AH25" i="2"/>
  <c r="AH35" i="2"/>
  <c r="AH15" i="2"/>
  <c r="AH5" i="2"/>
  <c r="AH110" i="2"/>
  <c r="AH100" i="2"/>
  <c r="AH90" i="2"/>
  <c r="AH80" i="2"/>
  <c r="AH70" i="2"/>
  <c r="AH60" i="2"/>
  <c r="AH50" i="2"/>
  <c r="AH40" i="2"/>
  <c r="AH30" i="2"/>
  <c r="AH20" i="2"/>
  <c r="AH10" i="2"/>
  <c r="M54" i="1"/>
  <c r="L54" i="1"/>
  <c r="Q54" i="1" s="1"/>
  <c r="G54" i="1"/>
  <c r="F54" i="1"/>
  <c r="B54" i="1"/>
  <c r="H54" i="1" l="1"/>
  <c r="M51" i="1" l="1"/>
  <c r="H51" i="1" s="1"/>
  <c r="M52" i="1"/>
  <c r="H52" i="1" s="1"/>
  <c r="L51" i="1"/>
  <c r="Q51" i="1" s="1"/>
  <c r="L52" i="1"/>
  <c r="Q52" i="1" s="1"/>
  <c r="G51" i="1"/>
  <c r="G52" i="1"/>
  <c r="F51" i="1"/>
  <c r="F52" i="1"/>
  <c r="B51" i="1"/>
  <c r="B52" i="1"/>
  <c r="M48" i="1" l="1"/>
  <c r="M49" i="1"/>
  <c r="M50" i="1"/>
  <c r="H50" i="1" s="1"/>
  <c r="L48" i="1"/>
  <c r="Q48" i="1" s="1"/>
  <c r="L49" i="1"/>
  <c r="Q49" i="1" s="1"/>
  <c r="L50" i="1"/>
  <c r="Q50" i="1" s="1"/>
  <c r="G48" i="1"/>
  <c r="H48" i="1" s="1"/>
  <c r="G49" i="1"/>
  <c r="G50" i="1"/>
  <c r="F48" i="1"/>
  <c r="F49" i="1"/>
  <c r="F50" i="1"/>
  <c r="B48" i="1"/>
  <c r="B49" i="1"/>
  <c r="B50" i="1"/>
  <c r="H49" i="1" l="1"/>
  <c r="M45" i="1"/>
  <c r="M46" i="1"/>
  <c r="M47" i="1"/>
  <c r="H47" i="1" s="1"/>
  <c r="L45" i="1"/>
  <c r="Q45" i="1" s="1"/>
  <c r="L46" i="1"/>
  <c r="Q46" i="1" s="1"/>
  <c r="L47" i="1"/>
  <c r="Q47" i="1" s="1"/>
  <c r="H45" i="1"/>
  <c r="G45" i="1"/>
  <c r="G46" i="1"/>
  <c r="G47" i="1"/>
  <c r="B45" i="1"/>
  <c r="B46" i="1"/>
  <c r="B47" i="1"/>
  <c r="F45" i="1"/>
  <c r="F46" i="1"/>
  <c r="F47" i="1"/>
  <c r="H46" i="1" l="1"/>
  <c r="M44" i="1"/>
  <c r="L44" i="1" s="1"/>
  <c r="Q44" i="1" s="1"/>
  <c r="G44" i="1"/>
  <c r="B44" i="1"/>
  <c r="F44" i="1"/>
  <c r="H44" i="1" l="1"/>
  <c r="M41" i="1" l="1"/>
  <c r="H41" i="1" s="1"/>
  <c r="M42" i="1"/>
  <c r="M43" i="1"/>
  <c r="L41" i="1"/>
  <c r="Q41" i="1" s="1"/>
  <c r="L42" i="1"/>
  <c r="Q42" i="1" s="1"/>
  <c r="L43" i="1"/>
  <c r="Q43" i="1" s="1"/>
  <c r="B41" i="1"/>
  <c r="B42" i="1"/>
  <c r="B43" i="1"/>
  <c r="G41" i="1"/>
  <c r="G42" i="1"/>
  <c r="G43" i="1"/>
  <c r="F41" i="1"/>
  <c r="F42" i="1"/>
  <c r="F43" i="1"/>
  <c r="H43" i="1" l="1"/>
  <c r="H42" i="1"/>
  <c r="M38" i="1" l="1"/>
  <c r="M39" i="1"/>
  <c r="M40" i="1"/>
  <c r="L38" i="1"/>
  <c r="Q38" i="1" s="1"/>
  <c r="L39" i="1"/>
  <c r="Q39" i="1" s="1"/>
  <c r="L40" i="1"/>
  <c r="Q40" i="1" s="1"/>
  <c r="G38" i="1"/>
  <c r="G39" i="1"/>
  <c r="G40" i="1"/>
  <c r="H40" i="1" s="1"/>
  <c r="B38" i="1"/>
  <c r="B39" i="1"/>
  <c r="B40" i="1"/>
  <c r="F38" i="1"/>
  <c r="F39" i="1"/>
  <c r="F40" i="1"/>
  <c r="M37" i="1"/>
  <c r="L37" i="1" s="1"/>
  <c r="Q37" i="1" s="1"/>
  <c r="G37" i="1"/>
  <c r="B37" i="1"/>
  <c r="F37" i="1"/>
  <c r="H38" i="1" l="1"/>
  <c r="H39" i="1"/>
  <c r="H37" i="1"/>
  <c r="M35" i="1" l="1"/>
  <c r="H35" i="1" s="1"/>
  <c r="M36" i="1"/>
  <c r="H36" i="1" s="1"/>
  <c r="G35" i="1"/>
  <c r="G36" i="1"/>
  <c r="L35" i="1"/>
  <c r="Q35" i="1" s="1"/>
  <c r="L36" i="1"/>
  <c r="Q36" i="1" s="1"/>
  <c r="F35" i="1" l="1"/>
  <c r="F36" i="1"/>
  <c r="B36" i="1"/>
  <c r="B35" i="1"/>
  <c r="M33" i="1" l="1"/>
  <c r="M34" i="1"/>
  <c r="L33" i="1"/>
  <c r="Q33" i="1" s="1"/>
  <c r="L34" i="1"/>
  <c r="Q34" i="1" s="1"/>
  <c r="G33" i="1"/>
  <c r="G34" i="1"/>
  <c r="F33" i="1"/>
  <c r="F34" i="1"/>
  <c r="B33" i="1"/>
  <c r="B34" i="1"/>
  <c r="M32" i="1"/>
  <c r="L32" i="1"/>
  <c r="Q32" i="1" s="1"/>
  <c r="G32" i="1"/>
  <c r="B32" i="1"/>
  <c r="F32" i="1"/>
  <c r="H34" i="1" l="1"/>
  <c r="H32" i="1"/>
  <c r="H33" i="1"/>
  <c r="M31" i="1"/>
  <c r="L31" i="1"/>
  <c r="Q31" i="1" s="1"/>
  <c r="G31" i="1"/>
  <c r="B31" i="1"/>
  <c r="F31" i="1"/>
  <c r="H31" i="1" l="1"/>
  <c r="M28" i="1"/>
  <c r="M29" i="1"/>
  <c r="M30" i="1"/>
  <c r="L28" i="1"/>
  <c r="Q28" i="1" s="1"/>
  <c r="L29" i="1"/>
  <c r="Q29" i="1" s="1"/>
  <c r="L30" i="1"/>
  <c r="Q30" i="1" s="1"/>
  <c r="G30" i="1"/>
  <c r="B30" i="1"/>
  <c r="F30" i="1"/>
  <c r="G28" i="1"/>
  <c r="G29" i="1"/>
  <c r="B28" i="1"/>
  <c r="B29" i="1"/>
  <c r="F28" i="1"/>
  <c r="F29" i="1"/>
  <c r="H29" i="1" l="1"/>
  <c r="H30" i="1"/>
  <c r="H28" i="1"/>
  <c r="M26" i="1"/>
  <c r="M27" i="1"/>
  <c r="L26" i="1"/>
  <c r="Q26" i="1" s="1"/>
  <c r="L27" i="1"/>
  <c r="Q27" i="1" s="1"/>
  <c r="B26" i="1"/>
  <c r="B27" i="1"/>
  <c r="G26" i="1"/>
  <c r="G27" i="1"/>
  <c r="F26" i="1"/>
  <c r="F27" i="1"/>
  <c r="M20" i="1"/>
  <c r="L20" i="1" s="1"/>
  <c r="Q20" i="1" s="1"/>
  <c r="M21" i="1"/>
  <c r="L21" i="1" s="1"/>
  <c r="Q21" i="1" s="1"/>
  <c r="M22" i="1"/>
  <c r="M23" i="1"/>
  <c r="M24" i="1"/>
  <c r="L24" i="1" s="1"/>
  <c r="Q24" i="1" s="1"/>
  <c r="M25" i="1"/>
  <c r="L23" i="1"/>
  <c r="Q23" i="1" s="1"/>
  <c r="G20" i="1"/>
  <c r="G21" i="1"/>
  <c r="G22" i="1"/>
  <c r="G23" i="1"/>
  <c r="H23" i="1" s="1"/>
  <c r="G24" i="1"/>
  <c r="G25" i="1"/>
  <c r="B20" i="1"/>
  <c r="B21" i="1"/>
  <c r="B22" i="1"/>
  <c r="B23" i="1"/>
  <c r="B24" i="1"/>
  <c r="B25" i="1"/>
  <c r="F20" i="1"/>
  <c r="F21" i="1"/>
  <c r="F22" i="1"/>
  <c r="F23" i="1"/>
  <c r="F24" i="1"/>
  <c r="F25" i="1"/>
  <c r="H24" i="1" l="1"/>
  <c r="H27" i="1"/>
  <c r="H25" i="1"/>
  <c r="H26" i="1"/>
  <c r="H21" i="1"/>
  <c r="H22" i="1"/>
  <c r="L25" i="1"/>
  <c r="Q25" i="1" s="1"/>
  <c r="H20" i="1"/>
  <c r="L22" i="1"/>
  <c r="Q22" i="1" s="1"/>
  <c r="M16" i="1"/>
  <c r="M17" i="1"/>
  <c r="M18" i="1"/>
  <c r="M19" i="1"/>
  <c r="L19" i="1"/>
  <c r="Q19" i="1" s="1"/>
  <c r="G19" i="1"/>
  <c r="F19" i="1"/>
  <c r="B19" i="1"/>
  <c r="H19" i="1" l="1"/>
  <c r="L16" i="1"/>
  <c r="Q16" i="1" s="1"/>
  <c r="L17" i="1"/>
  <c r="Q17" i="1" s="1"/>
  <c r="L18" i="1"/>
  <c r="Q18" i="1" s="1"/>
  <c r="G16" i="1"/>
  <c r="H16" i="1" s="1"/>
  <c r="G17" i="1"/>
  <c r="H17" i="1" s="1"/>
  <c r="G18" i="1"/>
  <c r="H18" i="1" s="1"/>
  <c r="F16" i="1"/>
  <c r="F17" i="1"/>
  <c r="F18" i="1"/>
  <c r="B18" i="1"/>
  <c r="M13" i="1" l="1"/>
  <c r="M14" i="1"/>
  <c r="M15" i="1"/>
  <c r="L13" i="1"/>
  <c r="L14" i="1"/>
  <c r="L15" i="1"/>
  <c r="G13" i="1"/>
  <c r="H13" i="1" s="1"/>
  <c r="G14" i="1"/>
  <c r="G15" i="1"/>
  <c r="F15" i="1"/>
  <c r="F14" i="1"/>
  <c r="F13" i="1"/>
  <c r="H15" i="1" l="1"/>
  <c r="H14" i="1"/>
  <c r="M12" i="1"/>
  <c r="H12" i="1" s="1"/>
  <c r="L12" i="1"/>
  <c r="G12" i="1"/>
  <c r="F12" i="1"/>
  <c r="G11" i="1"/>
  <c r="M11" i="1"/>
  <c r="L11" i="1"/>
  <c r="F11" i="1"/>
  <c r="M10" i="1"/>
  <c r="H10" i="1" s="1"/>
  <c r="L10" i="1"/>
  <c r="G10" i="1"/>
  <c r="F10" i="1"/>
  <c r="H11" i="1" l="1"/>
  <c r="M9" i="1" l="1"/>
  <c r="L9" i="1"/>
  <c r="G9" i="1"/>
  <c r="F9" i="1"/>
  <c r="H9" i="1" l="1"/>
  <c r="Q9" i="1"/>
  <c r="Q10" i="1"/>
  <c r="Q14" i="1"/>
  <c r="Q12" i="1"/>
  <c r="Q13" i="1"/>
  <c r="Q15" i="1"/>
  <c r="Q11" i="1"/>
  <c r="M8" i="1"/>
  <c r="L8" i="1"/>
  <c r="Q8" i="1" s="1"/>
  <c r="G8" i="1"/>
  <c r="F8" i="1"/>
  <c r="M7" i="1"/>
  <c r="G7" i="1"/>
  <c r="F7" i="1"/>
  <c r="M6" i="1"/>
  <c r="L6" i="1" s="1"/>
  <c r="Q6" i="1" s="1"/>
  <c r="G6" i="1"/>
  <c r="F6" i="1"/>
  <c r="M5" i="1"/>
  <c r="G5" i="1"/>
  <c r="F5" i="1"/>
  <c r="M4" i="1"/>
  <c r="L4" i="1" s="1"/>
  <c r="M3" i="1"/>
  <c r="M2" i="1"/>
  <c r="L2" i="1" s="1"/>
  <c r="L3" i="1"/>
  <c r="H6" i="1" l="1"/>
  <c r="H5" i="1"/>
  <c r="H7" i="1"/>
  <c r="H8" i="1"/>
  <c r="L7" i="1"/>
  <c r="Q7" i="1" s="1"/>
  <c r="L5" i="1"/>
  <c r="Q5" i="1" s="1"/>
  <c r="Q4" i="1"/>
  <c r="G4" i="1"/>
  <c r="H4" i="1" s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Q2" i="1" l="1"/>
  <c r="G2" i="1" l="1"/>
  <c r="H2" i="1" s="1"/>
  <c r="G3" i="1"/>
  <c r="H3" i="1" s="1"/>
  <c r="F2" i="1"/>
  <c r="F3" i="1"/>
  <c r="B2" i="1"/>
  <c r="B3" i="1"/>
  <c r="BE4" i="5" l="1"/>
  <c r="BD4" i="5"/>
  <c r="BD5" i="5"/>
  <c r="BE5" i="5"/>
  <c r="Q3" i="1"/>
  <c r="A34" i="5" l="1"/>
  <c r="B34" i="5"/>
  <c r="A31" i="5"/>
  <c r="B31" i="5"/>
  <c r="A32" i="5"/>
  <c r="B32" i="5"/>
  <c r="A33" i="5"/>
  <c r="B33" i="5"/>
  <c r="A25" i="5"/>
  <c r="B25" i="5"/>
  <c r="A26" i="5"/>
  <c r="B26" i="5"/>
  <c r="A27" i="5"/>
  <c r="B27" i="5"/>
  <c r="A28" i="5"/>
  <c r="B28" i="5"/>
  <c r="A29" i="5"/>
  <c r="B29" i="5"/>
  <c r="A30" i="5"/>
  <c r="B30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B12" i="5"/>
  <c r="A12" i="5"/>
  <c r="C1" i="5"/>
  <c r="B71" i="5" s="1"/>
  <c r="B7" i="5"/>
  <c r="B6" i="5"/>
  <c r="Y2" i="5"/>
  <c r="Y1" i="5"/>
  <c r="X79" i="5" s="1"/>
  <c r="X1" i="5"/>
  <c r="W79" i="5" s="1"/>
  <c r="X2" i="5"/>
  <c r="W2" i="5"/>
  <c r="W1" i="5"/>
  <c r="V79" i="5" s="1"/>
  <c r="V2" i="5"/>
  <c r="V1" i="5"/>
  <c r="U71" i="5" s="1"/>
  <c r="U2" i="5"/>
  <c r="U1" i="5"/>
  <c r="T79" i="5" s="1"/>
  <c r="T2" i="5"/>
  <c r="T1" i="5"/>
  <c r="S79" i="5" s="1"/>
  <c r="S2" i="5"/>
  <c r="S1" i="5"/>
  <c r="R71" i="5" s="1"/>
  <c r="R2" i="5"/>
  <c r="R1" i="5"/>
  <c r="Q71" i="5" s="1"/>
  <c r="Q2" i="5"/>
  <c r="Q1" i="5"/>
  <c r="P79" i="5" s="1"/>
  <c r="P2" i="5"/>
  <c r="P1" i="5"/>
  <c r="O79" i="5" s="1"/>
  <c r="O2" i="5"/>
  <c r="O1" i="5"/>
  <c r="N71" i="5" s="1"/>
  <c r="N2" i="5"/>
  <c r="N1" i="5"/>
  <c r="M71" i="5" s="1"/>
  <c r="M2" i="5"/>
  <c r="M1" i="5"/>
  <c r="L79" i="5" s="1"/>
  <c r="L2" i="5"/>
  <c r="L1" i="5"/>
  <c r="K79" i="5" s="1"/>
  <c r="K2" i="5"/>
  <c r="K1" i="5"/>
  <c r="J71" i="5" s="1"/>
  <c r="J2" i="5"/>
  <c r="J1" i="5"/>
  <c r="I71" i="5" s="1"/>
  <c r="I2" i="5"/>
  <c r="I1" i="5"/>
  <c r="H79" i="5" s="1"/>
  <c r="H2" i="5"/>
  <c r="H1" i="5"/>
  <c r="G79" i="5" s="1"/>
  <c r="G2" i="5"/>
  <c r="G1" i="5"/>
  <c r="F71" i="5" s="1"/>
  <c r="F2" i="5"/>
  <c r="F1" i="5"/>
  <c r="E71" i="5" s="1"/>
  <c r="E2" i="5"/>
  <c r="E1" i="5"/>
  <c r="D79" i="5" s="1"/>
  <c r="D2" i="5"/>
  <c r="D1" i="5"/>
  <c r="C79" i="5" s="1"/>
  <c r="C2" i="5"/>
  <c r="A3" i="7"/>
  <c r="V71" i="5" l="1"/>
  <c r="X71" i="5"/>
  <c r="T71" i="5"/>
  <c r="P71" i="5"/>
  <c r="L71" i="5"/>
  <c r="H71" i="5"/>
  <c r="D71" i="5"/>
  <c r="R79" i="5"/>
  <c r="N79" i="5"/>
  <c r="J79" i="5"/>
  <c r="F79" i="5"/>
  <c r="W71" i="5"/>
  <c r="S71" i="5"/>
  <c r="O71" i="5"/>
  <c r="K71" i="5"/>
  <c r="G71" i="5"/>
  <c r="C71" i="5"/>
  <c r="B79" i="5"/>
  <c r="U79" i="5"/>
  <c r="Q79" i="5"/>
  <c r="M79" i="5"/>
  <c r="I79" i="5"/>
  <c r="E79" i="5"/>
  <c r="C68" i="6"/>
  <c r="C65" i="6"/>
  <c r="C62" i="6"/>
  <c r="C59" i="6"/>
  <c r="C56" i="6"/>
  <c r="C53" i="6"/>
  <c r="C50" i="6"/>
  <c r="C47" i="6"/>
  <c r="C44" i="6"/>
  <c r="C41" i="6"/>
  <c r="C38" i="6"/>
  <c r="C35" i="6"/>
  <c r="C32" i="6"/>
  <c r="C29" i="6"/>
  <c r="C26" i="6"/>
  <c r="C23" i="6"/>
  <c r="C20" i="6"/>
  <c r="C17" i="6"/>
  <c r="C14" i="6"/>
  <c r="C11" i="6"/>
  <c r="C8" i="6"/>
  <c r="C5" i="6"/>
  <c r="C2" i="6"/>
  <c r="E15" i="6" l="1"/>
  <c r="I15" i="6"/>
  <c r="M15" i="6"/>
  <c r="Q15" i="6"/>
  <c r="U15" i="6"/>
  <c r="Y15" i="6"/>
  <c r="AC15" i="6"/>
  <c r="AG15" i="6"/>
  <c r="F15" i="6"/>
  <c r="J15" i="6"/>
  <c r="N15" i="6"/>
  <c r="R15" i="6"/>
  <c r="V15" i="6"/>
  <c r="Z15" i="6"/>
  <c r="AD15" i="6"/>
  <c r="G15" i="6"/>
  <c r="K15" i="6"/>
  <c r="O15" i="6"/>
  <c r="S15" i="6"/>
  <c r="W15" i="6"/>
  <c r="AA15" i="6"/>
  <c r="AE15" i="6"/>
  <c r="H15" i="6"/>
  <c r="X15" i="6"/>
  <c r="L15" i="6"/>
  <c r="AB15" i="6"/>
  <c r="P15" i="6"/>
  <c r="AF15" i="6"/>
  <c r="D15" i="6"/>
  <c r="T15" i="6"/>
  <c r="F51" i="6"/>
  <c r="J51" i="6"/>
  <c r="N51" i="6"/>
  <c r="R51" i="6"/>
  <c r="V51" i="6"/>
  <c r="Z51" i="6"/>
  <c r="AD51" i="6"/>
  <c r="D51" i="6"/>
  <c r="G51" i="6"/>
  <c r="K51" i="6"/>
  <c r="O51" i="6"/>
  <c r="S51" i="6"/>
  <c r="W51" i="6"/>
  <c r="AA51" i="6"/>
  <c r="AE51" i="6"/>
  <c r="H51" i="6"/>
  <c r="L51" i="6"/>
  <c r="P51" i="6"/>
  <c r="T51" i="6"/>
  <c r="X51" i="6"/>
  <c r="AB51" i="6"/>
  <c r="AF51" i="6"/>
  <c r="I51" i="6"/>
  <c r="Y51" i="6"/>
  <c r="M51" i="6"/>
  <c r="AC51" i="6"/>
  <c r="Q51" i="6"/>
  <c r="AG51" i="6"/>
  <c r="E51" i="6"/>
  <c r="U51" i="6"/>
  <c r="F6" i="6"/>
  <c r="J6" i="6"/>
  <c r="N6" i="6"/>
  <c r="R6" i="6"/>
  <c r="V6" i="6"/>
  <c r="Z6" i="6"/>
  <c r="AD6" i="6"/>
  <c r="D6" i="6"/>
  <c r="K6" i="6"/>
  <c r="S6" i="6"/>
  <c r="W6" i="6"/>
  <c r="AE6" i="6"/>
  <c r="M6" i="6"/>
  <c r="U6" i="6"/>
  <c r="AG6" i="6"/>
  <c r="G6" i="6"/>
  <c r="O6" i="6"/>
  <c r="AA6" i="6"/>
  <c r="I6" i="6"/>
  <c r="Y6" i="6"/>
  <c r="H6" i="6"/>
  <c r="L6" i="6"/>
  <c r="P6" i="6"/>
  <c r="T6" i="6"/>
  <c r="X6" i="6"/>
  <c r="AB6" i="6"/>
  <c r="AF6" i="6"/>
  <c r="E6" i="6"/>
  <c r="Q6" i="6"/>
  <c r="AC6" i="6"/>
  <c r="F18" i="6"/>
  <c r="J18" i="6"/>
  <c r="N18" i="6"/>
  <c r="R18" i="6"/>
  <c r="V18" i="6"/>
  <c r="H18" i="6"/>
  <c r="L18" i="6"/>
  <c r="P18" i="6"/>
  <c r="T18" i="6"/>
  <c r="X18" i="6"/>
  <c r="AB18" i="6"/>
  <c r="E18" i="6"/>
  <c r="M18" i="6"/>
  <c r="U18" i="6"/>
  <c r="AA18" i="6"/>
  <c r="AF18" i="6"/>
  <c r="S18" i="6"/>
  <c r="G18" i="6"/>
  <c r="O18" i="6"/>
  <c r="W18" i="6"/>
  <c r="AC18" i="6"/>
  <c r="AG18" i="6"/>
  <c r="Z18" i="6"/>
  <c r="I18" i="6"/>
  <c r="Q18" i="6"/>
  <c r="Y18" i="6"/>
  <c r="AD18" i="6"/>
  <c r="D18" i="6"/>
  <c r="K18" i="6"/>
  <c r="AE18" i="6"/>
  <c r="G30" i="6"/>
  <c r="K30" i="6"/>
  <c r="O30" i="6"/>
  <c r="S30" i="6"/>
  <c r="W30" i="6"/>
  <c r="AA30" i="6"/>
  <c r="AE30" i="6"/>
  <c r="H30" i="6"/>
  <c r="L30" i="6"/>
  <c r="P30" i="6"/>
  <c r="T30" i="6"/>
  <c r="X30" i="6"/>
  <c r="AB30" i="6"/>
  <c r="AF30" i="6"/>
  <c r="E30" i="6"/>
  <c r="I30" i="6"/>
  <c r="M30" i="6"/>
  <c r="Q30" i="6"/>
  <c r="U30" i="6"/>
  <c r="Y30" i="6"/>
  <c r="AC30" i="6"/>
  <c r="AG30" i="6"/>
  <c r="F30" i="6"/>
  <c r="V30" i="6"/>
  <c r="R30" i="6"/>
  <c r="J30" i="6"/>
  <c r="Z30" i="6"/>
  <c r="N30" i="6"/>
  <c r="AD30" i="6"/>
  <c r="D30" i="6"/>
  <c r="G42" i="6"/>
  <c r="K42" i="6"/>
  <c r="O42" i="6"/>
  <c r="S42" i="6"/>
  <c r="W42" i="6"/>
  <c r="AA42" i="6"/>
  <c r="AE42" i="6"/>
  <c r="H42" i="6"/>
  <c r="L42" i="6"/>
  <c r="P42" i="6"/>
  <c r="T42" i="6"/>
  <c r="X42" i="6"/>
  <c r="AB42" i="6"/>
  <c r="AF42" i="6"/>
  <c r="E42" i="6"/>
  <c r="I42" i="6"/>
  <c r="M42" i="6"/>
  <c r="Q42" i="6"/>
  <c r="U42" i="6"/>
  <c r="Y42" i="6"/>
  <c r="AC42" i="6"/>
  <c r="AG42" i="6"/>
  <c r="N42" i="6"/>
  <c r="AD42" i="6"/>
  <c r="Z42" i="6"/>
  <c r="R42" i="6"/>
  <c r="D42" i="6"/>
  <c r="F42" i="6"/>
  <c r="V42" i="6"/>
  <c r="J42" i="6"/>
  <c r="H54" i="6"/>
  <c r="L54" i="6"/>
  <c r="P54" i="6"/>
  <c r="T54" i="6"/>
  <c r="X54" i="6"/>
  <c r="AB54" i="6"/>
  <c r="AF54" i="6"/>
  <c r="E54" i="6"/>
  <c r="I54" i="6"/>
  <c r="M54" i="6"/>
  <c r="Q54" i="6"/>
  <c r="U54" i="6"/>
  <c r="Y54" i="6"/>
  <c r="AC54" i="6"/>
  <c r="AG54" i="6"/>
  <c r="F54" i="6"/>
  <c r="J54" i="6"/>
  <c r="N54" i="6"/>
  <c r="R54" i="6"/>
  <c r="V54" i="6"/>
  <c r="Z54" i="6"/>
  <c r="AD54" i="6"/>
  <c r="D54" i="6"/>
  <c r="G54" i="6"/>
  <c r="W54" i="6"/>
  <c r="K54" i="6"/>
  <c r="AA54" i="6"/>
  <c r="O54" i="6"/>
  <c r="AE54" i="6"/>
  <c r="S54" i="6"/>
  <c r="G66" i="6"/>
  <c r="K66" i="6"/>
  <c r="O66" i="6"/>
  <c r="S66" i="6"/>
  <c r="W66" i="6"/>
  <c r="AA66" i="6"/>
  <c r="AE66" i="6"/>
  <c r="H66" i="6"/>
  <c r="L66" i="6"/>
  <c r="P66" i="6"/>
  <c r="T66" i="6"/>
  <c r="X66" i="6"/>
  <c r="AB66" i="6"/>
  <c r="AF66" i="6"/>
  <c r="E66" i="6"/>
  <c r="I66" i="6"/>
  <c r="M66" i="6"/>
  <c r="Q66" i="6"/>
  <c r="U66" i="6"/>
  <c r="Y66" i="6"/>
  <c r="AC66" i="6"/>
  <c r="AG66" i="6"/>
  <c r="N66" i="6"/>
  <c r="AD66" i="6"/>
  <c r="R66" i="6"/>
  <c r="D66" i="6"/>
  <c r="F66" i="6"/>
  <c r="V66" i="6"/>
  <c r="Z66" i="6"/>
  <c r="J66" i="6"/>
  <c r="E27" i="6"/>
  <c r="I27" i="6"/>
  <c r="M27" i="6"/>
  <c r="Q27" i="6"/>
  <c r="U27" i="6"/>
  <c r="Y27" i="6"/>
  <c r="AC27" i="6"/>
  <c r="AG27" i="6"/>
  <c r="F27" i="6"/>
  <c r="J27" i="6"/>
  <c r="N27" i="6"/>
  <c r="R27" i="6"/>
  <c r="V27" i="6"/>
  <c r="G27" i="6"/>
  <c r="K27" i="6"/>
  <c r="O27" i="6"/>
  <c r="S27" i="6"/>
  <c r="W27" i="6"/>
  <c r="AA27" i="6"/>
  <c r="AE27" i="6"/>
  <c r="H27" i="6"/>
  <c r="X27" i="6"/>
  <c r="AF27" i="6"/>
  <c r="AD27" i="6"/>
  <c r="L27" i="6"/>
  <c r="Z27" i="6"/>
  <c r="D27" i="6"/>
  <c r="T27" i="6"/>
  <c r="P27" i="6"/>
  <c r="AB27" i="6"/>
  <c r="E39" i="6"/>
  <c r="I39" i="6"/>
  <c r="M39" i="6"/>
  <c r="Q39" i="6"/>
  <c r="U39" i="6"/>
  <c r="Y39" i="6"/>
  <c r="AC39" i="6"/>
  <c r="AG39" i="6"/>
  <c r="F39" i="6"/>
  <c r="J39" i="6"/>
  <c r="N39" i="6"/>
  <c r="R39" i="6"/>
  <c r="V39" i="6"/>
  <c r="Z39" i="6"/>
  <c r="AD39" i="6"/>
  <c r="D39" i="6"/>
  <c r="G39" i="6"/>
  <c r="K39" i="6"/>
  <c r="O39" i="6"/>
  <c r="S39" i="6"/>
  <c r="W39" i="6"/>
  <c r="AA39" i="6"/>
  <c r="AE39" i="6"/>
  <c r="P39" i="6"/>
  <c r="AF39" i="6"/>
  <c r="T39" i="6"/>
  <c r="AB39" i="6"/>
  <c r="H39" i="6"/>
  <c r="X39" i="6"/>
  <c r="L39" i="6"/>
  <c r="L21" i="6"/>
  <c r="H21" i="6"/>
  <c r="M21" i="6"/>
  <c r="Q21" i="6"/>
  <c r="U21" i="6"/>
  <c r="Y21" i="6"/>
  <c r="AC21" i="6"/>
  <c r="AG21" i="6"/>
  <c r="E21" i="6"/>
  <c r="I21" i="6"/>
  <c r="N21" i="6"/>
  <c r="R21" i="6"/>
  <c r="V21" i="6"/>
  <c r="Z21" i="6"/>
  <c r="AD21" i="6"/>
  <c r="D21" i="6"/>
  <c r="F21" i="6"/>
  <c r="J21" i="6"/>
  <c r="O21" i="6"/>
  <c r="S21" i="6"/>
  <c r="W21" i="6"/>
  <c r="AA21" i="6"/>
  <c r="AE21" i="6"/>
  <c r="G21" i="6"/>
  <c r="X21" i="6"/>
  <c r="K21" i="6"/>
  <c r="AB21" i="6"/>
  <c r="P21" i="6"/>
  <c r="AF21" i="6"/>
  <c r="T21" i="6"/>
  <c r="E33" i="6"/>
  <c r="I33" i="6"/>
  <c r="M33" i="6"/>
  <c r="Q33" i="6"/>
  <c r="U33" i="6"/>
  <c r="Y33" i="6"/>
  <c r="AC33" i="6"/>
  <c r="AG33" i="6"/>
  <c r="F33" i="6"/>
  <c r="J33" i="6"/>
  <c r="N33" i="6"/>
  <c r="R33" i="6"/>
  <c r="V33" i="6"/>
  <c r="Z33" i="6"/>
  <c r="AD33" i="6"/>
  <c r="D33" i="6"/>
  <c r="G33" i="6"/>
  <c r="K33" i="6"/>
  <c r="O33" i="6"/>
  <c r="S33" i="6"/>
  <c r="W33" i="6"/>
  <c r="AA33" i="6"/>
  <c r="AE33" i="6"/>
  <c r="T33" i="6"/>
  <c r="H33" i="6"/>
  <c r="X33" i="6"/>
  <c r="P33" i="6"/>
  <c r="L33" i="6"/>
  <c r="AB33" i="6"/>
  <c r="AF33" i="6"/>
  <c r="F45" i="6"/>
  <c r="J45" i="6"/>
  <c r="G45" i="6"/>
  <c r="K45" i="6"/>
  <c r="H45" i="6"/>
  <c r="L45" i="6"/>
  <c r="M45" i="6"/>
  <c r="Q45" i="6"/>
  <c r="U45" i="6"/>
  <c r="Y45" i="6"/>
  <c r="AC45" i="6"/>
  <c r="AG45" i="6"/>
  <c r="N45" i="6"/>
  <c r="R45" i="6"/>
  <c r="V45" i="6"/>
  <c r="Z45" i="6"/>
  <c r="AD45" i="6"/>
  <c r="D45" i="6"/>
  <c r="E45" i="6"/>
  <c r="O45" i="6"/>
  <c r="S45" i="6"/>
  <c r="W45" i="6"/>
  <c r="AA45" i="6"/>
  <c r="AE45" i="6"/>
  <c r="I45" i="6"/>
  <c r="AB45" i="6"/>
  <c r="X45" i="6"/>
  <c r="P45" i="6"/>
  <c r="AF45" i="6"/>
  <c r="T45" i="6"/>
  <c r="F57" i="6"/>
  <c r="J57" i="6"/>
  <c r="N57" i="6"/>
  <c r="R57" i="6"/>
  <c r="V57" i="6"/>
  <c r="Z57" i="6"/>
  <c r="AD57" i="6"/>
  <c r="D57" i="6"/>
  <c r="G57" i="6"/>
  <c r="K57" i="6"/>
  <c r="O57" i="6"/>
  <c r="S57" i="6"/>
  <c r="W57" i="6"/>
  <c r="AA57" i="6"/>
  <c r="AE57" i="6"/>
  <c r="H57" i="6"/>
  <c r="L57" i="6"/>
  <c r="P57" i="6"/>
  <c r="T57" i="6"/>
  <c r="X57" i="6"/>
  <c r="AB57" i="6"/>
  <c r="AF57" i="6"/>
  <c r="E57" i="6"/>
  <c r="U57" i="6"/>
  <c r="I57" i="6"/>
  <c r="Y57" i="6"/>
  <c r="M57" i="6"/>
  <c r="AC57" i="6"/>
  <c r="Q57" i="6"/>
  <c r="AG57" i="6"/>
  <c r="E69" i="6"/>
  <c r="I69" i="6"/>
  <c r="M69" i="6"/>
  <c r="Q69" i="6"/>
  <c r="U69" i="6"/>
  <c r="Y69" i="6"/>
  <c r="AC69" i="6"/>
  <c r="AG69" i="6"/>
  <c r="F69" i="6"/>
  <c r="J69" i="6"/>
  <c r="N69" i="6"/>
  <c r="R69" i="6"/>
  <c r="V69" i="6"/>
  <c r="Z69" i="6"/>
  <c r="AD69" i="6"/>
  <c r="D69" i="6"/>
  <c r="G69" i="6"/>
  <c r="K69" i="6"/>
  <c r="O69" i="6"/>
  <c r="S69" i="6"/>
  <c r="W69" i="6"/>
  <c r="AA69" i="6"/>
  <c r="AE69" i="6"/>
  <c r="L69" i="6"/>
  <c r="AB69" i="6"/>
  <c r="P69" i="6"/>
  <c r="AF69" i="6"/>
  <c r="T69" i="6"/>
  <c r="H69" i="6"/>
  <c r="X69" i="6"/>
  <c r="G3" i="6"/>
  <c r="K3" i="6"/>
  <c r="O3" i="6"/>
  <c r="S3" i="6"/>
  <c r="W3" i="6"/>
  <c r="AA3" i="6"/>
  <c r="AE3" i="6"/>
  <c r="D3" i="6"/>
  <c r="H3" i="6"/>
  <c r="L3" i="6"/>
  <c r="P3" i="6"/>
  <c r="T3" i="6"/>
  <c r="X3" i="6"/>
  <c r="AB3" i="6"/>
  <c r="AF3" i="6"/>
  <c r="E3" i="6"/>
  <c r="I3" i="6"/>
  <c r="M3" i="6"/>
  <c r="Q3" i="6"/>
  <c r="U3" i="6"/>
  <c r="Y3" i="6"/>
  <c r="AC3" i="6"/>
  <c r="AG3" i="6"/>
  <c r="J3" i="6"/>
  <c r="Z3" i="6"/>
  <c r="N3" i="6"/>
  <c r="AD3" i="6"/>
  <c r="R3" i="6"/>
  <c r="V3" i="6"/>
  <c r="F3" i="6"/>
  <c r="E63" i="6"/>
  <c r="I63" i="6"/>
  <c r="M63" i="6"/>
  <c r="Q63" i="6"/>
  <c r="U63" i="6"/>
  <c r="Y63" i="6"/>
  <c r="AC63" i="6"/>
  <c r="AG63" i="6"/>
  <c r="F63" i="6"/>
  <c r="J63" i="6"/>
  <c r="N63" i="6"/>
  <c r="R63" i="6"/>
  <c r="V63" i="6"/>
  <c r="Z63" i="6"/>
  <c r="AD63" i="6"/>
  <c r="D63" i="6"/>
  <c r="G63" i="6"/>
  <c r="K63" i="6"/>
  <c r="O63" i="6"/>
  <c r="S63" i="6"/>
  <c r="W63" i="6"/>
  <c r="AA63" i="6"/>
  <c r="AE63" i="6"/>
  <c r="P63" i="6"/>
  <c r="AF63" i="6"/>
  <c r="T63" i="6"/>
  <c r="H63" i="6"/>
  <c r="X63" i="6"/>
  <c r="L63" i="6"/>
  <c r="AB63" i="6"/>
  <c r="H9" i="6"/>
  <c r="L9" i="6"/>
  <c r="P9" i="6"/>
  <c r="T9" i="6"/>
  <c r="X9" i="6"/>
  <c r="AB9" i="6"/>
  <c r="AF9" i="6"/>
  <c r="I9" i="6"/>
  <c r="Q9" i="6"/>
  <c r="Y9" i="6"/>
  <c r="AG9" i="6"/>
  <c r="O9" i="6"/>
  <c r="AA9" i="6"/>
  <c r="E9" i="6"/>
  <c r="M9" i="6"/>
  <c r="U9" i="6"/>
  <c r="AC9" i="6"/>
  <c r="G9" i="6"/>
  <c r="S9" i="6"/>
  <c r="AE9" i="6"/>
  <c r="F9" i="6"/>
  <c r="J9" i="6"/>
  <c r="N9" i="6"/>
  <c r="R9" i="6"/>
  <c r="V9" i="6"/>
  <c r="Z9" i="6"/>
  <c r="AD9" i="6"/>
  <c r="D9" i="6"/>
  <c r="K9" i="6"/>
  <c r="W9" i="6"/>
  <c r="F12" i="6"/>
  <c r="J12" i="6"/>
  <c r="N12" i="6"/>
  <c r="R12" i="6"/>
  <c r="V12" i="6"/>
  <c r="Z12" i="6"/>
  <c r="AD12" i="6"/>
  <c r="D12" i="6"/>
  <c r="E12" i="6"/>
  <c r="M12" i="6"/>
  <c r="AG12" i="6"/>
  <c r="G12" i="6"/>
  <c r="K12" i="6"/>
  <c r="O12" i="6"/>
  <c r="S12" i="6"/>
  <c r="W12" i="6"/>
  <c r="AA12" i="6"/>
  <c r="AE12" i="6"/>
  <c r="I12" i="6"/>
  <c r="U12" i="6"/>
  <c r="Y12" i="6"/>
  <c r="H12" i="6"/>
  <c r="L12" i="6"/>
  <c r="P12" i="6"/>
  <c r="T12" i="6"/>
  <c r="X12" i="6"/>
  <c r="AB12" i="6"/>
  <c r="AF12" i="6"/>
  <c r="Q12" i="6"/>
  <c r="AC12" i="6"/>
  <c r="D24" i="6"/>
  <c r="G24" i="6"/>
  <c r="K24" i="6"/>
  <c r="O24" i="6"/>
  <c r="S24" i="6"/>
  <c r="W24" i="6"/>
  <c r="AA24" i="6"/>
  <c r="AE24" i="6"/>
  <c r="E24" i="6"/>
  <c r="I24" i="6"/>
  <c r="M24" i="6"/>
  <c r="Q24" i="6"/>
  <c r="U24" i="6"/>
  <c r="Y24" i="6"/>
  <c r="AC24" i="6"/>
  <c r="AG24" i="6"/>
  <c r="J24" i="6"/>
  <c r="R24" i="6"/>
  <c r="Z24" i="6"/>
  <c r="X24" i="6"/>
  <c r="L24" i="6"/>
  <c r="T24" i="6"/>
  <c r="AB24" i="6"/>
  <c r="H24" i="6"/>
  <c r="AF24" i="6"/>
  <c r="F24" i="6"/>
  <c r="N24" i="6"/>
  <c r="V24" i="6"/>
  <c r="AD24" i="6"/>
  <c r="P24" i="6"/>
  <c r="G36" i="6"/>
  <c r="K36" i="6"/>
  <c r="O36" i="6"/>
  <c r="S36" i="6"/>
  <c r="W36" i="6"/>
  <c r="AA36" i="6"/>
  <c r="AE36" i="6"/>
  <c r="H36" i="6"/>
  <c r="L36" i="6"/>
  <c r="P36" i="6"/>
  <c r="T36" i="6"/>
  <c r="X36" i="6"/>
  <c r="AB36" i="6"/>
  <c r="AF36" i="6"/>
  <c r="E36" i="6"/>
  <c r="I36" i="6"/>
  <c r="M36" i="6"/>
  <c r="Q36" i="6"/>
  <c r="U36" i="6"/>
  <c r="Y36" i="6"/>
  <c r="AC36" i="6"/>
  <c r="AG36" i="6"/>
  <c r="R36" i="6"/>
  <c r="D36" i="6"/>
  <c r="N36" i="6"/>
  <c r="F36" i="6"/>
  <c r="V36" i="6"/>
  <c r="J36" i="6"/>
  <c r="Z36" i="6"/>
  <c r="AD36" i="6"/>
  <c r="H48" i="6"/>
  <c r="L48" i="6"/>
  <c r="P48" i="6"/>
  <c r="T48" i="6"/>
  <c r="X48" i="6"/>
  <c r="AB48" i="6"/>
  <c r="AF48" i="6"/>
  <c r="E48" i="6"/>
  <c r="I48" i="6"/>
  <c r="M48" i="6"/>
  <c r="Q48" i="6"/>
  <c r="U48" i="6"/>
  <c r="Y48" i="6"/>
  <c r="AC48" i="6"/>
  <c r="AG48" i="6"/>
  <c r="F48" i="6"/>
  <c r="J48" i="6"/>
  <c r="N48" i="6"/>
  <c r="R48" i="6"/>
  <c r="V48" i="6"/>
  <c r="Z48" i="6"/>
  <c r="AD48" i="6"/>
  <c r="D48" i="6"/>
  <c r="K48" i="6"/>
  <c r="AA48" i="6"/>
  <c r="O48" i="6"/>
  <c r="AE48" i="6"/>
  <c r="S48" i="6"/>
  <c r="G48" i="6"/>
  <c r="W48" i="6"/>
  <c r="G60" i="6"/>
  <c r="K60" i="6"/>
  <c r="O60" i="6"/>
  <c r="S60" i="6"/>
  <c r="W60" i="6"/>
  <c r="AA60" i="6"/>
  <c r="AE60" i="6"/>
  <c r="H60" i="6"/>
  <c r="L60" i="6"/>
  <c r="P60" i="6"/>
  <c r="T60" i="6"/>
  <c r="X60" i="6"/>
  <c r="AB60" i="6"/>
  <c r="AF60" i="6"/>
  <c r="E60" i="6"/>
  <c r="I60" i="6"/>
  <c r="M60" i="6"/>
  <c r="Q60" i="6"/>
  <c r="U60" i="6"/>
  <c r="Y60" i="6"/>
  <c r="AC60" i="6"/>
  <c r="AG60" i="6"/>
  <c r="R60" i="6"/>
  <c r="F60" i="6"/>
  <c r="V60" i="6"/>
  <c r="D60" i="6"/>
  <c r="J60" i="6"/>
  <c r="Z60" i="6"/>
  <c r="AD60" i="6"/>
  <c r="N60" i="6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D114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D109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D104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D99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D94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D89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D84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79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D74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D69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D64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D59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D54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D49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D44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D39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D34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D29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D19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4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D9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D4" i="2"/>
  <c r="D24" i="2"/>
  <c r="F76" i="6" l="1"/>
  <c r="A113" i="2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73" i="2"/>
  <c r="A72" i="2"/>
  <c r="A68" i="2"/>
  <c r="A67" i="2"/>
  <c r="A63" i="2"/>
  <c r="A62" i="2"/>
  <c r="A58" i="2"/>
  <c r="A57" i="2"/>
  <c r="A53" i="2"/>
  <c r="A52" i="2"/>
  <c r="A48" i="2"/>
  <c r="A47" i="2"/>
  <c r="A43" i="2"/>
  <c r="A42" i="2"/>
  <c r="A38" i="2"/>
  <c r="A37" i="2"/>
  <c r="A33" i="2"/>
  <c r="A32" i="2"/>
  <c r="A28" i="2"/>
  <c r="A27" i="2"/>
  <c r="A23" i="2"/>
  <c r="A22" i="2"/>
  <c r="F22" i="2" s="1"/>
  <c r="A18" i="2"/>
  <c r="A17" i="2"/>
  <c r="A13" i="2"/>
  <c r="A12" i="2"/>
  <c r="A8" i="2"/>
  <c r="A7" i="2"/>
  <c r="A3" i="2"/>
  <c r="A2" i="2"/>
  <c r="C69" i="8" l="1"/>
  <c r="B68" i="8"/>
  <c r="A68" i="8"/>
  <c r="C66" i="8"/>
  <c r="B65" i="8"/>
  <c r="A65" i="8"/>
  <c r="C63" i="8"/>
  <c r="B62" i="8"/>
  <c r="A62" i="8"/>
  <c r="C60" i="8"/>
  <c r="B59" i="8"/>
  <c r="A59" i="8"/>
  <c r="C57" i="8"/>
  <c r="A56" i="8"/>
  <c r="B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C36" i="8"/>
  <c r="B35" i="8"/>
  <c r="A35" i="8"/>
  <c r="C33" i="8"/>
  <c r="B32" i="8"/>
  <c r="A32" i="8"/>
  <c r="C30" i="8"/>
  <c r="B29" i="8"/>
  <c r="A29" i="8"/>
  <c r="C27" i="8"/>
  <c r="B26" i="8"/>
  <c r="A26" i="8"/>
  <c r="C24" i="8"/>
  <c r="B23" i="8"/>
  <c r="A23" i="8"/>
  <c r="C21" i="8"/>
  <c r="B20" i="8"/>
  <c r="A20" i="8"/>
  <c r="E24" i="8" l="1"/>
  <c r="I24" i="8"/>
  <c r="M24" i="8"/>
  <c r="Q24" i="8"/>
  <c r="U24" i="8"/>
  <c r="Y24" i="8"/>
  <c r="AC24" i="8"/>
  <c r="AG24" i="8"/>
  <c r="G24" i="8"/>
  <c r="O24" i="8"/>
  <c r="W24" i="8"/>
  <c r="AE24" i="8"/>
  <c r="H24" i="8"/>
  <c r="L24" i="8"/>
  <c r="T24" i="8"/>
  <c r="AB24" i="8"/>
  <c r="F24" i="8"/>
  <c r="J24" i="8"/>
  <c r="N24" i="8"/>
  <c r="R24" i="8"/>
  <c r="V24" i="8"/>
  <c r="Z24" i="8"/>
  <c r="AD24" i="8"/>
  <c r="K24" i="8"/>
  <c r="S24" i="8"/>
  <c r="AA24" i="8"/>
  <c r="D24" i="8"/>
  <c r="P24" i="8"/>
  <c r="X24" i="8"/>
  <c r="AF24" i="8"/>
  <c r="E21" i="8"/>
  <c r="D21" i="8"/>
  <c r="C18" i="8"/>
  <c r="D18" i="8" s="1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D15" i="8" l="1"/>
  <c r="E15" i="8"/>
  <c r="C70" i="7" l="1"/>
  <c r="B69" i="7"/>
  <c r="C63" i="6"/>
  <c r="B63" i="7"/>
  <c r="E66" i="8" l="1"/>
  <c r="B66" i="7"/>
  <c r="D66" i="8"/>
  <c r="AG66" i="8"/>
  <c r="AG65" i="8" s="1"/>
  <c r="AE66" i="8"/>
  <c r="AC66" i="8"/>
  <c r="AA66" i="8"/>
  <c r="AA65" i="8" s="1"/>
  <c r="Y66" i="8"/>
  <c r="Y65" i="8" s="1"/>
  <c r="W66" i="8"/>
  <c r="U66" i="8"/>
  <c r="S66" i="8"/>
  <c r="S65" i="8" s="1"/>
  <c r="Q66" i="8"/>
  <c r="Q65" i="8" s="1"/>
  <c r="O66" i="8"/>
  <c r="M66" i="8"/>
  <c r="K66" i="8"/>
  <c r="K65" i="8" s="1"/>
  <c r="I66" i="8"/>
  <c r="I65" i="8" s="1"/>
  <c r="G66" i="8"/>
  <c r="B65" i="6"/>
  <c r="A66" i="7"/>
  <c r="C67" i="7"/>
  <c r="AE67" i="7" s="1"/>
  <c r="AF66" i="8"/>
  <c r="AD66" i="8"/>
  <c r="AB66" i="8"/>
  <c r="AB65" i="8" s="1"/>
  <c r="Z66" i="8"/>
  <c r="Z65" i="8" s="1"/>
  <c r="X66" i="8"/>
  <c r="V66" i="8"/>
  <c r="T66" i="8"/>
  <c r="T65" i="8" s="1"/>
  <c r="R66" i="8"/>
  <c r="R65" i="8" s="1"/>
  <c r="P66" i="8"/>
  <c r="N66" i="8"/>
  <c r="L66" i="8"/>
  <c r="L65" i="8" s="1"/>
  <c r="J66" i="8"/>
  <c r="J65" i="8" s="1"/>
  <c r="H66" i="8"/>
  <c r="F66" i="8"/>
  <c r="F65" i="8" s="1"/>
  <c r="A65" i="6"/>
  <c r="C66" i="6"/>
  <c r="AJ66" i="6" s="1"/>
  <c r="D69" i="8"/>
  <c r="AG69" i="8"/>
  <c r="AG68" i="8" s="1"/>
  <c r="AE69" i="8"/>
  <c r="AE68" i="8" s="1"/>
  <c r="AC69" i="8"/>
  <c r="AC68" i="8" s="1"/>
  <c r="AA69" i="8"/>
  <c r="AA68" i="8" s="1"/>
  <c r="Y69" i="8"/>
  <c r="W69" i="8"/>
  <c r="W68" i="8" s="1"/>
  <c r="U69" i="8"/>
  <c r="U68" i="8" s="1"/>
  <c r="S69" i="8"/>
  <c r="Q69" i="8"/>
  <c r="O69" i="8"/>
  <c r="M69" i="8"/>
  <c r="M68" i="8" s="1"/>
  <c r="K69" i="8"/>
  <c r="K68" i="8" s="1"/>
  <c r="I69" i="8"/>
  <c r="I68" i="8" s="1"/>
  <c r="G69" i="8"/>
  <c r="G68" i="8" s="1"/>
  <c r="E69" i="8"/>
  <c r="E68" i="8" s="1"/>
  <c r="B68" i="6"/>
  <c r="A69" i="7"/>
  <c r="AF69" i="8"/>
  <c r="AF68" i="8" s="1"/>
  <c r="AD69" i="8"/>
  <c r="AD68" i="8" s="1"/>
  <c r="AB69" i="8"/>
  <c r="AB68" i="8" s="1"/>
  <c r="Z69" i="8"/>
  <c r="Z68" i="8" s="1"/>
  <c r="X69" i="8"/>
  <c r="X68" i="8" s="1"/>
  <c r="V69" i="8"/>
  <c r="V68" i="8" s="1"/>
  <c r="T69" i="8"/>
  <c r="T68" i="8" s="1"/>
  <c r="R69" i="8"/>
  <c r="R68" i="8" s="1"/>
  <c r="P69" i="8"/>
  <c r="P68" i="8" s="1"/>
  <c r="N69" i="8"/>
  <c r="N68" i="8" s="1"/>
  <c r="L69" i="8"/>
  <c r="L68" i="8" s="1"/>
  <c r="J69" i="8"/>
  <c r="J68" i="8" s="1"/>
  <c r="H69" i="8"/>
  <c r="H68" i="8" s="1"/>
  <c r="F69" i="8"/>
  <c r="F68" i="8" s="1"/>
  <c r="A68" i="6"/>
  <c r="C69" i="6"/>
  <c r="O68" i="8"/>
  <c r="Q68" i="8"/>
  <c r="S68" i="8"/>
  <c r="Y68" i="8"/>
  <c r="AK66" i="6"/>
  <c r="AL63" i="6"/>
  <c r="AJ63" i="6"/>
  <c r="AM63" i="6"/>
  <c r="AK63" i="6"/>
  <c r="AI63" i="6"/>
  <c r="D63" i="8"/>
  <c r="AG63" i="8"/>
  <c r="AE63" i="8"/>
  <c r="AC63" i="8"/>
  <c r="AA63" i="8"/>
  <c r="Y63" i="8"/>
  <c r="W63" i="8"/>
  <c r="U63" i="8"/>
  <c r="S63" i="8"/>
  <c r="Q63" i="8"/>
  <c r="O63" i="8"/>
  <c r="M63" i="8"/>
  <c r="K63" i="8"/>
  <c r="I63" i="8"/>
  <c r="G63" i="8"/>
  <c r="E63" i="8"/>
  <c r="B62" i="6"/>
  <c r="A63" i="7"/>
  <c r="C64" i="7"/>
  <c r="H65" i="8"/>
  <c r="N65" i="8"/>
  <c r="P65" i="8"/>
  <c r="V65" i="8"/>
  <c r="X65" i="8"/>
  <c r="AD65" i="8"/>
  <c r="AF65" i="8"/>
  <c r="AF63" i="8"/>
  <c r="AD63" i="8"/>
  <c r="AB63" i="8"/>
  <c r="Z63" i="8"/>
  <c r="X63" i="8"/>
  <c r="V63" i="8"/>
  <c r="T63" i="8"/>
  <c r="R63" i="8"/>
  <c r="P63" i="8"/>
  <c r="N63" i="8"/>
  <c r="L63" i="8"/>
  <c r="J63" i="8"/>
  <c r="H63" i="8"/>
  <c r="F63" i="8"/>
  <c r="A62" i="6"/>
  <c r="E65" i="8"/>
  <c r="G65" i="8"/>
  <c r="M65" i="8"/>
  <c r="O65" i="8"/>
  <c r="U65" i="8"/>
  <c r="W65" i="8"/>
  <c r="AC65" i="8"/>
  <c r="AE65" i="8"/>
  <c r="W67" i="7" l="1"/>
  <c r="G67" i="7"/>
  <c r="D67" i="7"/>
  <c r="AF67" i="7"/>
  <c r="O67" i="7"/>
  <c r="Z67" i="7"/>
  <c r="J67" i="7"/>
  <c r="R67" i="7"/>
  <c r="I67" i="7"/>
  <c r="Y67" i="7"/>
  <c r="L67" i="7"/>
  <c r="AB67" i="7"/>
  <c r="Q67" i="7"/>
  <c r="AG67" i="7"/>
  <c r="T67" i="7"/>
  <c r="AL66" i="6"/>
  <c r="AI66" i="6"/>
  <c r="K67" i="7"/>
  <c r="S67" i="7"/>
  <c r="AA67" i="7"/>
  <c r="F67" i="7"/>
  <c r="N67" i="7"/>
  <c r="V67" i="7"/>
  <c r="AD67" i="7"/>
  <c r="E67" i="7"/>
  <c r="M67" i="7"/>
  <c r="U67" i="7"/>
  <c r="AC67" i="7"/>
  <c r="H67" i="7"/>
  <c r="P67" i="7"/>
  <c r="X67" i="7"/>
  <c r="O70" i="7"/>
  <c r="AL69" i="6"/>
  <c r="AJ69" i="6"/>
  <c r="AM69" i="6"/>
  <c r="AK69" i="6"/>
  <c r="AI69" i="6"/>
  <c r="E70" i="7"/>
  <c r="G70" i="7"/>
  <c r="I70" i="7"/>
  <c r="K70" i="7"/>
  <c r="M70" i="7"/>
  <c r="P70" i="7"/>
  <c r="R70" i="7"/>
  <c r="T70" i="7"/>
  <c r="V70" i="7"/>
  <c r="X70" i="7"/>
  <c r="Z70" i="7"/>
  <c r="AB70" i="7"/>
  <c r="AD70" i="7"/>
  <c r="AF70" i="7"/>
  <c r="D70" i="7"/>
  <c r="F70" i="7"/>
  <c r="H70" i="7"/>
  <c r="J70" i="7"/>
  <c r="L70" i="7"/>
  <c r="N70" i="7"/>
  <c r="Q70" i="7"/>
  <c r="S70" i="7"/>
  <c r="U70" i="7"/>
  <c r="W70" i="7"/>
  <c r="Y70" i="7"/>
  <c r="AA70" i="7"/>
  <c r="AC70" i="7"/>
  <c r="AE70" i="7"/>
  <c r="AG70" i="7"/>
  <c r="AM66" i="6"/>
  <c r="B69" i="8"/>
  <c r="C68" i="8" s="1"/>
  <c r="D68" i="8"/>
  <c r="D65" i="8"/>
  <c r="B66" i="8"/>
  <c r="C65" i="8" s="1"/>
  <c r="F64" i="7"/>
  <c r="H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E64" i="7"/>
  <c r="G64" i="7"/>
  <c r="I64" i="7"/>
  <c r="K64" i="7"/>
  <c r="M64" i="7"/>
  <c r="O64" i="7"/>
  <c r="Q64" i="7"/>
  <c r="S64" i="7"/>
  <c r="U64" i="7"/>
  <c r="W64" i="7"/>
  <c r="Y64" i="7"/>
  <c r="AA64" i="7"/>
  <c r="AC64" i="7"/>
  <c r="AE64" i="7"/>
  <c r="AG64" i="7"/>
  <c r="B70" i="7" l="1"/>
  <c r="B66" i="6"/>
  <c r="B69" i="6"/>
  <c r="B67" i="7"/>
  <c r="B60" i="7" l="1"/>
  <c r="AG62" i="8" l="1"/>
  <c r="AE62" i="8"/>
  <c r="AC62" i="8"/>
  <c r="AA62" i="8"/>
  <c r="Y62" i="8"/>
  <c r="W62" i="8"/>
  <c r="U62" i="8"/>
  <c r="S62" i="8"/>
  <c r="Q62" i="8"/>
  <c r="O62" i="8"/>
  <c r="M62" i="8"/>
  <c r="K62" i="8"/>
  <c r="I62" i="8"/>
  <c r="G62" i="8"/>
  <c r="E62" i="8"/>
  <c r="AF62" i="8"/>
  <c r="AD62" i="8"/>
  <c r="AB62" i="8"/>
  <c r="Z62" i="8"/>
  <c r="X62" i="8"/>
  <c r="V62" i="8"/>
  <c r="T62" i="8"/>
  <c r="R62" i="8"/>
  <c r="P62" i="8"/>
  <c r="N62" i="8"/>
  <c r="L62" i="8"/>
  <c r="J62" i="8"/>
  <c r="H62" i="8"/>
  <c r="F62" i="8"/>
  <c r="AF60" i="8"/>
  <c r="AF59" i="8" s="1"/>
  <c r="AD60" i="8"/>
  <c r="AD59" i="8" s="1"/>
  <c r="AB60" i="8"/>
  <c r="AB59" i="8" s="1"/>
  <c r="Z60" i="8"/>
  <c r="Z59" i="8" s="1"/>
  <c r="X60" i="8"/>
  <c r="X59" i="8" s="1"/>
  <c r="V60" i="8"/>
  <c r="V59" i="8" s="1"/>
  <c r="T60" i="8"/>
  <c r="T59" i="8" s="1"/>
  <c r="R60" i="8"/>
  <c r="R59" i="8" s="1"/>
  <c r="P60" i="8"/>
  <c r="P59" i="8" s="1"/>
  <c r="N60" i="8"/>
  <c r="N59" i="8" s="1"/>
  <c r="L60" i="8"/>
  <c r="L59" i="8" s="1"/>
  <c r="J60" i="8"/>
  <c r="J59" i="8" s="1"/>
  <c r="H60" i="8"/>
  <c r="H59" i="8" s="1"/>
  <c r="F60" i="8"/>
  <c r="F59" i="8" s="1"/>
  <c r="A59" i="6"/>
  <c r="C60" i="6"/>
  <c r="AJ60" i="6" s="1"/>
  <c r="A60" i="7"/>
  <c r="C61" i="7"/>
  <c r="D60" i="8"/>
  <c r="AG60" i="8"/>
  <c r="AG59" i="8" s="1"/>
  <c r="AE60" i="8"/>
  <c r="AE59" i="8" s="1"/>
  <c r="AC60" i="8"/>
  <c r="AC59" i="8" s="1"/>
  <c r="AA60" i="8"/>
  <c r="AA59" i="8" s="1"/>
  <c r="Y60" i="8"/>
  <c r="Y59" i="8" s="1"/>
  <c r="W60" i="8"/>
  <c r="W59" i="8" s="1"/>
  <c r="U60" i="8"/>
  <c r="U59" i="8" s="1"/>
  <c r="S60" i="8"/>
  <c r="S59" i="8" s="1"/>
  <c r="Q60" i="8"/>
  <c r="Q59" i="8" s="1"/>
  <c r="O60" i="8"/>
  <c r="O59" i="8" s="1"/>
  <c r="M60" i="8"/>
  <c r="M59" i="8" s="1"/>
  <c r="K60" i="8"/>
  <c r="K59" i="8" s="1"/>
  <c r="I60" i="8"/>
  <c r="I59" i="8" s="1"/>
  <c r="G60" i="8"/>
  <c r="G59" i="8" s="1"/>
  <c r="E60" i="8"/>
  <c r="E59" i="8" s="1"/>
  <c r="B59" i="6"/>
  <c r="AI60" i="6" l="1"/>
  <c r="B64" i="7"/>
  <c r="B63" i="6"/>
  <c r="D62" i="8"/>
  <c r="B63" i="8"/>
  <c r="C62" i="8" s="1"/>
  <c r="E61" i="7"/>
  <c r="G61" i="7"/>
  <c r="I61" i="7"/>
  <c r="K61" i="7"/>
  <c r="M61" i="7"/>
  <c r="P61" i="7"/>
  <c r="R61" i="7"/>
  <c r="T61" i="7"/>
  <c r="V61" i="7"/>
  <c r="X61" i="7"/>
  <c r="Z61" i="7"/>
  <c r="AB61" i="7"/>
  <c r="AD61" i="7"/>
  <c r="AF61" i="7"/>
  <c r="D61" i="7"/>
  <c r="F61" i="7"/>
  <c r="H61" i="7"/>
  <c r="J61" i="7"/>
  <c r="L61" i="7"/>
  <c r="O61" i="7"/>
  <c r="Q61" i="7"/>
  <c r="S61" i="7"/>
  <c r="U61" i="7"/>
  <c r="W61" i="7"/>
  <c r="Y61" i="7"/>
  <c r="AA61" i="7"/>
  <c r="AC61" i="7"/>
  <c r="AE61" i="7"/>
  <c r="AG61" i="7"/>
  <c r="AM60" i="6"/>
  <c r="AK60" i="6"/>
  <c r="AL60" i="6"/>
  <c r="N61" i="7"/>
  <c r="B60" i="8"/>
  <c r="C59" i="8" s="1"/>
  <c r="D59" i="8"/>
  <c r="C58" i="7" l="1"/>
  <c r="B57" i="7"/>
  <c r="A57" i="7"/>
  <c r="C55" i="7"/>
  <c r="B54" i="7"/>
  <c r="A54" i="7"/>
  <c r="M58" i="7" l="1"/>
  <c r="AF57" i="8"/>
  <c r="AD57" i="8"/>
  <c r="AB57" i="8"/>
  <c r="AB56" i="8" s="1"/>
  <c r="Z57" i="8"/>
  <c r="X57" i="8"/>
  <c r="V57" i="8"/>
  <c r="T57" i="8"/>
  <c r="T56" i="8" s="1"/>
  <c r="R57" i="8"/>
  <c r="P57" i="8"/>
  <c r="N57" i="8"/>
  <c r="N56" i="8" s="1"/>
  <c r="L57" i="8"/>
  <c r="L56" i="8" s="1"/>
  <c r="J57" i="8"/>
  <c r="H57" i="8"/>
  <c r="F57" i="8"/>
  <c r="F56" i="8" s="1"/>
  <c r="A53" i="6"/>
  <c r="C54" i="6"/>
  <c r="AM54" i="6" s="1"/>
  <c r="B56" i="6"/>
  <c r="F54" i="8"/>
  <c r="D57" i="8"/>
  <c r="AG57" i="8"/>
  <c r="AE57" i="8"/>
  <c r="AC57" i="8"/>
  <c r="AC56" i="8" s="1"/>
  <c r="AA57" i="8"/>
  <c r="AA56" i="8" s="1"/>
  <c r="Y57" i="8"/>
  <c r="W57" i="8"/>
  <c r="U57" i="8"/>
  <c r="S57" i="8"/>
  <c r="S56" i="8" s="1"/>
  <c r="Q57" i="8"/>
  <c r="O57" i="8"/>
  <c r="M57" i="8"/>
  <c r="K57" i="8"/>
  <c r="K56" i="8" s="1"/>
  <c r="I57" i="8"/>
  <c r="G57" i="8"/>
  <c r="G56" i="8" s="1"/>
  <c r="E57" i="8"/>
  <c r="E56" i="8" s="1"/>
  <c r="B53" i="6"/>
  <c r="A56" i="6"/>
  <c r="C57" i="6"/>
  <c r="AJ57" i="6" s="1"/>
  <c r="B61" i="7"/>
  <c r="AG58" i="7"/>
  <c r="AE58" i="7"/>
  <c r="AC58" i="7"/>
  <c r="AA58" i="7"/>
  <c r="Y58" i="7"/>
  <c r="W58" i="7"/>
  <c r="U58" i="7"/>
  <c r="S58" i="7"/>
  <c r="Q58" i="7"/>
  <c r="O58" i="7"/>
  <c r="L58" i="7"/>
  <c r="J58" i="7"/>
  <c r="H58" i="7"/>
  <c r="F58" i="7"/>
  <c r="D58" i="7"/>
  <c r="AF58" i="7"/>
  <c r="AD58" i="7"/>
  <c r="AB58" i="7"/>
  <c r="Z58" i="7"/>
  <c r="X58" i="7"/>
  <c r="V58" i="7"/>
  <c r="T58" i="7"/>
  <c r="R58" i="7"/>
  <c r="P58" i="7"/>
  <c r="N58" i="7"/>
  <c r="K58" i="7"/>
  <c r="I58" i="7"/>
  <c r="G58" i="7"/>
  <c r="E58" i="7"/>
  <c r="AL57" i="6"/>
  <c r="AK57" i="6"/>
  <c r="D55" i="7"/>
  <c r="AF55" i="7"/>
  <c r="AD55" i="7"/>
  <c r="AB55" i="7"/>
  <c r="Z55" i="7"/>
  <c r="X55" i="7"/>
  <c r="V55" i="7"/>
  <c r="T55" i="7"/>
  <c r="R55" i="7"/>
  <c r="P55" i="7"/>
  <c r="N55" i="7"/>
  <c r="L55" i="7"/>
  <c r="J55" i="7"/>
  <c r="H55" i="7"/>
  <c r="F55" i="7"/>
  <c r="AG55" i="7"/>
  <c r="AE55" i="7"/>
  <c r="AC55" i="7"/>
  <c r="AA55" i="7"/>
  <c r="Y55" i="7"/>
  <c r="W55" i="7"/>
  <c r="U55" i="7"/>
  <c r="S55" i="7"/>
  <c r="Q55" i="7"/>
  <c r="O55" i="7"/>
  <c r="M55" i="7"/>
  <c r="K55" i="7"/>
  <c r="I55" i="7"/>
  <c r="G55" i="7"/>
  <c r="E55" i="7"/>
  <c r="AL54" i="6"/>
  <c r="AK54" i="6"/>
  <c r="D54" i="8"/>
  <c r="AG54" i="8"/>
  <c r="AE54" i="8"/>
  <c r="AC54" i="8"/>
  <c r="AA54" i="8"/>
  <c r="Y54" i="8"/>
  <c r="W54" i="8"/>
  <c r="U54" i="8"/>
  <c r="S54" i="8"/>
  <c r="Q54" i="8"/>
  <c r="O54" i="8"/>
  <c r="M54" i="8"/>
  <c r="K54" i="8"/>
  <c r="I54" i="8"/>
  <c r="G54" i="8"/>
  <c r="E54" i="8"/>
  <c r="I56" i="8"/>
  <c r="M56" i="8"/>
  <c r="O56" i="8"/>
  <c r="Q56" i="8"/>
  <c r="U56" i="8"/>
  <c r="W56" i="8"/>
  <c r="Y56" i="8"/>
  <c r="AE56" i="8"/>
  <c r="AG56" i="8"/>
  <c r="AF54" i="8"/>
  <c r="AD54" i="8"/>
  <c r="AB54" i="8"/>
  <c r="Z54" i="8"/>
  <c r="X54" i="8"/>
  <c r="V54" i="8"/>
  <c r="T54" i="8"/>
  <c r="R54" i="8"/>
  <c r="P54" i="8"/>
  <c r="N54" i="8"/>
  <c r="L54" i="8"/>
  <c r="J54" i="8"/>
  <c r="H54" i="8"/>
  <c r="H56" i="8"/>
  <c r="J56" i="8"/>
  <c r="P56" i="8"/>
  <c r="R56" i="8"/>
  <c r="V56" i="8"/>
  <c r="X56" i="8"/>
  <c r="Z56" i="8"/>
  <c r="AD56" i="8"/>
  <c r="AF56" i="8"/>
  <c r="AI54" i="6" l="1"/>
  <c r="AJ54" i="6"/>
  <c r="AM57" i="6"/>
  <c r="AI57" i="6"/>
  <c r="B60" i="6"/>
  <c r="B58" i="7"/>
  <c r="B57" i="8"/>
  <c r="C56" i="8" s="1"/>
  <c r="D56" i="8"/>
  <c r="B57" i="6" l="1"/>
  <c r="C52" i="7"/>
  <c r="A51" i="7" l="1"/>
  <c r="E52" i="7" s="1"/>
  <c r="AG53" i="8"/>
  <c r="AE53" i="8"/>
  <c r="AC53" i="8"/>
  <c r="AA53" i="8"/>
  <c r="Y53" i="8"/>
  <c r="W53" i="8"/>
  <c r="U53" i="8"/>
  <c r="S53" i="8"/>
  <c r="Q53" i="8"/>
  <c r="O53" i="8"/>
  <c r="M53" i="8"/>
  <c r="K53" i="8"/>
  <c r="I53" i="8"/>
  <c r="G53" i="8"/>
  <c r="E53" i="8"/>
  <c r="AF53" i="8"/>
  <c r="AD53" i="8"/>
  <c r="AB53" i="8"/>
  <c r="Z53" i="8"/>
  <c r="X53" i="8"/>
  <c r="V53" i="8"/>
  <c r="T53" i="8"/>
  <c r="R53" i="8"/>
  <c r="P53" i="8"/>
  <c r="N53" i="8"/>
  <c r="L53" i="8"/>
  <c r="J53" i="8"/>
  <c r="H53" i="8"/>
  <c r="F53" i="8"/>
  <c r="AF51" i="8"/>
  <c r="AB51" i="8"/>
  <c r="X51" i="8"/>
  <c r="T51" i="8"/>
  <c r="P51" i="8"/>
  <c r="L51" i="8"/>
  <c r="H51" i="8"/>
  <c r="A50" i="6"/>
  <c r="D51" i="8"/>
  <c r="AD51" i="8"/>
  <c r="Z51" i="8"/>
  <c r="V51" i="8"/>
  <c r="R51" i="8"/>
  <c r="N51" i="8"/>
  <c r="J51" i="8"/>
  <c r="F51" i="8"/>
  <c r="C51" i="6"/>
  <c r="B50" i="6"/>
  <c r="B51" i="7"/>
  <c r="AG51" i="8"/>
  <c r="AE51" i="8"/>
  <c r="AC51" i="8"/>
  <c r="AA51" i="8"/>
  <c r="Y51" i="8"/>
  <c r="W51" i="8"/>
  <c r="U51" i="8"/>
  <c r="S51" i="8"/>
  <c r="Q51" i="8"/>
  <c r="O51" i="8"/>
  <c r="M51" i="8"/>
  <c r="K51" i="8"/>
  <c r="I51" i="8"/>
  <c r="G51" i="8"/>
  <c r="E51" i="8"/>
  <c r="T52" i="7" l="1"/>
  <c r="N52" i="7"/>
  <c r="AA52" i="7"/>
  <c r="AD52" i="7"/>
  <c r="S52" i="7"/>
  <c r="F52" i="7"/>
  <c r="L52" i="7"/>
  <c r="AE52" i="7"/>
  <c r="O52" i="7"/>
  <c r="K52" i="7"/>
  <c r="V52" i="7"/>
  <c r="AB52" i="7"/>
  <c r="W52" i="7"/>
  <c r="G52" i="7"/>
  <c r="J52" i="7"/>
  <c r="R52" i="7"/>
  <c r="Z52" i="7"/>
  <c r="D52" i="7"/>
  <c r="H52" i="7"/>
  <c r="P52" i="7"/>
  <c r="X52" i="7"/>
  <c r="AF52" i="7"/>
  <c r="AG52" i="7"/>
  <c r="AC52" i="7"/>
  <c r="Y52" i="7"/>
  <c r="U52" i="7"/>
  <c r="Q52" i="7"/>
  <c r="M52" i="7"/>
  <c r="I52" i="7"/>
  <c r="AL51" i="6"/>
  <c r="B55" i="7"/>
  <c r="D53" i="8"/>
  <c r="B54" i="8"/>
  <c r="C53" i="8" s="1"/>
  <c r="AK51" i="6"/>
  <c r="AM51" i="6"/>
  <c r="AI51" i="6"/>
  <c r="AJ51" i="6"/>
  <c r="B54" i="6" l="1"/>
  <c r="F48" i="8" l="1"/>
  <c r="B48" i="7"/>
  <c r="B47" i="6"/>
  <c r="D48" i="8"/>
  <c r="AF48" i="8"/>
  <c r="AD48" i="8"/>
  <c r="AB48" i="8"/>
  <c r="AB47" i="8" s="1"/>
  <c r="Z48" i="8"/>
  <c r="Z47" i="8" s="1"/>
  <c r="X48" i="8"/>
  <c r="V48" i="8"/>
  <c r="T48" i="8"/>
  <c r="T47" i="8" s="1"/>
  <c r="R48" i="8"/>
  <c r="R47" i="8" s="1"/>
  <c r="P48" i="8"/>
  <c r="N48" i="8"/>
  <c r="L48" i="8"/>
  <c r="L47" i="8" s="1"/>
  <c r="J48" i="8"/>
  <c r="J47" i="8" s="1"/>
  <c r="H48" i="8"/>
  <c r="AG50" i="8"/>
  <c r="F50" i="8"/>
  <c r="J50" i="8"/>
  <c r="N50" i="8"/>
  <c r="R50" i="8"/>
  <c r="V50" i="8"/>
  <c r="Z50" i="8"/>
  <c r="AD50" i="8"/>
  <c r="E50" i="8"/>
  <c r="I50" i="8"/>
  <c r="M50" i="8"/>
  <c r="Q50" i="8"/>
  <c r="U50" i="8"/>
  <c r="Y50" i="8"/>
  <c r="AC50" i="8"/>
  <c r="H50" i="8"/>
  <c r="L50" i="8"/>
  <c r="P50" i="8"/>
  <c r="T50" i="8"/>
  <c r="X50" i="8"/>
  <c r="AB50" i="8"/>
  <c r="AF50" i="8"/>
  <c r="G50" i="8"/>
  <c r="K50" i="8"/>
  <c r="O50" i="8"/>
  <c r="S50" i="8"/>
  <c r="W50" i="8"/>
  <c r="AA50" i="8"/>
  <c r="AE50" i="8"/>
  <c r="A48" i="7"/>
  <c r="A47" i="6"/>
  <c r="C49" i="7"/>
  <c r="C48" i="6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M47" i="8" s="1"/>
  <c r="K48" i="8"/>
  <c r="K47" i="8" s="1"/>
  <c r="I48" i="8"/>
  <c r="I47" i="8" s="1"/>
  <c r="G48" i="8"/>
  <c r="E48" i="8"/>
  <c r="E47" i="8" s="1"/>
  <c r="G47" i="8" l="1"/>
  <c r="N47" i="8"/>
  <c r="V47" i="8"/>
  <c r="U47" i="8"/>
  <c r="O47" i="8"/>
  <c r="W47" i="8"/>
  <c r="AE47" i="8"/>
  <c r="AD47" i="8"/>
  <c r="D47" i="8"/>
  <c r="F47" i="8"/>
  <c r="AC47" i="8"/>
  <c r="H47" i="8"/>
  <c r="P47" i="8"/>
  <c r="X47" i="8"/>
  <c r="AF47" i="8"/>
  <c r="B52" i="7"/>
  <c r="E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F49" i="7"/>
  <c r="H49" i="7"/>
  <c r="J49" i="7"/>
  <c r="L49" i="7"/>
  <c r="N49" i="7"/>
  <c r="P49" i="7"/>
  <c r="R49" i="7"/>
  <c r="T49" i="7"/>
  <c r="V49" i="7"/>
  <c r="X49" i="7"/>
  <c r="Z49" i="7"/>
  <c r="AB49" i="7"/>
  <c r="AD49" i="7"/>
  <c r="AF49" i="7"/>
  <c r="D49" i="7"/>
  <c r="AM48" i="6"/>
  <c r="AJ48" i="6"/>
  <c r="AI48" i="6"/>
  <c r="AL48" i="6"/>
  <c r="AK48" i="6"/>
  <c r="B51" i="8"/>
  <c r="C50" i="8" s="1"/>
  <c r="D50" i="8"/>
  <c r="B45" i="7"/>
  <c r="C45" i="6" l="1"/>
  <c r="AM45" i="6" s="1"/>
  <c r="B48" i="6"/>
  <c r="B51" i="6"/>
  <c r="A44" i="6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5" i="7"/>
  <c r="C46" i="7"/>
  <c r="D45" i="8"/>
  <c r="D44" i="8" s="1"/>
  <c r="AF45" i="8"/>
  <c r="AF44" i="8" s="1"/>
  <c r="AD45" i="8"/>
  <c r="AD44" i="8" s="1"/>
  <c r="AB45" i="8"/>
  <c r="AB44" i="8" s="1"/>
  <c r="Z45" i="8"/>
  <c r="Z44" i="8" s="1"/>
  <c r="X45" i="8"/>
  <c r="X44" i="8" s="1"/>
  <c r="V45" i="8"/>
  <c r="V44" i="8" s="1"/>
  <c r="T45" i="8"/>
  <c r="T44" i="8" s="1"/>
  <c r="R45" i="8"/>
  <c r="R44" i="8" s="1"/>
  <c r="P45" i="8"/>
  <c r="P44" i="8" s="1"/>
  <c r="N45" i="8"/>
  <c r="N44" i="8" s="1"/>
  <c r="L45" i="8"/>
  <c r="L44" i="8" s="1"/>
  <c r="J45" i="8"/>
  <c r="J44" i="8" s="1"/>
  <c r="H45" i="8"/>
  <c r="H44" i="8" s="1"/>
  <c r="F45" i="8"/>
  <c r="F44" i="8" s="1"/>
  <c r="AK45" i="6" l="1"/>
  <c r="AI45" i="6"/>
  <c r="AL45" i="6"/>
  <c r="AJ45" i="6"/>
  <c r="B49" i="7"/>
  <c r="B48" i="8"/>
  <c r="C47" i="8" s="1"/>
  <c r="E46" i="7"/>
  <c r="G46" i="7"/>
  <c r="J46" i="7"/>
  <c r="L46" i="7"/>
  <c r="N46" i="7"/>
  <c r="P46" i="7"/>
  <c r="R46" i="7"/>
  <c r="T46" i="7"/>
  <c r="V46" i="7"/>
  <c r="X46" i="7"/>
  <c r="Z46" i="7"/>
  <c r="AB46" i="7"/>
  <c r="AD46" i="7"/>
  <c r="AF46" i="7"/>
  <c r="D46" i="7"/>
  <c r="F46" i="7"/>
  <c r="H46" i="7"/>
  <c r="K46" i="7"/>
  <c r="M46" i="7"/>
  <c r="O46" i="7"/>
  <c r="Q46" i="7"/>
  <c r="S46" i="7"/>
  <c r="U46" i="7"/>
  <c r="W46" i="7"/>
  <c r="Y46" i="7"/>
  <c r="AA46" i="7"/>
  <c r="AC46" i="7"/>
  <c r="AE46" i="7"/>
  <c r="AG46" i="7"/>
  <c r="I46" i="7"/>
  <c r="B45" i="8"/>
  <c r="C44" i="8" s="1"/>
  <c r="B42" i="7" l="1"/>
  <c r="B41" i="6" l="1"/>
  <c r="AG42" i="8"/>
  <c r="AG41" i="8" s="1"/>
  <c r="AC42" i="8"/>
  <c r="AC41" i="8" s="1"/>
  <c r="Y42" i="8"/>
  <c r="Y41" i="8" s="1"/>
  <c r="U42" i="8"/>
  <c r="Q42" i="8"/>
  <c r="Q41" i="8" s="1"/>
  <c r="M42" i="8"/>
  <c r="M41" i="8" s="1"/>
  <c r="I42" i="8"/>
  <c r="I41" i="8" s="1"/>
  <c r="E42" i="8"/>
  <c r="E41" i="8" s="1"/>
  <c r="A41" i="6"/>
  <c r="A42" i="7"/>
  <c r="C42" i="6"/>
  <c r="AL42" i="6" s="1"/>
  <c r="F42" i="8"/>
  <c r="F41" i="8" s="1"/>
  <c r="H42" i="8"/>
  <c r="H41" i="8" s="1"/>
  <c r="J42" i="8"/>
  <c r="J41" i="8" s="1"/>
  <c r="L42" i="8"/>
  <c r="L41" i="8" s="1"/>
  <c r="N42" i="8"/>
  <c r="N41" i="8" s="1"/>
  <c r="P42" i="8"/>
  <c r="P41" i="8" s="1"/>
  <c r="R42" i="8"/>
  <c r="R41" i="8" s="1"/>
  <c r="T42" i="8"/>
  <c r="T41" i="8" s="1"/>
  <c r="V42" i="8"/>
  <c r="V41" i="8" s="1"/>
  <c r="X42" i="8"/>
  <c r="X41" i="8" s="1"/>
  <c r="Z42" i="8"/>
  <c r="Z41" i="8" s="1"/>
  <c r="AB42" i="8"/>
  <c r="AB41" i="8" s="1"/>
  <c r="AD42" i="8"/>
  <c r="AD41" i="8" s="1"/>
  <c r="AF42" i="8"/>
  <c r="AF41" i="8" s="1"/>
  <c r="D42" i="8"/>
  <c r="C43" i="7"/>
  <c r="AE42" i="8"/>
  <c r="AE41" i="8" s="1"/>
  <c r="AA42" i="8"/>
  <c r="AA41" i="8" s="1"/>
  <c r="W42" i="8"/>
  <c r="W41" i="8" s="1"/>
  <c r="S42" i="8"/>
  <c r="S41" i="8" s="1"/>
  <c r="O42" i="8"/>
  <c r="O41" i="8" s="1"/>
  <c r="K42" i="8"/>
  <c r="K41" i="8" s="1"/>
  <c r="G42" i="8"/>
  <c r="G41" i="8" s="1"/>
  <c r="U41" i="8"/>
  <c r="AJ42" i="6" l="1"/>
  <c r="AK42" i="6"/>
  <c r="AI42" i="6"/>
  <c r="B46" i="7"/>
  <c r="E43" i="7"/>
  <c r="H43" i="7"/>
  <c r="J43" i="7"/>
  <c r="L43" i="7"/>
  <c r="N43" i="7"/>
  <c r="P43" i="7"/>
  <c r="R43" i="7"/>
  <c r="T43" i="7"/>
  <c r="V43" i="7"/>
  <c r="X43" i="7"/>
  <c r="Z43" i="7"/>
  <c r="AB43" i="7"/>
  <c r="AD43" i="7"/>
  <c r="AF43" i="7"/>
  <c r="D43" i="7"/>
  <c r="G43" i="7"/>
  <c r="I43" i="7"/>
  <c r="K43" i="7"/>
  <c r="M43" i="7"/>
  <c r="O43" i="7"/>
  <c r="Q43" i="7"/>
  <c r="S43" i="7"/>
  <c r="U43" i="7"/>
  <c r="W43" i="7"/>
  <c r="Y43" i="7"/>
  <c r="AA43" i="7"/>
  <c r="AC43" i="7"/>
  <c r="AE43" i="7"/>
  <c r="AG43" i="7"/>
  <c r="F43" i="7"/>
  <c r="AM42" i="6"/>
  <c r="B42" i="8"/>
  <c r="C41" i="8" s="1"/>
  <c r="D41" i="8"/>
  <c r="B45" i="6" l="1"/>
  <c r="A38" i="6" l="1"/>
  <c r="A39" i="7"/>
  <c r="C39" i="6"/>
  <c r="C40" i="7"/>
  <c r="AG39" i="8"/>
  <c r="AG38" i="8" s="1"/>
  <c r="AE39" i="8"/>
  <c r="AE38" i="8" s="1"/>
  <c r="AC39" i="8"/>
  <c r="AC38" i="8" s="1"/>
  <c r="AA39" i="8"/>
  <c r="AA38" i="8" s="1"/>
  <c r="Y39" i="8"/>
  <c r="Y38" i="8" s="1"/>
  <c r="W39" i="8"/>
  <c r="W38" i="8" s="1"/>
  <c r="U39" i="8"/>
  <c r="U38" i="8" s="1"/>
  <c r="S39" i="8"/>
  <c r="S38" i="8" s="1"/>
  <c r="Q39" i="8"/>
  <c r="O39" i="8"/>
  <c r="O38" i="8" s="1"/>
  <c r="M39" i="8"/>
  <c r="M38" i="8" s="1"/>
  <c r="K39" i="8"/>
  <c r="K38" i="8" s="1"/>
  <c r="I39" i="8"/>
  <c r="I38" i="8" s="1"/>
  <c r="G39" i="8"/>
  <c r="G38" i="8" s="1"/>
  <c r="E39" i="8"/>
  <c r="E38" i="8" s="1"/>
  <c r="B39" i="7"/>
  <c r="B38" i="6"/>
  <c r="D39" i="8"/>
  <c r="AF39" i="8"/>
  <c r="AF38" i="8" s="1"/>
  <c r="AD39" i="8"/>
  <c r="AD38" i="8" s="1"/>
  <c r="AB39" i="8"/>
  <c r="AB38" i="8" s="1"/>
  <c r="Z39" i="8"/>
  <c r="Z38" i="8" s="1"/>
  <c r="X39" i="8"/>
  <c r="X38" i="8" s="1"/>
  <c r="V39" i="8"/>
  <c r="V38" i="8" s="1"/>
  <c r="T39" i="8"/>
  <c r="T38" i="8" s="1"/>
  <c r="R39" i="8"/>
  <c r="R38" i="8" s="1"/>
  <c r="P39" i="8"/>
  <c r="P38" i="8" s="1"/>
  <c r="N39" i="8"/>
  <c r="N38" i="8" s="1"/>
  <c r="L39" i="8"/>
  <c r="L38" i="8" s="1"/>
  <c r="J39" i="8"/>
  <c r="J38" i="8" s="1"/>
  <c r="H39" i="8"/>
  <c r="H38" i="8" s="1"/>
  <c r="F39" i="8"/>
  <c r="F38" i="8" s="1"/>
  <c r="Q38" i="8"/>
  <c r="E40" i="7" l="1"/>
  <c r="G40" i="7"/>
  <c r="I40" i="7"/>
  <c r="K40" i="7"/>
  <c r="M40" i="7"/>
  <c r="O40" i="7"/>
  <c r="Q40" i="7"/>
  <c r="S40" i="7"/>
  <c r="U40" i="7"/>
  <c r="W40" i="7"/>
  <c r="Y40" i="7"/>
  <c r="AA40" i="7"/>
  <c r="AC40" i="7"/>
  <c r="AF40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E40" i="7"/>
  <c r="AG40" i="7"/>
  <c r="AD40" i="7"/>
  <c r="AM39" i="6"/>
  <c r="AL39" i="6"/>
  <c r="AK39" i="6"/>
  <c r="AJ39" i="6"/>
  <c r="AI39" i="6"/>
  <c r="B39" i="8"/>
  <c r="C38" i="8" s="1"/>
  <c r="D38" i="8"/>
  <c r="B43" i="7" l="1"/>
  <c r="B42" i="6"/>
  <c r="B36" i="7"/>
  <c r="C37" i="7" l="1"/>
  <c r="K37" i="7" s="1"/>
  <c r="A36" i="7"/>
  <c r="AF36" i="8"/>
  <c r="AF35" i="8" s="1"/>
  <c r="AB36" i="8"/>
  <c r="X36" i="8"/>
  <c r="X35" i="8" s="1"/>
  <c r="T36" i="8"/>
  <c r="P36" i="8"/>
  <c r="P35" i="8" s="1"/>
  <c r="L36" i="8"/>
  <c r="H36" i="8"/>
  <c r="H35" i="8" s="1"/>
  <c r="A35" i="6"/>
  <c r="D36" i="8"/>
  <c r="AD36" i="8"/>
  <c r="AD35" i="8" s="1"/>
  <c r="Z36" i="8"/>
  <c r="Z35" i="8" s="1"/>
  <c r="V36" i="8"/>
  <c r="R36" i="8"/>
  <c r="R35" i="8" s="1"/>
  <c r="N36" i="8"/>
  <c r="J36" i="8"/>
  <c r="F36" i="8"/>
  <c r="C36" i="6"/>
  <c r="AJ36" i="6" s="1"/>
  <c r="AG36" i="8"/>
  <c r="AE36" i="8"/>
  <c r="AC36" i="8"/>
  <c r="AA36" i="8"/>
  <c r="Y36" i="8"/>
  <c r="Y35" i="8" s="1"/>
  <c r="W36" i="8"/>
  <c r="U36" i="8"/>
  <c r="S36" i="8"/>
  <c r="Q36" i="8"/>
  <c r="O36" i="8"/>
  <c r="M36" i="8"/>
  <c r="K36" i="8"/>
  <c r="I36" i="8"/>
  <c r="G36" i="8"/>
  <c r="E36" i="8"/>
  <c r="B35" i="6"/>
  <c r="T37" i="7" l="1"/>
  <c r="AB37" i="7"/>
  <c r="Z37" i="7"/>
  <c r="AD37" i="7"/>
  <c r="AC37" i="7"/>
  <c r="AG37" i="7"/>
  <c r="P37" i="7"/>
  <c r="L37" i="7"/>
  <c r="I37" i="7"/>
  <c r="S37" i="7"/>
  <c r="X37" i="7"/>
  <c r="H37" i="7"/>
  <c r="AM36" i="6"/>
  <c r="O37" i="7"/>
  <c r="AF37" i="7"/>
  <c r="AE37" i="7"/>
  <c r="V37" i="7"/>
  <c r="N37" i="7"/>
  <c r="F37" i="7"/>
  <c r="D37" i="7"/>
  <c r="M37" i="7"/>
  <c r="G37" i="7"/>
  <c r="W37" i="7"/>
  <c r="AA37" i="7"/>
  <c r="R37" i="7"/>
  <c r="J37" i="7"/>
  <c r="U37" i="7"/>
  <c r="Y37" i="7"/>
  <c r="AK36" i="6"/>
  <c r="E35" i="8"/>
  <c r="I35" i="8"/>
  <c r="M35" i="8"/>
  <c r="Q35" i="8"/>
  <c r="U35" i="8"/>
  <c r="J35" i="8"/>
  <c r="AI36" i="6"/>
  <c r="Q37" i="7"/>
  <c r="G35" i="8"/>
  <c r="K35" i="8"/>
  <c r="O35" i="8"/>
  <c r="S35" i="8"/>
  <c r="W35" i="8"/>
  <c r="F35" i="8"/>
  <c r="N35" i="8"/>
  <c r="V35" i="8"/>
  <c r="AC35" i="8"/>
  <c r="D35" i="8"/>
  <c r="AG35" i="8"/>
  <c r="AE35" i="8"/>
  <c r="AA35" i="8"/>
  <c r="L35" i="8"/>
  <c r="T35" i="8"/>
  <c r="AB35" i="8"/>
  <c r="AL36" i="6"/>
  <c r="E37" i="7"/>
  <c r="B40" i="7"/>
  <c r="B33" i="7" l="1"/>
  <c r="E33" i="8" l="1"/>
  <c r="E32" i="8" s="1"/>
  <c r="AF33" i="8"/>
  <c r="AF32" i="8" s="1"/>
  <c r="AB33" i="8"/>
  <c r="AB32" i="8" s="1"/>
  <c r="X33" i="8"/>
  <c r="T33" i="8"/>
  <c r="T32" i="8" s="1"/>
  <c r="P33" i="8"/>
  <c r="P32" i="8" s="1"/>
  <c r="L33" i="8"/>
  <c r="L32" i="8" s="1"/>
  <c r="H33" i="8"/>
  <c r="H32" i="8" s="1"/>
  <c r="A32" i="6"/>
  <c r="A33" i="7"/>
  <c r="D33" i="8"/>
  <c r="AD33" i="8"/>
  <c r="AD32" i="8" s="1"/>
  <c r="Z33" i="8"/>
  <c r="Z32" i="8" s="1"/>
  <c r="V33" i="8"/>
  <c r="V32" i="8" s="1"/>
  <c r="R33" i="8"/>
  <c r="R32" i="8" s="1"/>
  <c r="N33" i="8"/>
  <c r="N32" i="8" s="1"/>
  <c r="J33" i="8"/>
  <c r="J32" i="8" s="1"/>
  <c r="F33" i="8"/>
  <c r="F32" i="8" s="1"/>
  <c r="C33" i="6"/>
  <c r="AL33" i="6" s="1"/>
  <c r="C34" i="7"/>
  <c r="AG33" i="8"/>
  <c r="AG32" i="8" s="1"/>
  <c r="AE33" i="8"/>
  <c r="AE32" i="8" s="1"/>
  <c r="AC33" i="8"/>
  <c r="AC32" i="8" s="1"/>
  <c r="AA33" i="8"/>
  <c r="AA32" i="8" s="1"/>
  <c r="Y33" i="8"/>
  <c r="Y32" i="8" s="1"/>
  <c r="W33" i="8"/>
  <c r="W32" i="8" s="1"/>
  <c r="U33" i="8"/>
  <c r="U32" i="8" s="1"/>
  <c r="S33" i="8"/>
  <c r="S32" i="8" s="1"/>
  <c r="Q33" i="8"/>
  <c r="Q32" i="8" s="1"/>
  <c r="O33" i="8"/>
  <c r="O32" i="8" s="1"/>
  <c r="M33" i="8"/>
  <c r="M32" i="8" s="1"/>
  <c r="K33" i="8"/>
  <c r="K32" i="8" s="1"/>
  <c r="I33" i="8"/>
  <c r="I32" i="8" s="1"/>
  <c r="G33" i="8"/>
  <c r="G32" i="8" s="1"/>
  <c r="B32" i="6"/>
  <c r="X32" i="8"/>
  <c r="AC34" i="7" l="1"/>
  <c r="I34" i="7"/>
  <c r="Z34" i="7"/>
  <c r="N34" i="7"/>
  <c r="AK33" i="6"/>
  <c r="AJ33" i="6"/>
  <c r="V34" i="7"/>
  <c r="Q34" i="7"/>
  <c r="D34" i="7"/>
  <c r="F34" i="7"/>
  <c r="AG34" i="7"/>
  <c r="AA34" i="7"/>
  <c r="AM33" i="6"/>
  <c r="AI33" i="6"/>
  <c r="M34" i="7"/>
  <c r="U34" i="7"/>
  <c r="AD34" i="7"/>
  <c r="J34" i="7"/>
  <c r="R34" i="7"/>
  <c r="E34" i="7"/>
  <c r="X34" i="7"/>
  <c r="G34" i="7"/>
  <c r="K34" i="7"/>
  <c r="O34" i="7"/>
  <c r="S34" i="7"/>
  <c r="W34" i="7"/>
  <c r="AB34" i="7"/>
  <c r="AF34" i="7"/>
  <c r="H34" i="7"/>
  <c r="L34" i="7"/>
  <c r="P34" i="7"/>
  <c r="T34" i="7"/>
  <c r="Y34" i="7"/>
  <c r="AE34" i="7"/>
  <c r="B36" i="8"/>
  <c r="C35" i="8" s="1"/>
  <c r="B33" i="8"/>
  <c r="C32" i="8" s="1"/>
  <c r="D32" i="8"/>
  <c r="B37" i="7" l="1"/>
  <c r="B27" i="7"/>
  <c r="C30" i="6" l="1"/>
  <c r="AK30" i="6" s="1"/>
  <c r="A29" i="6"/>
  <c r="AF27" i="8"/>
  <c r="AF26" i="8" s="1"/>
  <c r="AB27" i="8"/>
  <c r="AB26" i="8" s="1"/>
  <c r="X27" i="8"/>
  <c r="T27" i="8"/>
  <c r="T26" i="8" s="1"/>
  <c r="P27" i="8"/>
  <c r="P26" i="8" s="1"/>
  <c r="L27" i="8"/>
  <c r="L26" i="8" s="1"/>
  <c r="H27" i="8"/>
  <c r="D27" i="8"/>
  <c r="AD27" i="8"/>
  <c r="AD26" i="8" s="1"/>
  <c r="Z27" i="8"/>
  <c r="Z26" i="8" s="1"/>
  <c r="V27" i="8"/>
  <c r="V26" i="8" s="1"/>
  <c r="R27" i="8"/>
  <c r="R26" i="8" s="1"/>
  <c r="N27" i="8"/>
  <c r="N26" i="8" s="1"/>
  <c r="J27" i="8"/>
  <c r="J26" i="8" s="1"/>
  <c r="F27" i="8"/>
  <c r="F26" i="8" s="1"/>
  <c r="A26" i="6"/>
  <c r="C27" i="6"/>
  <c r="AM27" i="6" s="1"/>
  <c r="A27" i="7"/>
  <c r="C28" i="7"/>
  <c r="B30" i="7"/>
  <c r="D30" i="8"/>
  <c r="AF30" i="8"/>
  <c r="AF29" i="8" s="1"/>
  <c r="AD30" i="8"/>
  <c r="AD29" i="8" s="1"/>
  <c r="AB30" i="8"/>
  <c r="AB29" i="8" s="1"/>
  <c r="Z30" i="8"/>
  <c r="Z29" i="8" s="1"/>
  <c r="X30" i="8"/>
  <c r="X29" i="8" s="1"/>
  <c r="V30" i="8"/>
  <c r="V29" i="8" s="1"/>
  <c r="T30" i="8"/>
  <c r="T29" i="8" s="1"/>
  <c r="R30" i="8"/>
  <c r="R29" i="8" s="1"/>
  <c r="P30" i="8"/>
  <c r="P29" i="8" s="1"/>
  <c r="N30" i="8"/>
  <c r="N29" i="8" s="1"/>
  <c r="L30" i="8"/>
  <c r="L29" i="8" s="1"/>
  <c r="J30" i="8"/>
  <c r="J29" i="8" s="1"/>
  <c r="H30" i="8"/>
  <c r="H29" i="8" s="1"/>
  <c r="F30" i="8"/>
  <c r="F29" i="8" s="1"/>
  <c r="AG27" i="8"/>
  <c r="AG26" i="8" s="1"/>
  <c r="AE27" i="8"/>
  <c r="AE26" i="8" s="1"/>
  <c r="AC27" i="8"/>
  <c r="AC26" i="8" s="1"/>
  <c r="AA27" i="8"/>
  <c r="AA26" i="8" s="1"/>
  <c r="Y27" i="8"/>
  <c r="Y26" i="8" s="1"/>
  <c r="W27" i="8"/>
  <c r="W26" i="8" s="1"/>
  <c r="U27" i="8"/>
  <c r="U26" i="8" s="1"/>
  <c r="S27" i="8"/>
  <c r="S26" i="8" s="1"/>
  <c r="Q27" i="8"/>
  <c r="Q26" i="8" s="1"/>
  <c r="O27" i="8"/>
  <c r="O26" i="8" s="1"/>
  <c r="M27" i="8"/>
  <c r="M26" i="8" s="1"/>
  <c r="K27" i="8"/>
  <c r="K26" i="8" s="1"/>
  <c r="I27" i="8"/>
  <c r="I26" i="8" s="1"/>
  <c r="G27" i="8"/>
  <c r="G26" i="8" s="1"/>
  <c r="E27" i="8"/>
  <c r="E26" i="8" s="1"/>
  <c r="B26" i="6"/>
  <c r="A30" i="7"/>
  <c r="C31" i="7"/>
  <c r="AG30" i="8"/>
  <c r="AG29" i="8" s="1"/>
  <c r="AE30" i="8"/>
  <c r="AC30" i="8"/>
  <c r="AA30" i="8"/>
  <c r="AA29" i="8" s="1"/>
  <c r="Y30" i="8"/>
  <c r="Y29" i="8" s="1"/>
  <c r="W30" i="8"/>
  <c r="U30" i="8"/>
  <c r="S30" i="8"/>
  <c r="S29" i="8" s="1"/>
  <c r="Q30" i="8"/>
  <c r="Q29" i="8" s="1"/>
  <c r="O30" i="8"/>
  <c r="M30" i="8"/>
  <c r="K30" i="8"/>
  <c r="K29" i="8" s="1"/>
  <c r="I30" i="8"/>
  <c r="I29" i="8" s="1"/>
  <c r="G30" i="8"/>
  <c r="G29" i="8" s="1"/>
  <c r="E30" i="8"/>
  <c r="B29" i="6"/>
  <c r="B34" i="7"/>
  <c r="B33" i="6"/>
  <c r="AJ27" i="6"/>
  <c r="AL27" i="6"/>
  <c r="AI27" i="6"/>
  <c r="AK27" i="6"/>
  <c r="H26" i="8"/>
  <c r="X26" i="8"/>
  <c r="Q28" i="7" l="1"/>
  <c r="AM30" i="6"/>
  <c r="AL30" i="6"/>
  <c r="AJ30" i="6"/>
  <c r="AI30" i="6"/>
  <c r="O29" i="8"/>
  <c r="W29" i="8"/>
  <c r="Y28" i="7"/>
  <c r="D29" i="8"/>
  <c r="E29" i="8"/>
  <c r="M29" i="8"/>
  <c r="U29" i="8"/>
  <c r="AC29" i="8"/>
  <c r="AE29" i="8"/>
  <c r="I28" i="7"/>
  <c r="AB28" i="7"/>
  <c r="M28" i="7"/>
  <c r="U28" i="7"/>
  <c r="AC28" i="7"/>
  <c r="T28" i="7"/>
  <c r="G28" i="7"/>
  <c r="K28" i="7"/>
  <c r="O28" i="7"/>
  <c r="S28" i="7"/>
  <c r="W28" i="7"/>
  <c r="AA28" i="7"/>
  <c r="AG28" i="7"/>
  <c r="L28" i="7"/>
  <c r="AF28" i="7"/>
  <c r="AE28" i="7"/>
  <c r="H28" i="7"/>
  <c r="P28" i="7"/>
  <c r="X28" i="7"/>
  <c r="E28" i="7"/>
  <c r="J28" i="7"/>
  <c r="R28" i="7"/>
  <c r="Z28" i="7"/>
  <c r="D28" i="7"/>
  <c r="F28" i="7"/>
  <c r="N28" i="7"/>
  <c r="V28" i="7"/>
  <c r="AD28" i="7"/>
  <c r="F31" i="7"/>
  <c r="P31" i="7"/>
  <c r="AF31" i="7"/>
  <c r="AB31" i="7"/>
  <c r="X31" i="7"/>
  <c r="S31" i="7"/>
  <c r="O31" i="7"/>
  <c r="K31" i="7"/>
  <c r="G31" i="7"/>
  <c r="AE31" i="7"/>
  <c r="AA31" i="7"/>
  <c r="V31" i="7"/>
  <c r="R31" i="7"/>
  <c r="L31" i="7"/>
  <c r="H31" i="7"/>
  <c r="AG31" i="7"/>
  <c r="D31" i="7"/>
  <c r="AD31" i="7"/>
  <c r="Z31" i="7"/>
  <c r="U31" i="7"/>
  <c r="Q31" i="7"/>
  <c r="M31" i="7"/>
  <c r="I31" i="7"/>
  <c r="E31" i="7"/>
  <c r="AC31" i="7"/>
  <c r="Y31" i="7"/>
  <c r="T31" i="7"/>
  <c r="N31" i="7"/>
  <c r="J31" i="7"/>
  <c r="W31" i="7"/>
  <c r="B30" i="8"/>
  <c r="B27" i="8"/>
  <c r="C26" i="8" s="1"/>
  <c r="D26" i="8"/>
  <c r="C29" i="8" l="1"/>
  <c r="B27" i="6"/>
  <c r="B28" i="7"/>
  <c r="B31" i="7"/>
  <c r="B24" i="7" l="1"/>
  <c r="A24" i="7"/>
  <c r="C24" i="6" l="1"/>
  <c r="AM24" i="6" s="1"/>
  <c r="AB23" i="8"/>
  <c r="X23" i="8"/>
  <c r="V23" i="8"/>
  <c r="T23" i="8"/>
  <c r="R23" i="8"/>
  <c r="P23" i="8"/>
  <c r="N23" i="8"/>
  <c r="L23" i="8"/>
  <c r="H23" i="8"/>
  <c r="F23" i="8"/>
  <c r="B23" i="6"/>
  <c r="C25" i="7"/>
  <c r="E25" i="7" s="1"/>
  <c r="AG23" i="8"/>
  <c r="AE23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A23" i="6"/>
  <c r="AJ24" i="6"/>
  <c r="J23" i="8"/>
  <c r="Z23" i="8"/>
  <c r="AD23" i="8"/>
  <c r="AF23" i="8"/>
  <c r="AL24" i="6" l="1"/>
  <c r="AK24" i="6"/>
  <c r="AI24" i="6"/>
  <c r="G25" i="7"/>
  <c r="AE25" i="7"/>
  <c r="AA25" i="7"/>
  <c r="W25" i="7"/>
  <c r="S25" i="7"/>
  <c r="O25" i="7"/>
  <c r="K25" i="7"/>
  <c r="F25" i="7"/>
  <c r="AF25" i="7"/>
  <c r="AB25" i="7"/>
  <c r="X25" i="7"/>
  <c r="T25" i="7"/>
  <c r="P25" i="7"/>
  <c r="L25" i="7"/>
  <c r="H25" i="7"/>
  <c r="AG25" i="7"/>
  <c r="AC25" i="7"/>
  <c r="Y25" i="7"/>
  <c r="U25" i="7"/>
  <c r="Q25" i="7"/>
  <c r="M25" i="7"/>
  <c r="I25" i="7"/>
  <c r="D25" i="7"/>
  <c r="AD25" i="7"/>
  <c r="Z25" i="7"/>
  <c r="V25" i="7"/>
  <c r="R25" i="7"/>
  <c r="N25" i="7"/>
  <c r="J25" i="7"/>
  <c r="B24" i="8"/>
  <c r="C23" i="8" s="1"/>
  <c r="D23" i="8"/>
  <c r="B25" i="7" l="1"/>
  <c r="B20" i="6" l="1"/>
  <c r="B21" i="7"/>
  <c r="F21" i="8"/>
  <c r="A20" i="6"/>
  <c r="C21" i="6"/>
  <c r="AJ21" i="6" s="1"/>
  <c r="A21" i="7"/>
  <c r="C22" i="7"/>
  <c r="AG21" i="8"/>
  <c r="AE21" i="8"/>
  <c r="AC21" i="8"/>
  <c r="AA21" i="8"/>
  <c r="Y21" i="8"/>
  <c r="W21" i="8"/>
  <c r="U21" i="8"/>
  <c r="S21" i="8"/>
  <c r="S20" i="8" s="1"/>
  <c r="Q21" i="8"/>
  <c r="O21" i="8"/>
  <c r="M21" i="8"/>
  <c r="K21" i="8"/>
  <c r="K20" i="8" s="1"/>
  <c r="I21" i="8"/>
  <c r="G21" i="8"/>
  <c r="G20" i="8" s="1"/>
  <c r="AF21" i="8"/>
  <c r="AD21" i="8"/>
  <c r="AB21" i="8"/>
  <c r="Z21" i="8"/>
  <c r="X21" i="8"/>
  <c r="V21" i="8"/>
  <c r="T21" i="8"/>
  <c r="R21" i="8"/>
  <c r="P21" i="8"/>
  <c r="N21" i="8"/>
  <c r="L21" i="8"/>
  <c r="L20" i="8" s="1"/>
  <c r="J21" i="8"/>
  <c r="H21" i="8"/>
  <c r="AA20" i="8" l="1"/>
  <c r="O20" i="8"/>
  <c r="T20" i="8"/>
  <c r="AB20" i="8"/>
  <c r="E20" i="8"/>
  <c r="M20" i="8"/>
  <c r="U20" i="8"/>
  <c r="AC20" i="8"/>
  <c r="W20" i="8"/>
  <c r="AE20" i="8"/>
  <c r="J20" i="8"/>
  <c r="AK21" i="6"/>
  <c r="AL21" i="6"/>
  <c r="AI21" i="6"/>
  <c r="D20" i="8"/>
  <c r="H20" i="8"/>
  <c r="P20" i="8"/>
  <c r="X20" i="8"/>
  <c r="AF20" i="8"/>
  <c r="I20" i="8"/>
  <c r="Q20" i="8"/>
  <c r="N20" i="8"/>
  <c r="V20" i="8"/>
  <c r="Y20" i="8"/>
  <c r="AD20" i="8"/>
  <c r="AG20" i="8"/>
  <c r="R20" i="8"/>
  <c r="Z20" i="8"/>
  <c r="F20" i="8"/>
  <c r="E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F22" i="7"/>
  <c r="H22" i="7"/>
  <c r="J22" i="7"/>
  <c r="L22" i="7"/>
  <c r="N22" i="7"/>
  <c r="P22" i="7"/>
  <c r="R22" i="7"/>
  <c r="T22" i="7"/>
  <c r="V22" i="7"/>
  <c r="X22" i="7"/>
  <c r="Z22" i="7"/>
  <c r="AB22" i="7"/>
  <c r="AD22" i="7"/>
  <c r="AF22" i="7"/>
  <c r="AM21" i="6"/>
  <c r="B39" i="6" l="1"/>
  <c r="B30" i="6" l="1"/>
  <c r="D22" i="7"/>
  <c r="B22" i="7" s="1"/>
  <c r="C19" i="7" l="1"/>
  <c r="C18" i="6" l="1"/>
  <c r="AM18" i="6" s="1"/>
  <c r="B21" i="6" l="1"/>
  <c r="AI18" i="6"/>
  <c r="AK18" i="6"/>
  <c r="AL18" i="6"/>
  <c r="AJ18" i="6"/>
  <c r="B21" i="8" l="1"/>
  <c r="C20" i="8" s="1"/>
  <c r="C77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Z6" i="14" s="1"/>
  <c r="A71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E107" i="2"/>
  <c r="AG47" i="2"/>
  <c r="AF37" i="2"/>
  <c r="B17" i="6"/>
  <c r="B11" i="6"/>
  <c r="C3" i="6"/>
  <c r="B112" i="2" l="1"/>
  <c r="AF99" i="14"/>
  <c r="AF111" i="14"/>
  <c r="AF105" i="14"/>
  <c r="A15" i="7"/>
  <c r="A5" i="6"/>
  <c r="D9" i="8"/>
  <c r="F111" i="14"/>
  <c r="T47" i="2"/>
  <c r="T50" i="2" s="1"/>
  <c r="H57" i="2"/>
  <c r="T17" i="2"/>
  <c r="D47" i="2"/>
  <c r="AF97" i="2"/>
  <c r="AF100" i="2" s="1"/>
  <c r="D17" i="2"/>
  <c r="P37" i="2"/>
  <c r="L47" i="2"/>
  <c r="AB47" i="2"/>
  <c r="AB50" i="2" s="1"/>
  <c r="X57" i="2"/>
  <c r="AC92" i="2"/>
  <c r="P97" i="2"/>
  <c r="U107" i="2"/>
  <c r="U110" i="2" s="1"/>
  <c r="Z27" i="2"/>
  <c r="R27" i="2"/>
  <c r="J27" i="2"/>
  <c r="AD27" i="2"/>
  <c r="AD28" i="2" s="1"/>
  <c r="V27" i="2"/>
  <c r="N27" i="2"/>
  <c r="F27" i="2"/>
  <c r="F67" i="2"/>
  <c r="F70" i="2" s="1"/>
  <c r="N67" i="2"/>
  <c r="V67" i="2"/>
  <c r="AD67" i="2"/>
  <c r="L17" i="2"/>
  <c r="L18" i="2" s="1"/>
  <c r="AB17" i="2"/>
  <c r="H37" i="2"/>
  <c r="X37" i="2"/>
  <c r="H47" i="2"/>
  <c r="H50" i="2" s="1"/>
  <c r="P47" i="2"/>
  <c r="X47" i="2"/>
  <c r="AF47" i="2"/>
  <c r="P57" i="2"/>
  <c r="P58" i="2" s="1"/>
  <c r="AF57" i="2"/>
  <c r="AF58" i="2" s="1"/>
  <c r="Q62" i="2"/>
  <c r="AG62" i="2"/>
  <c r="J67" i="2"/>
  <c r="J70" i="2" s="1"/>
  <c r="R67" i="2"/>
  <c r="Z67" i="2"/>
  <c r="M92" i="2"/>
  <c r="H97" i="2"/>
  <c r="H98" i="2" s="1"/>
  <c r="X97" i="2"/>
  <c r="X100" i="2" s="1"/>
  <c r="M107" i="2"/>
  <c r="AC107" i="2"/>
  <c r="I62" i="2"/>
  <c r="I65" i="2" s="1"/>
  <c r="Y62" i="2"/>
  <c r="Y6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Y2" i="2"/>
  <c r="Y5" i="2" s="1"/>
  <c r="Q2" i="2"/>
  <c r="I2" i="2"/>
  <c r="AC2" i="2"/>
  <c r="U2" i="2"/>
  <c r="U5" i="2" s="1"/>
  <c r="M2" i="2"/>
  <c r="E2" i="2"/>
  <c r="D7" i="2"/>
  <c r="H7" i="2"/>
  <c r="H10" i="2" s="1"/>
  <c r="L7" i="2"/>
  <c r="L10" i="2" s="1"/>
  <c r="P7" i="2"/>
  <c r="T7" i="2"/>
  <c r="X7" i="2"/>
  <c r="X8" i="2" s="1"/>
  <c r="AB7" i="2"/>
  <c r="AB10" i="2" s="1"/>
  <c r="AF7" i="2"/>
  <c r="J77" i="2"/>
  <c r="Z77" i="2"/>
  <c r="Z80" i="2" s="1"/>
  <c r="U82" i="2"/>
  <c r="U83" i="2" s="1"/>
  <c r="L87" i="2"/>
  <c r="L88" i="2" s="1"/>
  <c r="F7" i="2"/>
  <c r="J7" i="2"/>
  <c r="J10" i="2" s="1"/>
  <c r="N7" i="2"/>
  <c r="R7" i="2"/>
  <c r="R10" i="2" s="1"/>
  <c r="V7" i="2"/>
  <c r="Z7" i="2"/>
  <c r="Z10" i="2" s="1"/>
  <c r="AD7" i="2"/>
  <c r="AD17" i="2"/>
  <c r="AD20" i="2" s="1"/>
  <c r="Z17" i="2"/>
  <c r="V17" i="2"/>
  <c r="V20" i="2" s="1"/>
  <c r="R17" i="2"/>
  <c r="N17" i="2"/>
  <c r="N20" i="2" s="1"/>
  <c r="J17" i="2"/>
  <c r="F17" i="2"/>
  <c r="F20" i="2" s="1"/>
  <c r="H17" i="2"/>
  <c r="H20" i="2" s="1"/>
  <c r="P17" i="2"/>
  <c r="X17" i="2"/>
  <c r="AF17" i="2"/>
  <c r="AF18" i="2" s="1"/>
  <c r="AD37" i="2"/>
  <c r="AD40" i="2" s="1"/>
  <c r="Z37" i="2"/>
  <c r="V37" i="2"/>
  <c r="R37" i="2"/>
  <c r="R38" i="2" s="1"/>
  <c r="N37" i="2"/>
  <c r="N40" i="2" s="1"/>
  <c r="J37" i="2"/>
  <c r="F37" i="2"/>
  <c r="D37" i="2"/>
  <c r="L37" i="2"/>
  <c r="L40" i="2" s="1"/>
  <c r="T37" i="2"/>
  <c r="AB37" i="2"/>
  <c r="AF77" i="2"/>
  <c r="AF80" i="2" s="1"/>
  <c r="AB77" i="2"/>
  <c r="AB80" i="2" s="1"/>
  <c r="X77" i="2"/>
  <c r="T77" i="2"/>
  <c r="P77" i="2"/>
  <c r="P80" i="2" s="1"/>
  <c r="L77" i="2"/>
  <c r="L80" i="2" s="1"/>
  <c r="H77" i="2"/>
  <c r="AD77" i="2"/>
  <c r="V77" i="2"/>
  <c r="V80" i="2" s="1"/>
  <c r="N77" i="2"/>
  <c r="N80" i="2" s="1"/>
  <c r="F77" i="2"/>
  <c r="D77" i="2"/>
  <c r="R77" i="2"/>
  <c r="R80" i="2" s="1"/>
  <c r="AG82" i="2"/>
  <c r="AG85" i="2" s="1"/>
  <c r="Y82" i="2"/>
  <c r="Y83" i="2" s="1"/>
  <c r="Q82" i="2"/>
  <c r="I82" i="2"/>
  <c r="I83" i="2" s="1"/>
  <c r="AC82" i="2"/>
  <c r="M82" i="2"/>
  <c r="E82" i="2"/>
  <c r="AF87" i="2"/>
  <c r="AF90" i="2" s="1"/>
  <c r="X87" i="2"/>
  <c r="X90" i="2" s="1"/>
  <c r="P87" i="2"/>
  <c r="H87" i="2"/>
  <c r="T87" i="2"/>
  <c r="T90" i="2" s="1"/>
  <c r="D87" i="2"/>
  <c r="AB87" i="2"/>
  <c r="D27" i="2"/>
  <c r="H27" i="2"/>
  <c r="H30" i="2" s="1"/>
  <c r="L27" i="2"/>
  <c r="P27" i="2"/>
  <c r="T27" i="2"/>
  <c r="T28" i="2" s="1"/>
  <c r="X27" i="2"/>
  <c r="X30" i="2" s="1"/>
  <c r="AB27" i="2"/>
  <c r="AF27" i="2"/>
  <c r="F47" i="2"/>
  <c r="F50" i="2" s="1"/>
  <c r="J47" i="2"/>
  <c r="J50" i="2" s="1"/>
  <c r="N47" i="2"/>
  <c r="R47" i="2"/>
  <c r="V47" i="2"/>
  <c r="V50" i="2" s="1"/>
  <c r="Z47" i="2"/>
  <c r="Z48" i="2" s="1"/>
  <c r="AD47" i="2"/>
  <c r="D57" i="2"/>
  <c r="L57" i="2"/>
  <c r="L60" i="2" s="1"/>
  <c r="T57" i="2"/>
  <c r="T60" i="2" s="1"/>
  <c r="AB57" i="2"/>
  <c r="AB58" i="2" s="1"/>
  <c r="E62" i="2"/>
  <c r="M62" i="2"/>
  <c r="M63" i="2" s="1"/>
  <c r="U62" i="2"/>
  <c r="U63" i="2" s="1"/>
  <c r="AC62" i="2"/>
  <c r="D67" i="2"/>
  <c r="H67" i="2"/>
  <c r="H68" i="2" s="1"/>
  <c r="L67" i="2"/>
  <c r="L70" i="2" s="1"/>
  <c r="P67" i="2"/>
  <c r="T67" i="2"/>
  <c r="X67" i="2"/>
  <c r="X70" i="2" s="1"/>
  <c r="AB67" i="2"/>
  <c r="AB70" i="2" s="1"/>
  <c r="AF67" i="2"/>
  <c r="AG92" i="2"/>
  <c r="Y92" i="2"/>
  <c r="Y93" i="2" s="1"/>
  <c r="Q92" i="2"/>
  <c r="Q93" i="2" s="1"/>
  <c r="I92" i="2"/>
  <c r="E92" i="2"/>
  <c r="U92" i="2"/>
  <c r="U95" i="2" s="1"/>
  <c r="AD97" i="2"/>
  <c r="AD100" i="2" s="1"/>
  <c r="Z97" i="2"/>
  <c r="V97" i="2"/>
  <c r="R97" i="2"/>
  <c r="R100" i="2" s="1"/>
  <c r="N97" i="2"/>
  <c r="N100" i="2" s="1"/>
  <c r="J97" i="2"/>
  <c r="F97" i="2"/>
  <c r="D97" i="2"/>
  <c r="L97" i="2"/>
  <c r="L100" i="2" s="1"/>
  <c r="T97" i="2"/>
  <c r="AB97" i="2"/>
  <c r="I107" i="2"/>
  <c r="I108" i="2" s="1"/>
  <c r="Q107" i="2"/>
  <c r="Q110" i="2" s="1"/>
  <c r="Y107" i="2"/>
  <c r="AG107" i="2"/>
  <c r="AF12" i="2"/>
  <c r="AF13" i="2" s="1"/>
  <c r="AD12" i="2"/>
  <c r="AD13" i="2" s="1"/>
  <c r="AB12" i="2"/>
  <c r="Z12" i="2"/>
  <c r="Z15" i="2" s="1"/>
  <c r="X12" i="2"/>
  <c r="X15" i="2" s="1"/>
  <c r="V12" i="2"/>
  <c r="V13" i="2" s="1"/>
  <c r="T12" i="2"/>
  <c r="R12" i="2"/>
  <c r="P12" i="2"/>
  <c r="P13" i="2" s="1"/>
  <c r="N12" i="2"/>
  <c r="N13" i="2" s="1"/>
  <c r="L12" i="2"/>
  <c r="J12" i="2"/>
  <c r="H12" i="2"/>
  <c r="H13" i="2" s="1"/>
  <c r="F12" i="2"/>
  <c r="F13" i="2" s="1"/>
  <c r="D12" i="2"/>
  <c r="G12" i="2"/>
  <c r="K12" i="2"/>
  <c r="K13" i="2" s="1"/>
  <c r="O12" i="2"/>
  <c r="O13" i="2" s="1"/>
  <c r="S12" i="2"/>
  <c r="W12" i="2"/>
  <c r="AA12" i="2"/>
  <c r="AA15" i="2" s="1"/>
  <c r="AE12" i="2"/>
  <c r="AE15" i="2" s="1"/>
  <c r="E22" i="2"/>
  <c r="I22" i="2"/>
  <c r="M22" i="2"/>
  <c r="M25" i="2" s="1"/>
  <c r="Q22" i="2"/>
  <c r="Q25" i="2" s="1"/>
  <c r="U22" i="2"/>
  <c r="Y22" i="2"/>
  <c r="AC22" i="2"/>
  <c r="AC23" i="2" s="1"/>
  <c r="AG22" i="2"/>
  <c r="AG25" i="2" s="1"/>
  <c r="AG32" i="2"/>
  <c r="AE32" i="2"/>
  <c r="AC32" i="2"/>
  <c r="AC35" i="2" s="1"/>
  <c r="AA32" i="2"/>
  <c r="AA33" i="2" s="1"/>
  <c r="Y32" i="2"/>
  <c r="Y33" i="2" s="1"/>
  <c r="W32" i="2"/>
  <c r="U32" i="2"/>
  <c r="U35" i="2" s="1"/>
  <c r="S32" i="2"/>
  <c r="S35" i="2" s="1"/>
  <c r="Q32" i="2"/>
  <c r="O32" i="2"/>
  <c r="M32" i="2"/>
  <c r="M35" i="2" s="1"/>
  <c r="K32" i="2"/>
  <c r="K33" i="2" s="1"/>
  <c r="I32" i="2"/>
  <c r="G32" i="2"/>
  <c r="E32" i="2"/>
  <c r="E35" i="2" s="1"/>
  <c r="AF32" i="2"/>
  <c r="AF33" i="2" s="1"/>
  <c r="AD32" i="2"/>
  <c r="AB32" i="2"/>
  <c r="Z32" i="2"/>
  <c r="X32" i="2"/>
  <c r="X35" i="2" s="1"/>
  <c r="V32" i="2"/>
  <c r="T32" i="2"/>
  <c r="R32" i="2"/>
  <c r="P32" i="2"/>
  <c r="P35" i="2" s="1"/>
  <c r="N32" i="2"/>
  <c r="L32" i="2"/>
  <c r="J32" i="2"/>
  <c r="H32" i="2"/>
  <c r="H35" i="2" s="1"/>
  <c r="F32" i="2"/>
  <c r="D32" i="2"/>
  <c r="AF2" i="2"/>
  <c r="AF5" i="2" s="1"/>
  <c r="AD2" i="2"/>
  <c r="AD3" i="2" s="1"/>
  <c r="AB2" i="2"/>
  <c r="Z2" i="2"/>
  <c r="X2" i="2"/>
  <c r="X3" i="2" s="1"/>
  <c r="V2" i="2"/>
  <c r="V5" i="2" s="1"/>
  <c r="T2" i="2"/>
  <c r="R2" i="2"/>
  <c r="P2" i="2"/>
  <c r="P5" i="2" s="1"/>
  <c r="N2" i="2"/>
  <c r="N5" i="2" s="1"/>
  <c r="L2" i="2"/>
  <c r="J2" i="2"/>
  <c r="H2" i="2"/>
  <c r="H3" i="2" s="1"/>
  <c r="F2" i="2"/>
  <c r="F5" i="2" s="1"/>
  <c r="D2" i="2"/>
  <c r="G2" i="2"/>
  <c r="K2" i="2"/>
  <c r="K5" i="2" s="1"/>
  <c r="O2" i="2"/>
  <c r="O5" i="2" s="1"/>
  <c r="S2" i="2"/>
  <c r="W2" i="2"/>
  <c r="AA2" i="2"/>
  <c r="AA5" i="2" s="1"/>
  <c r="AE2" i="2"/>
  <c r="AE3" i="2" s="1"/>
  <c r="E12" i="2"/>
  <c r="E13" i="2" s="1"/>
  <c r="I12" i="2"/>
  <c r="M12" i="2"/>
  <c r="M15" i="2" s="1"/>
  <c r="Q12" i="2"/>
  <c r="Q15" i="2" s="1"/>
  <c r="U12" i="2"/>
  <c r="U13" i="2" s="1"/>
  <c r="Y12" i="2"/>
  <c r="AC12" i="2"/>
  <c r="AC13" i="2" s="1"/>
  <c r="AG12" i="2"/>
  <c r="AG13" i="2" s="1"/>
  <c r="AF22" i="2"/>
  <c r="AD22" i="2"/>
  <c r="AD25" i="2" s="1"/>
  <c r="AB22" i="2"/>
  <c r="AB23" i="2" s="1"/>
  <c r="Z22" i="2"/>
  <c r="Z25" i="2" s="1"/>
  <c r="X22" i="2"/>
  <c r="V22" i="2"/>
  <c r="V25" i="2" s="1"/>
  <c r="T22" i="2"/>
  <c r="T23" i="2" s="1"/>
  <c r="R22" i="2"/>
  <c r="R25" i="2" s="1"/>
  <c r="P22" i="2"/>
  <c r="N22" i="2"/>
  <c r="N23" i="2" s="1"/>
  <c r="L22" i="2"/>
  <c r="L23" i="2" s="1"/>
  <c r="J22" i="2"/>
  <c r="J23" i="2" s="1"/>
  <c r="H22" i="2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42" i="2"/>
  <c r="G43" i="2" s="1"/>
  <c r="K42" i="2"/>
  <c r="K43" i="2" s="1"/>
  <c r="O42" i="2"/>
  <c r="O43" i="2" s="1"/>
  <c r="S42" i="2"/>
  <c r="S45" i="2" s="1"/>
  <c r="U42" i="2"/>
  <c r="U43" i="2" s="1"/>
  <c r="Y42" i="2"/>
  <c r="Y43" i="2" s="1"/>
  <c r="AC42" i="2"/>
  <c r="AC43" i="2" s="1"/>
  <c r="AG42" i="2"/>
  <c r="AG45" i="2" s="1"/>
  <c r="E52" i="2"/>
  <c r="E53" i="2" s="1"/>
  <c r="G52" i="2"/>
  <c r="G53" i="2" s="1"/>
  <c r="K52" i="2"/>
  <c r="K53" i="2" s="1"/>
  <c r="O52" i="2"/>
  <c r="O53" i="2" s="1"/>
  <c r="S52" i="2"/>
  <c r="S55" i="2" s="1"/>
  <c r="U52" i="2"/>
  <c r="U53" i="2" s="1"/>
  <c r="Y52" i="2"/>
  <c r="Y53" i="2" s="1"/>
  <c r="AC52" i="2"/>
  <c r="AC53" i="2" s="1"/>
  <c r="AE52" i="2"/>
  <c r="AE53" i="2" s="1"/>
  <c r="AF72" i="2"/>
  <c r="AF73" i="2" s="1"/>
  <c r="AD72" i="2"/>
  <c r="AD73" i="2" s="1"/>
  <c r="AB72" i="2"/>
  <c r="Z72" i="2"/>
  <c r="Z73" i="2" s="1"/>
  <c r="X72" i="2"/>
  <c r="X75" i="2" s="1"/>
  <c r="V72" i="2"/>
  <c r="V73" i="2" s="1"/>
  <c r="T72" i="2"/>
  <c r="R72" i="2"/>
  <c r="R75" i="2" s="1"/>
  <c r="P72" i="2"/>
  <c r="P75" i="2" s="1"/>
  <c r="N72" i="2"/>
  <c r="N73" i="2" s="1"/>
  <c r="L72" i="2"/>
  <c r="J72" i="2"/>
  <c r="J73" i="2" s="1"/>
  <c r="H72" i="2"/>
  <c r="H73" i="2" s="1"/>
  <c r="F72" i="2"/>
  <c r="F73" i="2" s="1"/>
  <c r="D72" i="2"/>
  <c r="G72" i="2"/>
  <c r="G73" i="2" s="1"/>
  <c r="K72" i="2"/>
  <c r="K73" i="2" s="1"/>
  <c r="O72" i="2"/>
  <c r="O73" i="2" s="1"/>
  <c r="S72" i="2"/>
  <c r="W72" i="2"/>
  <c r="W73" i="2" s="1"/>
  <c r="AA72" i="2"/>
  <c r="AA75" i="2" s="1"/>
  <c r="AE7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M17" i="2"/>
  <c r="M18" i="2" s="1"/>
  <c r="O17" i="2"/>
  <c r="Q17" i="2"/>
  <c r="S17" i="2"/>
  <c r="U17" i="2"/>
  <c r="U18" i="2" s="1"/>
  <c r="W17" i="2"/>
  <c r="W20" i="2" s="1"/>
  <c r="Y17" i="2"/>
  <c r="Y18" i="2" s="1"/>
  <c r="AA17" i="2"/>
  <c r="AC17" i="2"/>
  <c r="AC20" i="2" s="1"/>
  <c r="AE17" i="2"/>
  <c r="AG17" i="2"/>
  <c r="AG20" i="2" s="1"/>
  <c r="AB20" i="2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F30" i="2"/>
  <c r="J30" i="2"/>
  <c r="Z30" i="2"/>
  <c r="E37" i="2"/>
  <c r="E38" i="2" s="1"/>
  <c r="G37" i="2"/>
  <c r="G38" i="2" s="1"/>
  <c r="I37" i="2"/>
  <c r="I38" i="2" s="1"/>
  <c r="K37" i="2"/>
  <c r="K40" i="2" s="1"/>
  <c r="M37" i="2"/>
  <c r="M40" i="2" s="1"/>
  <c r="O37" i="2"/>
  <c r="O38" i="2" s="1"/>
  <c r="Q37" i="2"/>
  <c r="Q38" i="2" s="1"/>
  <c r="S37" i="2"/>
  <c r="U37" i="2"/>
  <c r="U38" i="2" s="1"/>
  <c r="W37" i="2"/>
  <c r="Y37" i="2"/>
  <c r="Y40" i="2" s="1"/>
  <c r="AA37" i="2"/>
  <c r="AA40" i="2" s="1"/>
  <c r="AC37" i="2"/>
  <c r="AC40" i="2" s="1"/>
  <c r="AE37" i="2"/>
  <c r="AE40" i="2" s="1"/>
  <c r="AG37" i="2"/>
  <c r="AG38" i="2" s="1"/>
  <c r="F40" i="2"/>
  <c r="H40" i="2"/>
  <c r="P40" i="2"/>
  <c r="V40" i="2"/>
  <c r="X40" i="2"/>
  <c r="AB40" i="2"/>
  <c r="AF40" i="2"/>
  <c r="D42" i="2"/>
  <c r="F42" i="2"/>
  <c r="F45" i="2" s="1"/>
  <c r="H42" i="2"/>
  <c r="H43" i="2" s="1"/>
  <c r="J42" i="2"/>
  <c r="L42" i="2"/>
  <c r="L43" i="2" s="1"/>
  <c r="N42" i="2"/>
  <c r="N43" i="2" s="1"/>
  <c r="P42" i="2"/>
  <c r="P43" i="2" s="1"/>
  <c r="R42" i="2"/>
  <c r="T42" i="2"/>
  <c r="T43" i="2" s="1"/>
  <c r="V42" i="2"/>
  <c r="V43" i="2" s="1"/>
  <c r="X42" i="2"/>
  <c r="Z42" i="2"/>
  <c r="AB42" i="2"/>
  <c r="AB43" i="2" s="1"/>
  <c r="AD42" i="2"/>
  <c r="AD43" i="2" s="1"/>
  <c r="AF42" i="2"/>
  <c r="AF43" i="2" s="1"/>
  <c r="E47" i="2"/>
  <c r="E50" i="2" s="1"/>
  <c r="G47" i="2"/>
  <c r="G48" i="2" s="1"/>
  <c r="I47" i="2"/>
  <c r="I50" i="2" s="1"/>
  <c r="K47" i="2"/>
  <c r="K48" i="2" s="1"/>
  <c r="M47" i="2"/>
  <c r="M48" i="2" s="1"/>
  <c r="O47" i="2"/>
  <c r="O48" i="2" s="1"/>
  <c r="Q47" i="2"/>
  <c r="Q48" i="2" s="1"/>
  <c r="S47" i="2"/>
  <c r="S50" i="2" s="1"/>
  <c r="U47" i="2"/>
  <c r="U48" i="2" s="1"/>
  <c r="W47" i="2"/>
  <c r="W48" i="2" s="1"/>
  <c r="Y47" i="2"/>
  <c r="Y48" i="2" s="1"/>
  <c r="AA47" i="2"/>
  <c r="AC47" i="2"/>
  <c r="AC48" i="2" s="1"/>
  <c r="AE47" i="2"/>
  <c r="AE48" i="2" s="1"/>
  <c r="D52" i="2"/>
  <c r="F52" i="2"/>
  <c r="H52" i="2"/>
  <c r="J52" i="2"/>
  <c r="L52" i="2"/>
  <c r="N52" i="2"/>
  <c r="N55" i="2" s="1"/>
  <c r="P52" i="2"/>
  <c r="R52" i="2"/>
  <c r="T52" i="2"/>
  <c r="V52" i="2"/>
  <c r="X52" i="2"/>
  <c r="Z52" i="2"/>
  <c r="AB52" i="2"/>
  <c r="AD52" i="2"/>
  <c r="AD53" i="2" s="1"/>
  <c r="AF52" i="2"/>
  <c r="AF55" i="2" s="1"/>
  <c r="X60" i="2"/>
  <c r="AG57" i="2"/>
  <c r="AE57" i="2"/>
  <c r="AC57" i="2"/>
  <c r="AC60" i="2" s="1"/>
  <c r="AA57" i="2"/>
  <c r="Y57" i="2"/>
  <c r="Y60" i="2" s="1"/>
  <c r="W57" i="2"/>
  <c r="U57" i="2"/>
  <c r="U60" i="2" s="1"/>
  <c r="S57" i="2"/>
  <c r="Q57" i="2"/>
  <c r="Q60" i="2" s="1"/>
  <c r="O57" i="2"/>
  <c r="O58" i="2" s="1"/>
  <c r="M57" i="2"/>
  <c r="M60" i="2" s="1"/>
  <c r="K57" i="2"/>
  <c r="I57" i="2"/>
  <c r="I60" i="2" s="1"/>
  <c r="G57" i="2"/>
  <c r="E57" i="2"/>
  <c r="X58" i="2"/>
  <c r="F57" i="2"/>
  <c r="J57" i="2"/>
  <c r="J58" i="2" s="1"/>
  <c r="N57" i="2"/>
  <c r="N60" i="2" s="1"/>
  <c r="R57" i="2"/>
  <c r="R58" i="2" s="1"/>
  <c r="V57" i="2"/>
  <c r="V58" i="2" s="1"/>
  <c r="Z57" i="2"/>
  <c r="Z58" i="2" s="1"/>
  <c r="AD57" i="2"/>
  <c r="AD60" i="2" s="1"/>
  <c r="AG65" i="2"/>
  <c r="AC65" i="2"/>
  <c r="Q65" i="2"/>
  <c r="AF62" i="2"/>
  <c r="AF63" i="2" s="1"/>
  <c r="AD62" i="2"/>
  <c r="AD65" i="2" s="1"/>
  <c r="AB62" i="2"/>
  <c r="Z62" i="2"/>
  <c r="X62" i="2"/>
  <c r="X63" i="2" s="1"/>
  <c r="V62" i="2"/>
  <c r="V65" i="2" s="1"/>
  <c r="T62" i="2"/>
  <c r="T63" i="2" s="1"/>
  <c r="R62" i="2"/>
  <c r="P62" i="2"/>
  <c r="P63" i="2" s="1"/>
  <c r="N62" i="2"/>
  <c r="N65" i="2" s="1"/>
  <c r="L62" i="2"/>
  <c r="J62" i="2"/>
  <c r="J65" i="2" s="1"/>
  <c r="H62" i="2"/>
  <c r="F62" i="2"/>
  <c r="D62" i="2"/>
  <c r="G62" i="2"/>
  <c r="K62" i="2"/>
  <c r="O62" i="2"/>
  <c r="S62" i="2"/>
  <c r="W62" i="2"/>
  <c r="AA62" i="2"/>
  <c r="AA63" i="2" s="1"/>
  <c r="AE62" i="2"/>
  <c r="E72" i="2"/>
  <c r="E73" i="2" s="1"/>
  <c r="I72" i="2"/>
  <c r="M72" i="2"/>
  <c r="M73" i="2" s="1"/>
  <c r="Q72" i="2"/>
  <c r="Q75" i="2" s="1"/>
  <c r="U72" i="2"/>
  <c r="U73" i="2" s="1"/>
  <c r="Y72" i="2"/>
  <c r="AC72" i="2"/>
  <c r="AG72" i="2"/>
  <c r="AG75" i="2" s="1"/>
  <c r="Y85" i="2"/>
  <c r="Q85" i="2"/>
  <c r="E85" i="2"/>
  <c r="AF82" i="2"/>
  <c r="AD82" i="2"/>
  <c r="AD85" i="2" s="1"/>
  <c r="AB82" i="2"/>
  <c r="Z82" i="2"/>
  <c r="X82" i="2"/>
  <c r="V82" i="2"/>
  <c r="V85" i="2" s="1"/>
  <c r="T82" i="2"/>
  <c r="R82" i="2"/>
  <c r="R85" i="2" s="1"/>
  <c r="P82" i="2"/>
  <c r="N82" i="2"/>
  <c r="N83" i="2" s="1"/>
  <c r="L82" i="2"/>
  <c r="J82" i="2"/>
  <c r="H82" i="2"/>
  <c r="F82" i="2"/>
  <c r="F85" i="2" s="1"/>
  <c r="D82" i="2"/>
  <c r="G82" i="2"/>
  <c r="K82" i="2"/>
  <c r="O82" i="2"/>
  <c r="S82" i="2"/>
  <c r="W82" i="2"/>
  <c r="AA82" i="2"/>
  <c r="AE82" i="2"/>
  <c r="L102" i="2"/>
  <c r="AB102" i="2"/>
  <c r="E42" i="2"/>
  <c r="I42" i="2"/>
  <c r="M42" i="2"/>
  <c r="Q42" i="2"/>
  <c r="Q43" i="2" s="1"/>
  <c r="W42" i="2"/>
  <c r="AA42" i="2"/>
  <c r="AE42" i="2"/>
  <c r="I52" i="2"/>
  <c r="M52" i="2"/>
  <c r="M53" i="2" s="1"/>
  <c r="Q52" i="2"/>
  <c r="W52" i="2"/>
  <c r="AA52" i="2"/>
  <c r="AA53" i="2" s="1"/>
  <c r="AG52" i="2"/>
  <c r="AG102" i="2"/>
  <c r="AG105" i="2" s="1"/>
  <c r="AE102" i="2"/>
  <c r="AC102" i="2"/>
  <c r="AA102" i="2"/>
  <c r="Y102" i="2"/>
  <c r="W102" i="2"/>
  <c r="U102" i="2"/>
  <c r="S102" i="2"/>
  <c r="Q102" i="2"/>
  <c r="O102" i="2"/>
  <c r="M102" i="2"/>
  <c r="K102" i="2"/>
  <c r="I102" i="2"/>
  <c r="G102" i="2"/>
  <c r="E102" i="2"/>
  <c r="AD102" i="2"/>
  <c r="Z102" i="2"/>
  <c r="V102" i="2"/>
  <c r="R102" i="2"/>
  <c r="N102" i="2"/>
  <c r="J102" i="2"/>
  <c r="F102" i="2"/>
  <c r="AF102" i="2"/>
  <c r="AF103" i="2" s="1"/>
  <c r="X102" i="2"/>
  <c r="P102" i="2"/>
  <c r="H102" i="2"/>
  <c r="D102" i="2"/>
  <c r="T102" i="2"/>
  <c r="E67" i="2"/>
  <c r="E70" i="2" s="1"/>
  <c r="G67" i="2"/>
  <c r="I67" i="2"/>
  <c r="I70" i="2" s="1"/>
  <c r="K67" i="2"/>
  <c r="M67" i="2"/>
  <c r="M70" i="2" s="1"/>
  <c r="O67" i="2"/>
  <c r="Q67" i="2"/>
  <c r="S67" i="2"/>
  <c r="U67" i="2"/>
  <c r="W67" i="2"/>
  <c r="Y67" i="2"/>
  <c r="Y70" i="2" s="1"/>
  <c r="AA67" i="2"/>
  <c r="AC67" i="2"/>
  <c r="AC70" i="2" s="1"/>
  <c r="AE67" i="2"/>
  <c r="AG67" i="2"/>
  <c r="D70" i="2"/>
  <c r="N70" i="2"/>
  <c r="R70" i="2"/>
  <c r="T70" i="2"/>
  <c r="V70" i="2"/>
  <c r="Z70" i="2"/>
  <c r="AD70" i="2"/>
  <c r="E77" i="2"/>
  <c r="E80" i="2" s="1"/>
  <c r="G77" i="2"/>
  <c r="G80" i="2" s="1"/>
  <c r="I77" i="2"/>
  <c r="I80" i="2" s="1"/>
  <c r="K77" i="2"/>
  <c r="K80" i="2" s="1"/>
  <c r="M77" i="2"/>
  <c r="M80" i="2" s="1"/>
  <c r="O77" i="2"/>
  <c r="O80" i="2" s="1"/>
  <c r="Q77" i="2"/>
  <c r="Q80" i="2" s="1"/>
  <c r="S77" i="2"/>
  <c r="S80" i="2" s="1"/>
  <c r="U77" i="2"/>
  <c r="U80" i="2" s="1"/>
  <c r="W77" i="2"/>
  <c r="W80" i="2" s="1"/>
  <c r="Y77" i="2"/>
  <c r="Y80" i="2" s="1"/>
  <c r="AA77" i="2"/>
  <c r="AA80" i="2" s="1"/>
  <c r="AC77" i="2"/>
  <c r="AC80" i="2" s="1"/>
  <c r="AE77" i="2"/>
  <c r="AE80" i="2" s="1"/>
  <c r="AG77" i="2"/>
  <c r="AG80" i="2" s="1"/>
  <c r="D80" i="2"/>
  <c r="F80" i="2"/>
  <c r="H80" i="2"/>
  <c r="J80" i="2"/>
  <c r="T80" i="2"/>
  <c r="X80" i="2"/>
  <c r="AD80" i="2"/>
  <c r="AB90" i="2"/>
  <c r="P90" i="2"/>
  <c r="L90" i="2"/>
  <c r="H90" i="2"/>
  <c r="D90" i="2"/>
  <c r="AG87" i="2"/>
  <c r="AE87" i="2"/>
  <c r="AC87" i="2"/>
  <c r="AA87" i="2"/>
  <c r="Y87" i="2"/>
  <c r="Y90" i="2" s="1"/>
  <c r="W87" i="2"/>
  <c r="U87" i="2"/>
  <c r="S87" i="2"/>
  <c r="Q87" i="2"/>
  <c r="Q90" i="2" s="1"/>
  <c r="O87" i="2"/>
  <c r="M87" i="2"/>
  <c r="M90" i="2" s="1"/>
  <c r="K87" i="2"/>
  <c r="I87" i="2"/>
  <c r="I90" i="2" s="1"/>
  <c r="G87" i="2"/>
  <c r="E87" i="2"/>
  <c r="AB88" i="2"/>
  <c r="F87" i="2"/>
  <c r="J87" i="2"/>
  <c r="N87" i="2"/>
  <c r="R87" i="2"/>
  <c r="V87" i="2"/>
  <c r="Z87" i="2"/>
  <c r="AD87" i="2"/>
  <c r="AG95" i="2"/>
  <c r="AC95" i="2"/>
  <c r="M95" i="2"/>
  <c r="I95" i="2"/>
  <c r="E95" i="2"/>
  <c r="AF92" i="2"/>
  <c r="AD92" i="2"/>
  <c r="AB92" i="2"/>
  <c r="Z92" i="2"/>
  <c r="Z95" i="2" s="1"/>
  <c r="X92" i="2"/>
  <c r="V92" i="2"/>
  <c r="V95" i="2" s="1"/>
  <c r="T92" i="2"/>
  <c r="R92" i="2"/>
  <c r="R95" i="2" s="1"/>
  <c r="P92" i="2"/>
  <c r="N92" i="2"/>
  <c r="L92" i="2"/>
  <c r="J92" i="2"/>
  <c r="J95" i="2" s="1"/>
  <c r="H92" i="2"/>
  <c r="F92" i="2"/>
  <c r="F95" i="2" s="1"/>
  <c r="D92" i="2"/>
  <c r="G92" i="2"/>
  <c r="K92" i="2"/>
  <c r="O92" i="2"/>
  <c r="S92" i="2"/>
  <c r="W92" i="2"/>
  <c r="AA92" i="2"/>
  <c r="AE92" i="2"/>
  <c r="E97" i="2"/>
  <c r="G97" i="2"/>
  <c r="G100" i="2" s="1"/>
  <c r="I97" i="2"/>
  <c r="I100" i="2" s="1"/>
  <c r="K97" i="2"/>
  <c r="K100" i="2" s="1"/>
  <c r="M97" i="2"/>
  <c r="O97" i="2"/>
  <c r="O100" i="2" s="1"/>
  <c r="Q97" i="2"/>
  <c r="Q100" i="2" s="1"/>
  <c r="S97" i="2"/>
  <c r="S100" i="2" s="1"/>
  <c r="U97" i="2"/>
  <c r="W97" i="2"/>
  <c r="W100" i="2" s="1"/>
  <c r="Y97" i="2"/>
  <c r="Y100" i="2" s="1"/>
  <c r="AA97" i="2"/>
  <c r="AA100" i="2" s="1"/>
  <c r="AC97" i="2"/>
  <c r="AE97" i="2"/>
  <c r="AE100" i="2" s="1"/>
  <c r="AG97" i="2"/>
  <c r="AG100" i="2" s="1"/>
  <c r="F100" i="2"/>
  <c r="J100" i="2"/>
  <c r="P100" i="2"/>
  <c r="T100" i="2"/>
  <c r="V100" i="2"/>
  <c r="Z100" i="2"/>
  <c r="AC110" i="2"/>
  <c r="Y110" i="2"/>
  <c r="M110" i="2"/>
  <c r="E110" i="2"/>
  <c r="AF107" i="2"/>
  <c r="AD107" i="2"/>
  <c r="AD110" i="2" s="1"/>
  <c r="AB107" i="2"/>
  <c r="Z107" i="2"/>
  <c r="X107" i="2"/>
  <c r="V107" i="2"/>
  <c r="V110" i="2" s="1"/>
  <c r="T107" i="2"/>
  <c r="R107" i="2"/>
  <c r="R110" i="2" s="1"/>
  <c r="P107" i="2"/>
  <c r="N107" i="2"/>
  <c r="L107" i="2"/>
  <c r="J107" i="2"/>
  <c r="J110" i="2" s="1"/>
  <c r="H107" i="2"/>
  <c r="F107" i="2"/>
  <c r="F110" i="2" s="1"/>
  <c r="D107" i="2"/>
  <c r="G107" i="2"/>
  <c r="G108" i="2" s="1"/>
  <c r="K107" i="2"/>
  <c r="K108" i="2" s="1"/>
  <c r="O107" i="2"/>
  <c r="S107" i="2"/>
  <c r="S108" i="2" s="1"/>
  <c r="W107" i="2"/>
  <c r="AA107" i="2"/>
  <c r="AA108" i="2" s="1"/>
  <c r="AE10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24" i="6"/>
  <c r="K72" i="5"/>
  <c r="AM73" i="5"/>
  <c r="AM80" i="5" s="1"/>
  <c r="AM82" i="5" s="1"/>
  <c r="AM72" i="5"/>
  <c r="AN72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AB80" i="5"/>
  <c r="AB82" i="5" s="1"/>
  <c r="AD80" i="5"/>
  <c r="AD82" i="5" s="1"/>
  <c r="C72" i="5"/>
  <c r="I72" i="5"/>
  <c r="AO76" i="5"/>
  <c r="D34" i="5"/>
  <c r="J3" i="8"/>
  <c r="R3" i="8"/>
  <c r="AD3" i="8"/>
  <c r="G6" i="8"/>
  <c r="O6" i="8"/>
  <c r="W6" i="8"/>
  <c r="AE6" i="8"/>
  <c r="A9" i="7"/>
  <c r="A8" i="6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2" i="6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K10" i="7"/>
  <c r="O10" i="7"/>
  <c r="P10" i="7"/>
  <c r="Q10" i="7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48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H47" i="14"/>
  <c r="J47" i="14"/>
  <c r="L47" i="14"/>
  <c r="N47" i="14"/>
  <c r="P47" i="14"/>
  <c r="R47" i="14"/>
  <c r="T47" i="14"/>
  <c r="V47" i="14"/>
  <c r="X47" i="14"/>
  <c r="Z47" i="14"/>
  <c r="AB47" i="14"/>
  <c r="AD47" i="14"/>
  <c r="AF47" i="14"/>
  <c r="E48" i="14"/>
  <c r="H48" i="14"/>
  <c r="J48" i="14"/>
  <c r="L48" i="14"/>
  <c r="N48" i="14"/>
  <c r="P48" i="14"/>
  <c r="R48" i="14"/>
  <c r="T48" i="14"/>
  <c r="V48" i="14"/>
  <c r="X48" i="14"/>
  <c r="Z48" i="14"/>
  <c r="AB48" i="14"/>
  <c r="AD48" i="14"/>
  <c r="AF48" i="14"/>
  <c r="E49" i="14"/>
  <c r="H49" i="14"/>
  <c r="J49" i="14"/>
  <c r="L49" i="14"/>
  <c r="N49" i="14"/>
  <c r="P49" i="14"/>
  <c r="R49" i="14"/>
  <c r="T49" i="14"/>
  <c r="V49" i="14"/>
  <c r="X49" i="14"/>
  <c r="Z49" i="14"/>
  <c r="AB49" i="14"/>
  <c r="AD49" i="14"/>
  <c r="AF49" i="14"/>
  <c r="E50" i="14"/>
  <c r="H50" i="14"/>
  <c r="J50" i="14"/>
  <c r="L50" i="14"/>
  <c r="N50" i="14"/>
  <c r="P50" i="14"/>
  <c r="R50" i="14"/>
  <c r="T50" i="14"/>
  <c r="V50" i="14"/>
  <c r="X50" i="14"/>
  <c r="Z50" i="14"/>
  <c r="AB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13" i="2"/>
  <c r="H113" i="2"/>
  <c r="J113" i="2"/>
  <c r="L113" i="2"/>
  <c r="N113" i="2"/>
  <c r="P113" i="2"/>
  <c r="R113" i="2"/>
  <c r="T113" i="2"/>
  <c r="V113" i="2"/>
  <c r="X113" i="2"/>
  <c r="Z113" i="2"/>
  <c r="AB113" i="2"/>
  <c r="AD113" i="2"/>
  <c r="AF113" i="2"/>
  <c r="E3" i="2"/>
  <c r="G3" i="2"/>
  <c r="I3" i="2"/>
  <c r="M3" i="2"/>
  <c r="Q3" i="2"/>
  <c r="W3" i="2"/>
  <c r="AC3" i="2"/>
  <c r="AG3" i="2"/>
  <c r="G13" i="2"/>
  <c r="I13" i="2"/>
  <c r="S13" i="2"/>
  <c r="W13" i="2"/>
  <c r="Y13" i="2"/>
  <c r="K18" i="2"/>
  <c r="E23" i="2"/>
  <c r="I23" i="2"/>
  <c r="U23" i="2"/>
  <c r="Y23" i="2"/>
  <c r="I33" i="2"/>
  <c r="AE33" i="2"/>
  <c r="AG33" i="2"/>
  <c r="S43" i="2"/>
  <c r="AG43" i="2"/>
  <c r="AG48" i="2"/>
  <c r="J3" i="2"/>
  <c r="L3" i="2"/>
  <c r="R3" i="2"/>
  <c r="T3" i="2"/>
  <c r="Z3" i="2"/>
  <c r="AB3" i="2"/>
  <c r="F8" i="2"/>
  <c r="L8" i="2"/>
  <c r="N8" i="2"/>
  <c r="P8" i="2"/>
  <c r="R8" i="2"/>
  <c r="T8" i="2"/>
  <c r="V8" i="2"/>
  <c r="AB8" i="2"/>
  <c r="AD8" i="2"/>
  <c r="AF8" i="2"/>
  <c r="J13" i="2"/>
  <c r="L13" i="2"/>
  <c r="R13" i="2"/>
  <c r="T13" i="2"/>
  <c r="Z13" i="2"/>
  <c r="AB13" i="2"/>
  <c r="H18" i="2"/>
  <c r="J18" i="2"/>
  <c r="N18" i="2"/>
  <c r="P18" i="2"/>
  <c r="R18" i="2"/>
  <c r="T18" i="2"/>
  <c r="X18" i="2"/>
  <c r="Z18" i="2"/>
  <c r="AB18" i="2"/>
  <c r="AD18" i="2"/>
  <c r="F23" i="2"/>
  <c r="H23" i="2"/>
  <c r="P23" i="2"/>
  <c r="X23" i="2"/>
  <c r="AF23" i="2"/>
  <c r="F28" i="2"/>
  <c r="J28" i="2"/>
  <c r="L28" i="2"/>
  <c r="N28" i="2"/>
  <c r="P28" i="2"/>
  <c r="R28" i="2"/>
  <c r="V28" i="2"/>
  <c r="Z28" i="2"/>
  <c r="AB28" i="2"/>
  <c r="AF28" i="2"/>
  <c r="AD33" i="2"/>
  <c r="F38" i="2"/>
  <c r="H38" i="2"/>
  <c r="J38" i="2"/>
  <c r="L38" i="2"/>
  <c r="N38" i="2"/>
  <c r="P38" i="2"/>
  <c r="T38" i="2"/>
  <c r="V38" i="2"/>
  <c r="X38" i="2"/>
  <c r="Z38" i="2"/>
  <c r="AB38" i="2"/>
  <c r="AD38" i="2"/>
  <c r="AF38" i="2"/>
  <c r="X43" i="2"/>
  <c r="L48" i="2"/>
  <c r="N48" i="2"/>
  <c r="P48" i="2"/>
  <c r="R48" i="2"/>
  <c r="X48" i="2"/>
  <c r="AD48" i="2"/>
  <c r="AF48" i="2"/>
  <c r="N68" i="2"/>
  <c r="P68" i="2"/>
  <c r="R68" i="2"/>
  <c r="T68" i="2"/>
  <c r="V68" i="2"/>
  <c r="Z68" i="2"/>
  <c r="AD68" i="2"/>
  <c r="AF68" i="2"/>
  <c r="L73" i="2"/>
  <c r="T73" i="2"/>
  <c r="AB73" i="2"/>
  <c r="F78" i="2"/>
  <c r="H78" i="2"/>
  <c r="J78" i="2"/>
  <c r="L78" i="2"/>
  <c r="N78" i="2"/>
  <c r="T78" i="2"/>
  <c r="X78" i="2"/>
  <c r="AB78" i="2"/>
  <c r="AD78" i="2"/>
  <c r="E63" i="2"/>
  <c r="Q63" i="2"/>
  <c r="Y63" i="2"/>
  <c r="AC63" i="2"/>
  <c r="AG63" i="2"/>
  <c r="S73" i="2"/>
  <c r="E83" i="2"/>
  <c r="M83" i="2"/>
  <c r="Q83" i="2"/>
  <c r="AC83" i="2"/>
  <c r="AG83" i="2"/>
  <c r="F98" i="2"/>
  <c r="J98" i="2"/>
  <c r="P98" i="2"/>
  <c r="T98" i="2"/>
  <c r="V98" i="2"/>
  <c r="X98" i="2"/>
  <c r="AB98" i="2"/>
  <c r="X72" i="5"/>
  <c r="E113" i="2"/>
  <c r="G113" i="2"/>
  <c r="I113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H88" i="2"/>
  <c r="P88" i="2"/>
  <c r="X88" i="2"/>
  <c r="E93" i="2"/>
  <c r="I93" i="2"/>
  <c r="M93" i="2"/>
  <c r="AC93" i="2"/>
  <c r="AG93" i="2"/>
  <c r="E108" i="2"/>
  <c r="M108" i="2"/>
  <c r="Y108" i="2"/>
  <c r="AC108" i="2"/>
  <c r="AG108" i="2"/>
  <c r="AL72" i="5"/>
  <c r="AO72" i="5"/>
  <c r="J5" i="2"/>
  <c r="L5" i="2"/>
  <c r="R5" i="2"/>
  <c r="Z5" i="2"/>
  <c r="P10" i="2"/>
  <c r="T10" i="2"/>
  <c r="AF10" i="2"/>
  <c r="J15" i="2"/>
  <c r="L15" i="2"/>
  <c r="R15" i="2"/>
  <c r="T15" i="2"/>
  <c r="AB15" i="2"/>
  <c r="F25" i="2"/>
  <c r="D35" i="2"/>
  <c r="L35" i="2"/>
  <c r="T35" i="2"/>
  <c r="AB35" i="2"/>
  <c r="AD35" i="2"/>
  <c r="D50" i="2"/>
  <c r="L50" i="2"/>
  <c r="N50" i="2"/>
  <c r="P50" i="2"/>
  <c r="R50" i="2"/>
  <c r="B49" i="2"/>
  <c r="K76" i="5" s="1"/>
  <c r="AD50" i="2"/>
  <c r="AF50" i="2"/>
  <c r="AF60" i="2"/>
  <c r="E5" i="2"/>
  <c r="G5" i="2"/>
  <c r="I5" i="2"/>
  <c r="M5" i="2"/>
  <c r="Q5" i="2"/>
  <c r="W5" i="2"/>
  <c r="AC5" i="2"/>
  <c r="AG5" i="2"/>
  <c r="G15" i="2"/>
  <c r="I15" i="2"/>
  <c r="S15" i="2"/>
  <c r="W15" i="2"/>
  <c r="Y15" i="2"/>
  <c r="K20" i="2"/>
  <c r="S20" i="2"/>
  <c r="AA20" i="2"/>
  <c r="E25" i="2"/>
  <c r="I25" i="2"/>
  <c r="U25" i="2"/>
  <c r="I30" i="2"/>
  <c r="G35" i="2"/>
  <c r="I35" i="2"/>
  <c r="O35" i="2"/>
  <c r="Q35" i="2"/>
  <c r="W35" i="2"/>
  <c r="Y35" i="2"/>
  <c r="AE35" i="2"/>
  <c r="AG35" i="2"/>
  <c r="U40" i="2"/>
  <c r="AG50" i="2"/>
  <c r="D115" i="2"/>
  <c r="F115" i="2"/>
  <c r="H115" i="2"/>
  <c r="J115" i="2"/>
  <c r="L115" i="2"/>
  <c r="N115" i="2"/>
  <c r="P115" i="2"/>
  <c r="R115" i="2"/>
  <c r="T115" i="2"/>
  <c r="V115" i="2"/>
  <c r="X115" i="2"/>
  <c r="B114" i="2"/>
  <c r="X76" i="5" s="1"/>
  <c r="AB115" i="2"/>
  <c r="AD115" i="2"/>
  <c r="AF115" i="2"/>
  <c r="Y80" i="5"/>
  <c r="Y82" i="5" s="1"/>
  <c r="AA80" i="5"/>
  <c r="AA82" i="5" s="1"/>
  <c r="AC80" i="5"/>
  <c r="AC82" i="5" s="1"/>
  <c r="E115" i="2"/>
  <c r="G115" i="2"/>
  <c r="I115" i="2"/>
  <c r="K115" i="2"/>
  <c r="M115" i="2"/>
  <c r="O115" i="2"/>
  <c r="Q115" i="2"/>
  <c r="S115" i="2"/>
  <c r="U115" i="2"/>
  <c r="W115" i="2"/>
  <c r="Y115" i="2"/>
  <c r="AA115" i="2"/>
  <c r="AC115" i="2"/>
  <c r="AE115" i="2"/>
  <c r="AG115" i="2"/>
  <c r="E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D3" i="2"/>
  <c r="D8" i="2"/>
  <c r="X25" i="2"/>
  <c r="D48" i="2"/>
  <c r="X50" i="2"/>
  <c r="D58" i="2"/>
  <c r="D78" i="2"/>
  <c r="D88" i="2"/>
  <c r="Z98" i="2"/>
  <c r="Z80" i="5"/>
  <c r="Z82" i="5" s="1"/>
  <c r="D113" i="2"/>
  <c r="Z115" i="2"/>
  <c r="BD6" i="5"/>
  <c r="D8" i="5"/>
  <c r="BD7" i="5"/>
  <c r="C8" i="5"/>
  <c r="B107" i="2" l="1"/>
  <c r="B102" i="2"/>
  <c r="D100" i="2"/>
  <c r="B97" i="2"/>
  <c r="D28" i="2"/>
  <c r="B27" i="2"/>
  <c r="B77" i="2"/>
  <c r="B7" i="2"/>
  <c r="B47" i="2"/>
  <c r="B82" i="2"/>
  <c r="D23" i="2"/>
  <c r="B22" i="2"/>
  <c r="B32" i="2"/>
  <c r="B67" i="2"/>
  <c r="B57" i="2"/>
  <c r="B62" i="2"/>
  <c r="D53" i="2"/>
  <c r="B52" i="2"/>
  <c r="D73" i="2"/>
  <c r="B72" i="2"/>
  <c r="B2" i="2"/>
  <c r="B12" i="2"/>
  <c r="B87" i="2"/>
  <c r="B17" i="2"/>
  <c r="B92" i="2"/>
  <c r="B42" i="2"/>
  <c r="D38" i="2"/>
  <c r="B37" i="2"/>
  <c r="X73" i="5"/>
  <c r="X80" i="5" s="1"/>
  <c r="X82" i="5" s="1"/>
  <c r="E34" i="5"/>
  <c r="X28" i="2"/>
  <c r="Q108" i="2"/>
  <c r="J48" i="2"/>
  <c r="Q23" i="2"/>
  <c r="AE13" i="2"/>
  <c r="S10" i="2"/>
  <c r="AD15" i="2"/>
  <c r="N15" i="2"/>
  <c r="R23" i="2"/>
  <c r="AG15" i="2"/>
  <c r="AB68" i="2"/>
  <c r="F3" i="2"/>
  <c r="K8" i="2"/>
  <c r="Q13" i="2"/>
  <c r="AA35" i="2"/>
  <c r="U20" i="2"/>
  <c r="O15" i="2"/>
  <c r="Z50" i="2"/>
  <c r="AF35" i="2"/>
  <c r="AG23" i="2"/>
  <c r="O3" i="2"/>
  <c r="J25" i="2"/>
  <c r="AD5" i="2"/>
  <c r="T88" i="2"/>
  <c r="N98" i="2"/>
  <c r="Z23" i="2"/>
  <c r="V3" i="2"/>
  <c r="N3" i="2"/>
  <c r="AD98" i="2"/>
  <c r="K35" i="2"/>
  <c r="L98" i="2"/>
  <c r="L68" i="2"/>
  <c r="H28" i="2"/>
  <c r="O45" i="2"/>
  <c r="K55" i="2"/>
  <c r="P73" i="2"/>
  <c r="AA73" i="2"/>
  <c r="AG18" i="2"/>
  <c r="X73" i="2"/>
  <c r="Y45" i="2"/>
  <c r="I48" i="2"/>
  <c r="Y8" i="2"/>
  <c r="AD30" i="2"/>
  <c r="P60" i="2"/>
  <c r="D30" i="2"/>
  <c r="E28" i="2"/>
  <c r="AF78" i="2"/>
  <c r="X10" i="2"/>
  <c r="V78" i="2"/>
  <c r="F48" i="2"/>
  <c r="AA13" i="2"/>
  <c r="V45" i="2"/>
  <c r="W18" i="2"/>
  <c r="D98" i="2"/>
  <c r="X68" i="2"/>
  <c r="M23" i="2"/>
  <c r="W8" i="2"/>
  <c r="AC15" i="2"/>
  <c r="D40" i="2"/>
  <c r="U108" i="2"/>
  <c r="R73" i="2"/>
  <c r="K38" i="2"/>
  <c r="U3" i="2"/>
  <c r="K3" i="2"/>
  <c r="K50" i="2"/>
  <c r="H48" i="2"/>
  <c r="K15" i="2"/>
  <c r="AF20" i="2"/>
  <c r="U93" i="2"/>
  <c r="V48" i="2"/>
  <c r="F18" i="2"/>
  <c r="O8" i="2"/>
  <c r="AA3" i="2"/>
  <c r="S25" i="2"/>
  <c r="N25" i="2"/>
  <c r="AF15" i="2"/>
  <c r="AF98" i="2"/>
  <c r="I63" i="2"/>
  <c r="P78" i="2"/>
  <c r="J68" i="2"/>
  <c r="V18" i="2"/>
  <c r="H8" i="2"/>
  <c r="AC33" i="2"/>
  <c r="K28" i="2"/>
  <c r="X5" i="2"/>
  <c r="G20" i="2"/>
  <c r="Z75" i="2"/>
  <c r="T30" i="2"/>
  <c r="P15" i="2"/>
  <c r="H15" i="2"/>
  <c r="H5" i="2"/>
  <c r="R98" i="2"/>
  <c r="F68" i="2"/>
  <c r="AB48" i="2"/>
  <c r="T48" i="2"/>
  <c r="X13" i="2"/>
  <c r="AF3" i="2"/>
  <c r="P3" i="2"/>
  <c r="M13" i="2"/>
  <c r="AE8" i="2"/>
  <c r="Y3" i="2"/>
  <c r="I110" i="2"/>
  <c r="H100" i="2"/>
  <c r="Y95" i="2"/>
  <c r="AC25" i="2"/>
  <c r="G10" i="2"/>
  <c r="D25" i="2"/>
  <c r="S53" i="2"/>
  <c r="Z78" i="2"/>
  <c r="R78" i="2"/>
  <c r="F43" i="2"/>
  <c r="AD23" i="2"/>
  <c r="V23" i="2"/>
  <c r="Z8" i="2"/>
  <c r="J8" i="2"/>
  <c r="I85" i="2"/>
  <c r="N53" i="2"/>
  <c r="S48" i="2"/>
  <c r="L58" i="2"/>
  <c r="T58" i="2"/>
  <c r="M16" i="7"/>
  <c r="K105" i="2"/>
  <c r="AA105" i="2"/>
  <c r="L75" i="2"/>
  <c r="Y25" i="2"/>
  <c r="B34" i="2"/>
  <c r="H76" i="5" s="1"/>
  <c r="AC45" i="2"/>
  <c r="AE75" i="2"/>
  <c r="K75" i="2"/>
  <c r="I10" i="2"/>
  <c r="H75" i="2"/>
  <c r="W40" i="2"/>
  <c r="X20" i="2"/>
  <c r="AE20" i="2"/>
  <c r="O20" i="2"/>
  <c r="AG10" i="2"/>
  <c r="AG28" i="2"/>
  <c r="Q10" i="2"/>
  <c r="M38" i="2"/>
  <c r="E18" i="2"/>
  <c r="E40" i="2"/>
  <c r="AE5" i="2"/>
  <c r="AC18" i="2"/>
  <c r="Q95" i="2"/>
  <c r="U90" i="2"/>
  <c r="H70" i="2"/>
  <c r="M85" i="2"/>
  <c r="J75" i="2"/>
  <c r="Z65" i="2"/>
  <c r="E65" i="2"/>
  <c r="R40" i="2"/>
  <c r="V30" i="2"/>
  <c r="Z20" i="2"/>
  <c r="J20" i="2"/>
  <c r="AD10" i="2"/>
  <c r="N10" i="2"/>
  <c r="AG90" i="2"/>
  <c r="AD88" i="2"/>
  <c r="N88" i="2"/>
  <c r="E90" i="2"/>
  <c r="Z103" i="2"/>
  <c r="H85" i="2"/>
  <c r="P45" i="2"/>
  <c r="Y30" i="2"/>
  <c r="AF45" i="2"/>
  <c r="AC38" i="2"/>
  <c r="AB60" i="2"/>
  <c r="AE55" i="2"/>
  <c r="G55" i="2"/>
  <c r="Q20" i="2"/>
  <c r="Q30" i="2"/>
  <c r="M20" i="2"/>
  <c r="F65" i="2"/>
  <c r="U55" i="2"/>
  <c r="E55" i="2"/>
  <c r="R55" i="2"/>
  <c r="U45" i="2"/>
  <c r="R45" i="2"/>
  <c r="AB30" i="2"/>
  <c r="L30" i="2"/>
  <c r="P20" i="2"/>
  <c r="D10" i="2"/>
  <c r="AF75" i="2"/>
  <c r="H25" i="2"/>
  <c r="V15" i="2"/>
  <c r="M105" i="2"/>
  <c r="T25" i="2"/>
  <c r="AB25" i="2"/>
  <c r="I75" i="2"/>
  <c r="F55" i="2"/>
  <c r="Z45" i="2"/>
  <c r="J45" i="2"/>
  <c r="G25" i="2"/>
  <c r="W25" i="2"/>
  <c r="R103" i="2"/>
  <c r="I103" i="2"/>
  <c r="AD75" i="2"/>
  <c r="N75" i="2"/>
  <c r="AA30" i="2"/>
  <c r="G40" i="2"/>
  <c r="AE18" i="2"/>
  <c r="O18" i="2"/>
  <c r="AA8" i="2"/>
  <c r="P30" i="2"/>
  <c r="N85" i="2"/>
  <c r="O40" i="2"/>
  <c r="S30" i="2"/>
  <c r="G45" i="2"/>
  <c r="Z40" i="2"/>
  <c r="J40" i="2"/>
  <c r="N30" i="2"/>
  <c r="R20" i="2"/>
  <c r="I20" i="2"/>
  <c r="F10" i="2"/>
  <c r="U10" i="2"/>
  <c r="S75" i="2"/>
  <c r="G75" i="2"/>
  <c r="O75" i="2"/>
  <c r="W75" i="2"/>
  <c r="AD45" i="2"/>
  <c r="N45" i="2"/>
  <c r="L25" i="2"/>
  <c r="AA25" i="2"/>
  <c r="D13" i="5"/>
  <c r="C73" i="5" s="1"/>
  <c r="C80" i="5" s="1"/>
  <c r="C82" i="5" s="1"/>
  <c r="Q40" i="2"/>
  <c r="S85" i="2"/>
  <c r="Y103" i="2"/>
  <c r="AG103" i="2"/>
  <c r="U28" i="2"/>
  <c r="AC8" i="2"/>
  <c r="U8" i="2"/>
  <c r="M8" i="2"/>
  <c r="E8" i="2"/>
  <c r="Q70" i="2"/>
  <c r="J103" i="2"/>
  <c r="N105" i="2"/>
  <c r="U85" i="2"/>
  <c r="AC85" i="2"/>
  <c r="U65" i="2"/>
  <c r="R30" i="2"/>
  <c r="I40" i="2"/>
  <c r="E10" i="2"/>
  <c r="Y38" i="2"/>
  <c r="AF70" i="2"/>
  <c r="P70" i="2"/>
  <c r="T40" i="2"/>
  <c r="T20" i="2"/>
  <c r="D20" i="2"/>
  <c r="AC55" i="2"/>
  <c r="Z105" i="2"/>
  <c r="AG40" i="2"/>
  <c r="M30" i="2"/>
  <c r="AD83" i="2"/>
  <c r="Q18" i="2"/>
  <c r="I18" i="2"/>
  <c r="O103" i="2"/>
  <c r="Y75" i="2"/>
  <c r="K45" i="2"/>
  <c r="AG73" i="2"/>
  <c r="T55" i="2"/>
  <c r="Y20" i="2"/>
  <c r="V75" i="2"/>
  <c r="F75" i="2"/>
  <c r="Y55" i="2"/>
  <c r="V55" i="2"/>
  <c r="S83" i="2"/>
  <c r="V83" i="2"/>
  <c r="F83" i="2"/>
  <c r="AG60" i="2"/>
  <c r="H60" i="2"/>
  <c r="AG58" i="2"/>
  <c r="D60" i="2"/>
  <c r="H58" i="2"/>
  <c r="E60" i="2"/>
  <c r="AE105" i="2"/>
  <c r="W63" i="2"/>
  <c r="S63" i="2"/>
  <c r="AB63" i="2"/>
  <c r="V60" i="2"/>
  <c r="W83" i="2"/>
  <c r="G105" i="2"/>
  <c r="W105" i="2"/>
  <c r="AA45" i="2"/>
  <c r="Y73" i="2"/>
  <c r="L63" i="2"/>
  <c r="E48" i="2"/>
  <c r="Q53" i="2"/>
  <c r="H45" i="2"/>
  <c r="M65" i="2"/>
  <c r="F58" i="2"/>
  <c r="F63" i="2"/>
  <c r="P103" i="2"/>
  <c r="X103" i="2"/>
  <c r="AC103" i="2"/>
  <c r="AG53" i="2"/>
  <c r="T85" i="2"/>
  <c r="D85" i="2"/>
  <c r="O83" i="2"/>
  <c r="D63" i="2"/>
  <c r="G60" i="2"/>
  <c r="O55" i="2"/>
  <c r="M68" i="2"/>
  <c r="I105" i="2"/>
  <c r="J105" i="2"/>
  <c r="R105" i="2"/>
  <c r="AE85" i="2"/>
  <c r="K95" i="2"/>
  <c r="S95" i="2"/>
  <c r="AD105" i="2"/>
  <c r="AB103" i="2"/>
  <c r="K85" i="2"/>
  <c r="U103" i="2"/>
  <c r="AC105" i="2"/>
  <c r="O50" i="2"/>
  <c r="G103" i="2"/>
  <c r="P55" i="2"/>
  <c r="AA55" i="2"/>
  <c r="P85" i="2"/>
  <c r="L55" i="2"/>
  <c r="G50" i="2"/>
  <c r="F105" i="2"/>
  <c r="V105" i="2"/>
  <c r="L105" i="2"/>
  <c r="AB105" i="2"/>
  <c r="K60" i="2"/>
  <c r="Z93" i="2"/>
  <c r="Y105" i="2"/>
  <c r="N103" i="2"/>
  <c r="W103" i="2"/>
  <c r="AE103" i="2"/>
  <c r="P105" i="2"/>
  <c r="AE83" i="2"/>
  <c r="O85" i="2"/>
  <c r="J83" i="2"/>
  <c r="R83" i="2"/>
  <c r="Z83" i="2"/>
  <c r="N63" i="2"/>
  <c r="F60" i="2"/>
  <c r="F15" i="2"/>
  <c r="U68" i="2"/>
  <c r="AA103" i="2"/>
  <c r="W85" i="2"/>
  <c r="G83" i="2"/>
  <c r="K63" i="2"/>
  <c r="R63" i="2"/>
  <c r="G58" i="2"/>
  <c r="W58" i="2"/>
  <c r="Z60" i="2"/>
  <c r="F53" i="2"/>
  <c r="D43" i="2"/>
  <c r="Z43" i="2"/>
  <c r="R43" i="2"/>
  <c r="J43" i="2"/>
  <c r="O105" i="2"/>
  <c r="Z85" i="2"/>
  <c r="R65" i="2"/>
  <c r="F103" i="2"/>
  <c r="K78" i="2"/>
  <c r="I73" i="2"/>
  <c r="E68" i="2"/>
  <c r="AD63" i="2"/>
  <c r="V63" i="2"/>
  <c r="AD58" i="2"/>
  <c r="L72" i="5"/>
  <c r="T45" i="2"/>
  <c r="D45" i="2"/>
  <c r="G85" i="2"/>
  <c r="U70" i="2"/>
  <c r="J85" i="2"/>
  <c r="Z63" i="2"/>
  <c r="J63" i="2"/>
  <c r="N58" i="2"/>
  <c r="V53" i="2"/>
  <c r="AB45" i="2"/>
  <c r="L45" i="2"/>
  <c r="S105" i="2"/>
  <c r="I98" i="2"/>
  <c r="T110" i="2"/>
  <c r="S90" i="2"/>
  <c r="AC68" i="2"/>
  <c r="AB83" i="2"/>
  <c r="P65" i="2"/>
  <c r="W108" i="2"/>
  <c r="R93" i="2"/>
  <c r="J93" i="2"/>
  <c r="J108" i="2"/>
  <c r="AF105" i="2"/>
  <c r="AF53" i="2"/>
  <c r="X53" i="2"/>
  <c r="P53" i="2"/>
  <c r="I68" i="2"/>
  <c r="V108" i="2"/>
  <c r="F108" i="2"/>
  <c r="K103" i="2"/>
  <c r="AA65" i="2"/>
  <c r="K65" i="2"/>
  <c r="AB53" i="2"/>
  <c r="T53" i="2"/>
  <c r="L53" i="2"/>
  <c r="L103" i="2"/>
  <c r="AA78" i="2"/>
  <c r="Y98" i="2"/>
  <c r="S78" i="2"/>
  <c r="F33" i="2"/>
  <c r="N33" i="2"/>
  <c r="R108" i="2"/>
  <c r="AF95" i="2"/>
  <c r="E103" i="2"/>
  <c r="AA95" i="2"/>
  <c r="AA85" i="2"/>
  <c r="D93" i="2"/>
  <c r="Y68" i="2"/>
  <c r="Z108" i="2"/>
  <c r="P95" i="2"/>
  <c r="AF83" i="2"/>
  <c r="S60" i="2"/>
  <c r="Z53" i="2"/>
  <c r="R53" i="2"/>
  <c r="J53" i="2"/>
  <c r="L33" i="2"/>
  <c r="T33" i="2"/>
  <c r="AB33" i="2"/>
  <c r="D55" i="2"/>
  <c r="N93" i="2"/>
  <c r="AD93" i="2"/>
  <c r="H63" i="2"/>
  <c r="H33" i="2"/>
  <c r="P33" i="2"/>
  <c r="X33" i="2"/>
  <c r="Z110" i="2"/>
  <c r="N95" i="2"/>
  <c r="AD95" i="2"/>
  <c r="F88" i="2"/>
  <c r="V93" i="2"/>
  <c r="F93" i="2"/>
  <c r="I53" i="2"/>
  <c r="E72" i="5"/>
  <c r="D83" i="2"/>
  <c r="D18" i="2"/>
  <c r="D15" i="2"/>
  <c r="D68" i="2"/>
  <c r="D13" i="2"/>
  <c r="AF25" i="2"/>
  <c r="O65" i="2"/>
  <c r="P25" i="2"/>
  <c r="T5" i="2"/>
  <c r="AB5" i="2"/>
  <c r="W110" i="2"/>
  <c r="AG68" i="2"/>
  <c r="K83" i="2"/>
  <c r="AE63" i="2"/>
  <c r="D5" i="2"/>
  <c r="S3" i="2"/>
  <c r="S103" i="2"/>
  <c r="AE28" i="2"/>
  <c r="W28" i="2"/>
  <c r="O28" i="2"/>
  <c r="I43" i="2"/>
  <c r="AC28" i="2"/>
  <c r="X65" i="2"/>
  <c r="AA60" i="2"/>
  <c r="AA18" i="2"/>
  <c r="AE23" i="2"/>
  <c r="O23" i="2"/>
  <c r="N108" i="2"/>
  <c r="AD108" i="2"/>
  <c r="N110" i="2"/>
  <c r="D25" i="5"/>
  <c r="O73" i="5" s="1"/>
  <c r="O80" i="5" s="1"/>
  <c r="O82" i="5" s="1"/>
  <c r="AB85" i="2"/>
  <c r="L85" i="2"/>
  <c r="B9" i="2"/>
  <c r="C76" i="5" s="1"/>
  <c r="AA23" i="2"/>
  <c r="K23" i="2"/>
  <c r="F72" i="5"/>
  <c r="D72" i="5"/>
  <c r="AG110" i="2"/>
  <c r="D28" i="5"/>
  <c r="AA83" i="2"/>
  <c r="Q73" i="2"/>
  <c r="AG70" i="2"/>
  <c r="Q68" i="2"/>
  <c r="AE65" i="2"/>
  <c r="O63" i="2"/>
  <c r="W53" i="2"/>
  <c r="M50" i="2"/>
  <c r="I45" i="2"/>
  <c r="Q33" i="2"/>
  <c r="AE30" i="2"/>
  <c r="O30" i="2"/>
  <c r="G28" i="2"/>
  <c r="W30" i="2"/>
  <c r="G72" i="5"/>
  <c r="AE25" i="2"/>
  <c r="O25" i="2"/>
  <c r="D16" i="5"/>
  <c r="F73" i="5" s="1"/>
  <c r="F80" i="5" s="1"/>
  <c r="F82" i="5" s="1"/>
  <c r="B24" i="2"/>
  <c r="F76" i="5" s="1"/>
  <c r="D15" i="5"/>
  <c r="E73" i="5" s="1"/>
  <c r="E80" i="5" s="1"/>
  <c r="E82" i="5" s="1"/>
  <c r="B19" i="2"/>
  <c r="E76" i="5" s="1"/>
  <c r="L20" i="2"/>
  <c r="S18" i="2"/>
  <c r="D14" i="5"/>
  <c r="D73" i="5" s="1"/>
  <c r="D80" i="5" s="1"/>
  <c r="D82" i="5" s="1"/>
  <c r="U15" i="2"/>
  <c r="E15" i="2"/>
  <c r="B14" i="2"/>
  <c r="D76" i="5" s="1"/>
  <c r="V10" i="2"/>
  <c r="B4" i="2"/>
  <c r="B76" i="5" s="1"/>
  <c r="D12" i="5"/>
  <c r="S5" i="2"/>
  <c r="B72" i="5"/>
  <c r="AB110" i="2"/>
  <c r="X95" i="2"/>
  <c r="H95" i="2"/>
  <c r="AA90" i="2"/>
  <c r="K90" i="2"/>
  <c r="V90" i="2"/>
  <c r="H103" i="2"/>
  <c r="S65" i="2"/>
  <c r="D103" i="2"/>
  <c r="V103" i="2"/>
  <c r="X85" i="2"/>
  <c r="N35" i="2"/>
  <c r="V35" i="2"/>
  <c r="E105" i="2"/>
  <c r="M103" i="2"/>
  <c r="S33" i="2"/>
  <c r="B12" i="8"/>
  <c r="C11" i="8" s="1"/>
  <c r="B3" i="8"/>
  <c r="C2" i="8" s="1"/>
  <c r="L110" i="2"/>
  <c r="H65" i="2"/>
  <c r="T105" i="2"/>
  <c r="E33" i="2"/>
  <c r="R72" i="5"/>
  <c r="H83" i="2"/>
  <c r="L83" i="2"/>
  <c r="P83" i="2"/>
  <c r="T83" i="2"/>
  <c r="X83" i="2"/>
  <c r="B84" i="2"/>
  <c r="R76" i="5" s="1"/>
  <c r="AF85" i="2"/>
  <c r="W65" i="2"/>
  <c r="AC5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68" i="2"/>
  <c r="AA68" i="2"/>
  <c r="W68" i="2"/>
  <c r="S68" i="2"/>
  <c r="O68" i="2"/>
  <c r="K68" i="2"/>
  <c r="G68" i="2"/>
  <c r="O72" i="5"/>
  <c r="P72" i="5"/>
  <c r="AA58" i="2"/>
  <c r="AE58" i="2"/>
  <c r="W55" i="2"/>
  <c r="AB75" i="2"/>
  <c r="T75" i="2"/>
  <c r="D75" i="2"/>
  <c r="AE7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D24" i="5"/>
  <c r="N74" i="5" s="1"/>
  <c r="G65" i="2"/>
  <c r="G63" i="2"/>
  <c r="K58" i="2"/>
  <c r="S58" i="2"/>
  <c r="J55" i="2"/>
  <c r="Q55" i="2"/>
  <c r="M55" i="2"/>
  <c r="I55" i="2"/>
  <c r="D22" i="5"/>
  <c r="L73" i="5" s="1"/>
  <c r="L80" i="5" s="1"/>
  <c r="L82" i="5" s="1"/>
  <c r="X55" i="2"/>
  <c r="AB55" i="2"/>
  <c r="H55" i="2"/>
  <c r="H53" i="2"/>
  <c r="W50" i="2"/>
  <c r="Q45" i="2"/>
  <c r="AE110" i="2"/>
  <c r="AE108" i="2"/>
  <c r="U75" i="2"/>
  <c r="M75" i="2"/>
  <c r="E75" i="2"/>
  <c r="AE70" i="2"/>
  <c r="AA70" i="2"/>
  <c r="W70" i="2"/>
  <c r="S70" i="2"/>
  <c r="O70" i="2"/>
  <c r="K70" i="2"/>
  <c r="G70" i="2"/>
  <c r="AA48" i="2"/>
  <c r="Z35" i="2"/>
  <c r="Z33" i="2"/>
  <c r="D18" i="5"/>
  <c r="V33" i="2"/>
  <c r="J33" i="2"/>
  <c r="R33" i="2"/>
  <c r="R35" i="2"/>
  <c r="J35" i="2"/>
  <c r="F35" i="2"/>
  <c r="B29" i="2"/>
  <c r="G76" i="5" s="1"/>
  <c r="AF30" i="2"/>
  <c r="AE17" i="8"/>
  <c r="W17" i="8"/>
  <c r="O17" i="8"/>
  <c r="G17" i="8"/>
  <c r="B36" i="6"/>
  <c r="F3" i="7"/>
  <c r="D95" i="2"/>
  <c r="V72" i="5"/>
  <c r="AE45" i="2"/>
  <c r="W45" i="2"/>
  <c r="AB17" i="8"/>
  <c r="T17" i="8"/>
  <c r="L17" i="8"/>
  <c r="D17" i="8"/>
  <c r="O13" i="7"/>
  <c r="M10" i="7"/>
  <c r="M33" i="2"/>
  <c r="Y8" i="8"/>
  <c r="AF17" i="8"/>
  <c r="X17" i="8"/>
  <c r="P17" i="8"/>
  <c r="H17" i="8"/>
  <c r="N10" i="7"/>
  <c r="U105" i="2"/>
  <c r="Q103" i="2"/>
  <c r="Q105" i="2"/>
  <c r="AD103" i="2"/>
  <c r="T103" i="2"/>
  <c r="B104" i="2"/>
  <c r="V76" i="5" s="1"/>
  <c r="AE78" i="2"/>
  <c r="W78" i="2"/>
  <c r="O78" i="2"/>
  <c r="G78" i="2"/>
  <c r="M43" i="2"/>
  <c r="E43" i="2"/>
  <c r="AB65" i="2"/>
  <c r="T65" i="2"/>
  <c r="L65" i="2"/>
  <c r="D65" i="2"/>
  <c r="W60" i="2"/>
  <c r="O60" i="2"/>
  <c r="F90" i="2"/>
  <c r="D27" i="5"/>
  <c r="R60" i="2"/>
  <c r="J60" i="2"/>
  <c r="I58" i="2"/>
  <c r="M72" i="5"/>
  <c r="M58" i="2"/>
  <c r="Q58" i="2"/>
  <c r="U58" i="2"/>
  <c r="Y58" i="2"/>
  <c r="W33" i="2"/>
  <c r="O33" i="2"/>
  <c r="N72" i="5"/>
  <c r="E58" i="2"/>
  <c r="O110" i="2"/>
  <c r="O108" i="2"/>
  <c r="V88" i="2"/>
  <c r="M88" i="2"/>
  <c r="J72" i="5"/>
  <c r="M45" i="2"/>
  <c r="E45" i="2"/>
  <c r="AE43" i="2"/>
  <c r="AA43" i="2"/>
  <c r="U33" i="2"/>
  <c r="D33" i="2"/>
  <c r="H72" i="5"/>
  <c r="G33" i="2"/>
  <c r="AM75" i="5"/>
  <c r="W72" i="5"/>
  <c r="G110" i="2"/>
  <c r="D17" i="5"/>
  <c r="G73" i="5" s="1"/>
  <c r="G80" i="5" s="1"/>
  <c r="G82" i="5" s="1"/>
  <c r="AA11" i="8"/>
  <c r="Q11" i="8"/>
  <c r="I11" i="8"/>
  <c r="E2" i="8"/>
  <c r="B15" i="8"/>
  <c r="C14" i="8" s="1"/>
  <c r="B6" i="8"/>
  <c r="B9" i="8"/>
  <c r="C8" i="8" s="1"/>
  <c r="AN77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D32" i="5"/>
  <c r="V73" i="5" s="1"/>
  <c r="V80" i="5" s="1"/>
  <c r="V82" i="5" s="1"/>
  <c r="X105" i="2"/>
  <c r="H105" i="2"/>
  <c r="D105" i="2"/>
  <c r="AD55" i="2"/>
  <c r="AG98" i="2"/>
  <c r="Q98" i="2"/>
  <c r="AB95" i="2"/>
  <c r="D26" i="5"/>
  <c r="B74" i="2"/>
  <c r="P76" i="5" s="1"/>
  <c r="AC75" i="2"/>
  <c r="AC73" i="2"/>
  <c r="AC88" i="2"/>
  <c r="AE38" i="2"/>
  <c r="AA38" i="2"/>
  <c r="W38" i="2"/>
  <c r="AG78" i="2"/>
  <c r="AC78" i="2"/>
  <c r="Y78" i="2"/>
  <c r="U78" i="2"/>
  <c r="Q78" i="2"/>
  <c r="M78" i="2"/>
  <c r="I78" i="2"/>
  <c r="Q72" i="5"/>
  <c r="B69" i="2"/>
  <c r="O76" i="5" s="1"/>
  <c r="B64" i="2"/>
  <c r="N76" i="5" s="1"/>
  <c r="D23" i="5"/>
  <c r="M73" i="5" s="1"/>
  <c r="M80" i="5" s="1"/>
  <c r="M82" i="5" s="1"/>
  <c r="D19" i="5"/>
  <c r="I73" i="5" s="1"/>
  <c r="I80" i="5" s="1"/>
  <c r="I82" i="5" s="1"/>
  <c r="B99" i="2"/>
  <c r="U76" i="5" s="1"/>
  <c r="N90" i="2"/>
  <c r="AD90" i="2"/>
  <c r="D19" i="7"/>
  <c r="AF65" i="2"/>
  <c r="B59" i="2"/>
  <c r="M76" i="5" s="1"/>
  <c r="AE60" i="2"/>
  <c r="AG55" i="2"/>
  <c r="B54" i="2"/>
  <c r="L76" i="5" s="1"/>
  <c r="AC50" i="2"/>
  <c r="Y50" i="2"/>
  <c r="U50" i="2"/>
  <c r="Q50" i="2"/>
  <c r="B48" i="2"/>
  <c r="F21" i="5" s="1"/>
  <c r="K75" i="5" s="1"/>
  <c r="AE50" i="2"/>
  <c r="AA50" i="2"/>
  <c r="AB100" i="2"/>
  <c r="W43" i="2"/>
  <c r="D20" i="5"/>
  <c r="J73" i="5" s="1"/>
  <c r="J80" i="5" s="1"/>
  <c r="J82" i="5" s="1"/>
  <c r="B44" i="2"/>
  <c r="J76" i="5" s="1"/>
  <c r="AC90" i="2"/>
  <c r="S40" i="2"/>
  <c r="S38" i="2"/>
  <c r="E78" i="2"/>
  <c r="Z55" i="2"/>
  <c r="X45" i="2"/>
  <c r="B39" i="2"/>
  <c r="I76" i="5" s="1"/>
  <c r="Z2" i="8"/>
  <c r="AA110" i="2"/>
  <c r="S110" i="2"/>
  <c r="K110" i="2"/>
  <c r="H110" i="2"/>
  <c r="P110" i="2"/>
  <c r="AC98" i="2"/>
  <c r="U98" i="2"/>
  <c r="M98" i="2"/>
  <c r="AE98" i="2"/>
  <c r="AA98" i="2"/>
  <c r="W98" i="2"/>
  <c r="S98" i="2"/>
  <c r="O98" i="2"/>
  <c r="K98" i="2"/>
  <c r="AE95" i="2"/>
  <c r="O93" i="2"/>
  <c r="R90" i="2"/>
  <c r="J90" i="2"/>
  <c r="E88" i="2"/>
  <c r="G88" i="2"/>
  <c r="K88" i="2"/>
  <c r="O88" i="2"/>
  <c r="S88" i="2"/>
  <c r="W88" i="2"/>
  <c r="AA88" i="2"/>
  <c r="AE88" i="2"/>
  <c r="B79" i="2"/>
  <c r="Q76" i="5" s="1"/>
  <c r="Z90" i="2"/>
  <c r="Z88" i="2"/>
  <c r="R88" i="2"/>
  <c r="J88" i="2"/>
  <c r="U88" i="2"/>
  <c r="B109" i="2"/>
  <c r="W76" i="5" s="1"/>
  <c r="L108" i="2"/>
  <c r="T108" i="2"/>
  <c r="X108" i="2"/>
  <c r="AF108" i="2"/>
  <c r="AF110" i="2"/>
  <c r="D31" i="5"/>
  <c r="U73" i="5" s="1"/>
  <c r="U80" i="5" s="1"/>
  <c r="U82" i="5" s="1"/>
  <c r="U72" i="5"/>
  <c r="G98" i="2"/>
  <c r="W95" i="2"/>
  <c r="D30" i="5"/>
  <c r="T73" i="5" s="1"/>
  <c r="T80" i="5" s="1"/>
  <c r="T82" i="5" s="1"/>
  <c r="G95" i="2"/>
  <c r="L93" i="2"/>
  <c r="T93" i="2"/>
  <c r="AB93" i="2"/>
  <c r="AF93" i="2"/>
  <c r="AF88" i="2"/>
  <c r="S72" i="5"/>
  <c r="AC100" i="2"/>
  <c r="U100" i="2"/>
  <c r="X110" i="2"/>
  <c r="T95" i="2"/>
  <c r="L95" i="2"/>
  <c r="AE90" i="2"/>
  <c r="W90" i="2"/>
  <c r="O90" i="2"/>
  <c r="G90" i="2"/>
  <c r="M100" i="2"/>
  <c r="E100" i="2"/>
  <c r="B89" i="2"/>
  <c r="S76" i="5" s="1"/>
  <c r="E98" i="2"/>
  <c r="AE93" i="2"/>
  <c r="AA93" i="2"/>
  <c r="W93" i="2"/>
  <c r="S93" i="2"/>
  <c r="K93" i="2"/>
  <c r="G93" i="2"/>
  <c r="AG88" i="2"/>
  <c r="Y88" i="2"/>
  <c r="Q88" i="2"/>
  <c r="I88" i="2"/>
  <c r="H108" i="2"/>
  <c r="D33" i="5"/>
  <c r="P108" i="2"/>
  <c r="AB108" i="2"/>
  <c r="O95" i="2"/>
  <c r="H93" i="2"/>
  <c r="P93" i="2"/>
  <c r="X93" i="2"/>
  <c r="B94" i="2"/>
  <c r="T76" i="5" s="1"/>
  <c r="D108" i="2"/>
  <c r="D110" i="2"/>
  <c r="Q8" i="8"/>
  <c r="B18" i="8"/>
  <c r="C17" i="8" s="1"/>
  <c r="AF19" i="7"/>
  <c r="AD19" i="7"/>
  <c r="AB19" i="7"/>
  <c r="Z19" i="7"/>
  <c r="X19" i="7"/>
  <c r="V19" i="7"/>
  <c r="T19" i="7"/>
  <c r="R19" i="7"/>
  <c r="P19" i="7"/>
  <c r="N19" i="7"/>
  <c r="L19" i="7"/>
  <c r="J19" i="7"/>
  <c r="H19" i="7"/>
  <c r="F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15" i="2"/>
  <c r="G34" i="5" s="1"/>
  <c r="X77" i="5" s="1"/>
  <c r="B113" i="2"/>
  <c r="F34" i="5" s="1"/>
  <c r="X75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H119" i="14"/>
  <c r="P119" i="14"/>
  <c r="X119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L119" i="14"/>
  <c r="T119" i="14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M15" i="6"/>
  <c r="AK15" i="6"/>
  <c r="AI15" i="6"/>
  <c r="AL15" i="6"/>
  <c r="AJ15" i="6"/>
  <c r="AM12" i="6"/>
  <c r="AK12" i="6"/>
  <c r="AI12" i="6"/>
  <c r="AJ12" i="6"/>
  <c r="AL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M6" i="6"/>
  <c r="AK6" i="6"/>
  <c r="AI6" i="6"/>
  <c r="AL6" i="6"/>
  <c r="AJ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M9" i="6"/>
  <c r="AK9" i="6"/>
  <c r="AI9" i="6"/>
  <c r="AL9" i="6"/>
  <c r="AJ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O74" i="5"/>
  <c r="AN74" i="5"/>
  <c r="AM74" i="5"/>
  <c r="AL74" i="5"/>
  <c r="AM76" i="5"/>
  <c r="AO77" i="5"/>
  <c r="AO73" i="5"/>
  <c r="AO80" i="5" s="1"/>
  <c r="AO82" i="5" s="1"/>
  <c r="AO75" i="5"/>
  <c r="AL76" i="5"/>
  <c r="AL77" i="5"/>
  <c r="AL73" i="5"/>
  <c r="AL80" i="5" s="1"/>
  <c r="AL82" i="5" s="1"/>
  <c r="AJ80" i="5"/>
  <c r="AJ82" i="5" s="1"/>
  <c r="AH80" i="5"/>
  <c r="AH82" i="5" s="1"/>
  <c r="AF80" i="5"/>
  <c r="AF82" i="5" s="1"/>
  <c r="X74" i="5"/>
  <c r="AN76" i="5"/>
  <c r="AN73" i="5"/>
  <c r="AN80" i="5" s="1"/>
  <c r="AN82" i="5" s="1"/>
  <c r="AN75" i="5"/>
  <c r="AK80" i="5"/>
  <c r="AK82" i="5" s="1"/>
  <c r="AI80" i="5"/>
  <c r="AI82" i="5" s="1"/>
  <c r="AG80" i="5"/>
  <c r="AG82" i="5" s="1"/>
  <c r="BD8" i="5"/>
  <c r="H73" i="5" l="1"/>
  <c r="H80" i="5" s="1"/>
  <c r="H82" i="5" s="1"/>
  <c r="B73" i="5"/>
  <c r="B80" i="5" s="1"/>
  <c r="B82" i="5" s="1"/>
  <c r="D68" i="5"/>
  <c r="R73" i="5"/>
  <c r="R80" i="5" s="1"/>
  <c r="R82" i="5" s="1"/>
  <c r="E28" i="5"/>
  <c r="R74" i="5" s="1"/>
  <c r="W73" i="5"/>
  <c r="W80" i="5" s="1"/>
  <c r="W82" i="5" s="1"/>
  <c r="E33" i="5"/>
  <c r="W74" i="5" s="1"/>
  <c r="B35" i="2"/>
  <c r="G18" i="5" s="1"/>
  <c r="H77" i="5" s="1"/>
  <c r="B10" i="2"/>
  <c r="G13" i="5" s="1"/>
  <c r="C77" i="5" s="1"/>
  <c r="B8" i="2"/>
  <c r="F13" i="5" s="1"/>
  <c r="C75" i="5" s="1"/>
  <c r="E13" i="5"/>
  <c r="C74" i="5" s="1"/>
  <c r="B13" i="2"/>
  <c r="F14" i="5" s="1"/>
  <c r="D75" i="5" s="1"/>
  <c r="B83" i="2"/>
  <c r="F28" i="5" s="1"/>
  <c r="R75" i="5" s="1"/>
  <c r="E24" i="5"/>
  <c r="E22" i="5"/>
  <c r="L74" i="5" s="1"/>
  <c r="B63" i="2"/>
  <c r="F24" i="5" s="1"/>
  <c r="N75" i="5" s="1"/>
  <c r="B25" i="2"/>
  <c r="G16" i="5" s="1"/>
  <c r="F77" i="5" s="1"/>
  <c r="E14" i="5"/>
  <c r="D74" i="5" s="1"/>
  <c r="N73" i="5"/>
  <c r="N80" i="5" s="1"/>
  <c r="N82" i="5" s="1"/>
  <c r="E30" i="5"/>
  <c r="T74" i="5" s="1"/>
  <c r="B80" i="2"/>
  <c r="G27" i="5" s="1"/>
  <c r="Q77" i="5" s="1"/>
  <c r="E26" i="5"/>
  <c r="P74" i="5" s="1"/>
  <c r="E16" i="5"/>
  <c r="F74" i="5" s="1"/>
  <c r="E25" i="5"/>
  <c r="O74" i="5" s="1"/>
  <c r="E18" i="5"/>
  <c r="H74" i="5" s="1"/>
  <c r="E20" i="5"/>
  <c r="J74" i="5" s="1"/>
  <c r="B43" i="2"/>
  <c r="F20" i="5" s="1"/>
  <c r="J75" i="5" s="1"/>
  <c r="B100" i="2"/>
  <c r="G31" i="5" s="1"/>
  <c r="U77" i="5" s="1"/>
  <c r="B5" i="2"/>
  <c r="G12" i="5" s="1"/>
  <c r="B77" i="5" s="1"/>
  <c r="B55" i="2"/>
  <c r="G22" i="5" s="1"/>
  <c r="L77" i="5" s="1"/>
  <c r="E15" i="5"/>
  <c r="E74" i="5" s="1"/>
  <c r="P73" i="5"/>
  <c r="P80" i="5" s="1"/>
  <c r="P82" i="5" s="1"/>
  <c r="B20" i="2"/>
  <c r="G15" i="5" s="1"/>
  <c r="E77" i="5" s="1"/>
  <c r="B23" i="2"/>
  <c r="F16" i="5" s="1"/>
  <c r="F75" i="5" s="1"/>
  <c r="B3" i="2"/>
  <c r="F12" i="5" s="1"/>
  <c r="B75" i="5" s="1"/>
  <c r="B53" i="2"/>
  <c r="F22" i="5" s="1"/>
  <c r="L75" i="5" s="1"/>
  <c r="B15" i="2"/>
  <c r="G14" i="5" s="1"/>
  <c r="D77" i="5" s="1"/>
  <c r="B85" i="2"/>
  <c r="G28" i="5" s="1"/>
  <c r="R77" i="5" s="1"/>
  <c r="E19" i="5"/>
  <c r="I74" i="5" s="1"/>
  <c r="E12" i="5"/>
  <c r="B74" i="5" s="1"/>
  <c r="B60" i="2"/>
  <c r="G23" i="5" s="1"/>
  <c r="M77" i="5" s="1"/>
  <c r="B70" i="2"/>
  <c r="G25" i="5" s="1"/>
  <c r="O77" i="5" s="1"/>
  <c r="B18" i="2"/>
  <c r="F15" i="5" s="1"/>
  <c r="E75" i="5" s="1"/>
  <c r="B68" i="2"/>
  <c r="F25" i="5" s="1"/>
  <c r="O75" i="5" s="1"/>
  <c r="B90" i="2"/>
  <c r="G29" i="5" s="1"/>
  <c r="S77" i="5" s="1"/>
  <c r="Q73" i="5"/>
  <c r="Q80" i="5" s="1"/>
  <c r="Q82" i="5" s="1"/>
  <c r="E27" i="5"/>
  <c r="Q74" i="5" s="1"/>
  <c r="E32" i="5"/>
  <c r="V74" i="5" s="1"/>
  <c r="B33" i="2"/>
  <c r="F18" i="5" s="1"/>
  <c r="H75" i="5" s="1"/>
  <c r="B73" i="2"/>
  <c r="F26" i="5" s="1"/>
  <c r="P75" i="5" s="1"/>
  <c r="B30" i="2"/>
  <c r="G17" i="5" s="1"/>
  <c r="G77" i="5" s="1"/>
  <c r="B28" i="2"/>
  <c r="F17" i="5" s="1"/>
  <c r="G75" i="5" s="1"/>
  <c r="B105" i="2"/>
  <c r="G32" i="5" s="1"/>
  <c r="V77" i="5" s="1"/>
  <c r="B103" i="2"/>
  <c r="F32" i="5" s="1"/>
  <c r="V75" i="5" s="1"/>
  <c r="E17" i="5"/>
  <c r="G74" i="5" s="1"/>
  <c r="B75" i="2"/>
  <c r="G26" i="5" s="1"/>
  <c r="P77" i="5" s="1"/>
  <c r="AM77" i="5"/>
  <c r="D21" i="5"/>
  <c r="K73" i="5" s="1"/>
  <c r="K80" i="5" s="1"/>
  <c r="K82" i="5" s="1"/>
  <c r="B65" i="2"/>
  <c r="G24" i="5" s="1"/>
  <c r="N77" i="5" s="1"/>
  <c r="C5" i="8"/>
  <c r="C75" i="8" s="1"/>
  <c r="B45" i="2"/>
  <c r="G20" i="5" s="1"/>
  <c r="J77" i="5" s="1"/>
  <c r="B40" i="2"/>
  <c r="G19" i="5" s="1"/>
  <c r="I77" i="5" s="1"/>
  <c r="B50" i="2"/>
  <c r="G21" i="5" s="1"/>
  <c r="K77" i="5" s="1"/>
  <c r="B58" i="2"/>
  <c r="F23" i="5" s="1"/>
  <c r="M75" i="5" s="1"/>
  <c r="B38" i="2"/>
  <c r="F19" i="5" s="1"/>
  <c r="I75" i="5" s="1"/>
  <c r="B78" i="2"/>
  <c r="F27" i="5" s="1"/>
  <c r="Q75" i="5" s="1"/>
  <c r="B95" i="2"/>
  <c r="G30" i="5" s="1"/>
  <c r="B88" i="2"/>
  <c r="F29" i="5" s="1"/>
  <c r="S75" i="5" s="1"/>
  <c r="D29" i="5"/>
  <c r="B98" i="2"/>
  <c r="F31" i="5" s="1"/>
  <c r="U75" i="5" s="1"/>
  <c r="B110" i="2"/>
  <c r="G33" i="5" s="1"/>
  <c r="W77" i="5" s="1"/>
  <c r="B108" i="2"/>
  <c r="F33" i="5" s="1"/>
  <c r="W75" i="5" s="1"/>
  <c r="E23" i="5"/>
  <c r="M74" i="5" s="1"/>
  <c r="E31" i="5"/>
  <c r="U74" i="5" s="1"/>
  <c r="B93" i="2"/>
  <c r="F30" i="5" s="1"/>
  <c r="T75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5" i="6"/>
  <c r="B12" i="6"/>
  <c r="B10" i="7"/>
  <c r="BF7" i="5"/>
  <c r="AL75" i="5"/>
  <c r="AE80" i="5"/>
  <c r="AE82" i="5" s="1"/>
  <c r="D69" i="5" l="1"/>
  <c r="E21" i="5"/>
  <c r="K74" i="5" s="1"/>
  <c r="T77" i="5"/>
  <c r="S73" i="5"/>
  <c r="S80" i="5" s="1"/>
  <c r="S82" i="5" s="1"/>
  <c r="B83" i="5" s="1"/>
  <c r="E29" i="5"/>
  <c r="S74" i="5" s="1"/>
  <c r="AI119" i="14"/>
  <c r="AI76" i="6"/>
  <c r="BF5" i="5"/>
  <c r="BF4" i="5"/>
  <c r="BF6" i="5"/>
  <c r="BB4" i="5" l="1"/>
  <c r="J4" i="5"/>
  <c r="T5" i="5"/>
  <c r="R4" i="5"/>
  <c r="L4" i="5"/>
  <c r="O4" i="5"/>
  <c r="AN4" i="5"/>
  <c r="AP5" i="5"/>
  <c r="AD4" i="5"/>
  <c r="W4" i="5"/>
  <c r="G4" i="5"/>
  <c r="AO5" i="5"/>
  <c r="AT5" i="5"/>
  <c r="D5" i="5"/>
  <c r="AE5" i="5"/>
  <c r="R5" i="5"/>
  <c r="AN5" i="5"/>
  <c r="L5" i="5"/>
  <c r="AG4" i="5"/>
  <c r="Q5" i="5"/>
  <c r="AG5" i="5"/>
  <c r="D4" i="5"/>
  <c r="E4" i="5"/>
  <c r="W5" i="5"/>
  <c r="I5" i="5"/>
  <c r="AE4" i="5"/>
  <c r="Z5" i="5"/>
  <c r="AW4" i="5"/>
  <c r="AS5" i="5"/>
  <c r="AI5" i="5"/>
  <c r="AV5" i="5"/>
  <c r="U5" i="5"/>
  <c r="E5" i="5"/>
  <c r="AQ4" i="5"/>
  <c r="AA4" i="5"/>
  <c r="C4" i="5"/>
  <c r="AD5" i="5"/>
  <c r="T4" i="5"/>
  <c r="J5" i="5"/>
  <c r="S5" i="5"/>
  <c r="AO4" i="5"/>
  <c r="M4" i="5"/>
  <c r="H4" i="5"/>
  <c r="AX4" i="5"/>
  <c r="F4" i="5"/>
  <c r="AL5" i="5"/>
  <c r="X4" i="5"/>
  <c r="N5" i="5"/>
  <c r="AT4" i="5"/>
  <c r="Z4" i="5"/>
  <c r="F5" i="5"/>
  <c r="AX5" i="5"/>
  <c r="BC5" i="5"/>
  <c r="P4" i="5"/>
  <c r="AR4" i="5"/>
  <c r="BA5" i="5"/>
  <c r="Y5" i="5"/>
  <c r="Q4" i="5"/>
  <c r="AC4" i="5"/>
  <c r="AS4" i="5"/>
  <c r="G5" i="5"/>
  <c r="X5" i="5"/>
  <c r="AZ5" i="5"/>
  <c r="BC4" i="5"/>
  <c r="AY5" i="5"/>
  <c r="AM4" i="5"/>
  <c r="K5" i="5"/>
  <c r="AJ4" i="5"/>
  <c r="AU4" i="5"/>
  <c r="K4" i="5"/>
  <c r="AF4" i="5"/>
  <c r="AB5" i="5"/>
  <c r="U4" i="5"/>
  <c r="AH5" i="5"/>
  <c r="AF5" i="5"/>
  <c r="M5" i="5"/>
  <c r="AY4" i="5"/>
  <c r="AI4" i="5"/>
  <c r="S4" i="5"/>
  <c r="AW5" i="5"/>
  <c r="AV4" i="5"/>
  <c r="AU5" i="5"/>
  <c r="AA5" i="5"/>
  <c r="AR5" i="5"/>
  <c r="C5" i="5"/>
  <c r="AC5" i="5"/>
  <c r="P5" i="5"/>
  <c r="V4" i="5"/>
  <c r="AZ4" i="5"/>
  <c r="AM5" i="5"/>
  <c r="AH4" i="5"/>
  <c r="N4" i="5"/>
  <c r="AP4" i="5"/>
  <c r="V5" i="5"/>
  <c r="AB4" i="5"/>
  <c r="H5" i="5"/>
  <c r="BB5" i="5"/>
  <c r="AK5" i="5"/>
  <c r="I4" i="5"/>
  <c r="Y4" i="5"/>
  <c r="AK4" i="5"/>
  <c r="BA4" i="5"/>
  <c r="O5" i="5"/>
  <c r="AJ5" i="5"/>
  <c r="AQ5" i="5"/>
  <c r="AL4" i="5"/>
</calcChain>
</file>

<file path=xl/sharedStrings.xml><?xml version="1.0" encoding="utf-8"?>
<sst xmlns="http://schemas.openxmlformats.org/spreadsheetml/2006/main" count="382" uniqueCount="123">
  <si>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</si>
  <si>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</si>
  <si>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</si>
  <si>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</si>
  <si>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</si>
  <si>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</si>
  <si>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</si>
  <si>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</si>
  <si>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</si>
  <si>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</si>
  <si>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</si>
  <si>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</si>
  <si>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</si>
  <si>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</si>
  <si>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</si>
  <si>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</si>
  <si>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</si>
  <si>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</si>
  <si>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</si>
  <si>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</si>
  <si>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</si>
  <si>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</si>
  <si>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</si>
  <si>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</si>
  <si>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</si>
  <si>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</si>
  <si>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</si>
  <si>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</si>
  <si>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</si>
  <si>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</si>
  <si>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</si>
  <si>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</si>
  <si>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</si>
  <si>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</si>
  <si>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</si>
  <si>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</si>
  <si>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</si>
  <si>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</si>
  <si>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</si>
  <si>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</si>
  <si>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</si>
  <si>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</si>
  <si>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</si>
  <si>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</si>
  <si>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</si>
  <si>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</si>
  <si>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</si>
  <si>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</si>
  <si>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</si>
  <si>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01/01 ~ 01/31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</si>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</sst>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  <numFmt numFmtId="188" formatCode="_(* #,##0.0_);_(* \(#,##0.0\);_(* &quot;-&quot;_);_(@_)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88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1" xfId="562" applyFont="1" applyBorder="1" applyAlignment="1">
      <alignment horizontal="center" vertical="center"/>
    </xf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173" fontId="48" fillId="0" borderId="10" xfId="0" applyNumberFormat="1" applyFont="1" applyBorder="1"/>
    <xf numFmtId="0" fontId="48" fillId="0" borderId="12" xfId="0" applyFont="1" applyBorder="1"/>
    <xf numFmtId="0" fontId="48" fillId="3" borderId="1" xfId="562" applyFont="1" applyFill="1" applyBorder="1" applyAlignment="1">
      <alignment horizontal="center" vertical="center"/>
    </xf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10" fontId="48" fillId="0" borderId="1" xfId="501" applyNumberFormat="1" applyFont="1" applyBorder="1"/>
    <xf numFmtId="0" fontId="48" fillId="3" borderId="11" xfId="56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14" fillId="3" borderId="1" xfId="562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0" fontId="19" fillId="3" borderId="1" xfId="562" applyFont="1" applyFill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38" fontId="48" fillId="3" borderId="3" xfId="0" applyNumberFormat="1" applyFont="1" applyFill="1" applyBorder="1" applyAlignment="1">
      <alignment horizont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" fontId="19" fillId="0" borderId="1" xfId="537" applyNumberFormat="1" applyFont="1" applyFill="1" applyBorder="1" applyAlignment="1">
      <alignment horizontal="center" vertical="center" wrapText="1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/>
    </xf>
    <xf numFmtId="188" fontId="19" fillId="3" borderId="1" xfId="1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48" fillId="3" borderId="1" xfId="0" applyNumberFormat="1" applyFont="1" applyFill="1" applyBorder="1" applyAlignment="1">
      <alignment horizontal="center"/>
    </xf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86" fontId="56" fillId="0" borderId="1" xfId="0" applyNumberFormat="1" applyFont="1" applyBorder="1"/>
    <xf numFmtId="0" fontId="2" fillId="3" borderId="1" xfId="537" applyFont="1" applyFill="1" applyBorder="1"/>
    <xf numFmtId="0" fontId="53" fillId="3" borderId="1" xfId="537" applyFont="1" applyFill="1" applyBorder="1"/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8" fillId="4" borderId="13" xfId="0" quotePrefix="1" applyFont="1" applyFill="1" applyBorder="1" applyAlignment="1">
      <alignment horizontal="center" vertical="center"/>
    </xf>
    <xf numFmtId="0" fontId="48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00"/>
  <sheetViews>
    <sheetView tabSelected="1" zoomScale="70" zoomScaleNormal="70" workbookViewId="0">
      <pane xSplit="6" ySplit="1" topLeftCell="G41" activePane="bottomRight" state="frozenSplit"/>
      <selection pane="topRight" activeCell="G1" sqref="G1"/>
      <selection pane="bottomLeft" activeCell="A3" sqref="A3"/>
      <selection pane="bottomRight" activeCell="F53" sqref="F53"/>
    </sheetView>
  </sheetViews>
  <sheetFormatPr defaultRowHeight="19.5"/>
  <cols>
    <col min="1" max="1" width="13.5703125" style="69" customWidth="1"/>
    <col min="2" max="2" width="8.85546875" style="87" customWidth="1"/>
    <col min="3" max="3" width="10" style="70" customWidth="1"/>
    <col min="4" max="4" width="19.7109375" style="70" customWidth="1"/>
    <col min="5" max="5" width="19.85546875" style="70" customWidth="1"/>
    <col min="6" max="6" width="27.42578125" style="70" bestFit="1" customWidth="1"/>
    <col min="7" max="7" width="12.28515625" style="70" customWidth="1"/>
    <col min="8" max="8" width="12.140625" style="69" customWidth="1"/>
    <col min="9" max="9" width="11" style="69" customWidth="1"/>
    <col min="10" max="10" width="12.7109375" style="238" customWidth="1"/>
    <col min="11" max="11" width="13.140625" style="236" customWidth="1"/>
    <col min="12" max="13" width="12.140625" style="70" customWidth="1"/>
    <col min="14" max="14" width="9.7109375" style="231" customWidth="1"/>
    <col min="15" max="16" width="9.7109375" style="236" customWidth="1"/>
    <col min="17" max="17" width="11.42578125" style="70" customWidth="1"/>
    <col min="18" max="18" width="58.140625" style="71" customWidth="1"/>
    <col min="19" max="20" width="9.140625" style="69"/>
    <col min="21" max="21" width="15.7109375" style="69" bestFit="1" customWidth="1"/>
    <col min="22" max="16384" width="9.140625" style="69"/>
  </cols>
  <sheetData>
    <row r="1" spans="1:18" s="60" customFormat="1" ht="60.75" customHeight="1">
      <c r="A1" s="81" t="s">
        <v>36</v>
      </c>
      <c r="B1" s="232" t="s">
        <v>48</v>
      </c>
      <c r="C1" s="82" t="s">
        <v>106</v>
      </c>
      <c r="D1" s="83" t="s">
        <v>107</v>
      </c>
      <c r="E1" s="83" t="s">
        <v>108</v>
      </c>
      <c r="F1" s="84" t="s">
        <v>109</v>
      </c>
      <c r="G1" s="84" t="s">
        <v>110</v>
      </c>
      <c r="H1" s="244" t="s">
        <v>101</v>
      </c>
      <c r="I1" s="245" t="s">
        <v>111</v>
      </c>
      <c r="J1" s="245" t="s">
        <v>112</v>
      </c>
      <c r="K1" s="247" t="s">
        <v>113</v>
      </c>
      <c r="L1" s="245" t="s">
        <v>114</v>
      </c>
      <c r="M1" s="246" t="s">
        <v>102</v>
      </c>
      <c r="N1" s="248" t="s">
        <v>118</v>
      </c>
      <c r="O1" s="248" t="s">
        <v>115</v>
      </c>
      <c r="P1" s="248" t="s">
        <v>116</v>
      </c>
      <c r="Q1" s="233" t="s">
        <v>117</v>
      </c>
      <c r="R1" s="85" t="s">
        <v>119</v>
      </c>
    </row>
    <row r="2" spans="1:18" s="126" customFormat="1" ht="24.75" customHeight="1">
      <c r="A2" s="235">
        <v>45201</v>
      </c>
      <c r="B2" s="120" t="str">
        <f>IFERROR(VLOOKUP(E2,'FG TYPE'!$B:$E,4,FALSE),0)</f>
        <v>Y01</v>
      </c>
      <c r="C2" s="101" t="s">
        <v>62</v>
      </c>
      <c r="D2" s="128">
        <v>20230809004</v>
      </c>
      <c r="E2" s="101" t="s">
        <v>79</v>
      </c>
      <c r="F2" s="88" t="str">
        <f>IFERROR(VLOOKUP(E2,'FG TYPE'!$B:$C,2,FALSE),0)</f>
        <v>AX88</v>
      </c>
      <c r="G2" s="101">
        <f>IFERROR(VLOOKUP(E2,'FG TYPE'!$B:$D,3,FALSE),0)</f>
        <v>80</v>
      </c>
      <c r="H2" s="122">
        <f>+IFERROR(M2/I2/60/G2,0)</f>
        <v>0.53859000000000001</v>
      </c>
      <c r="I2" s="101">
        <v>5</v>
      </c>
      <c r="J2" s="101">
        <v>16</v>
      </c>
      <c r="K2" s="237">
        <v>8286</v>
      </c>
      <c r="L2" s="240">
        <f>IF(ISBLANK(VLOOKUP(E2,'FG TYPE'!$B:$G,6,FALSE)),K2,VLOOKUP(E2,'FG TYPE'!$B:$G,6,FALSE)*M2/1000)</f>
        <v>137.81225484000001</v>
      </c>
      <c r="M2" s="243">
        <f>IF(ISBLANK(VLOOKUP(E2,'FG TYPE'!$B:$I,8,FALSE)),"-",VLOOKUP(E2,'FG TYPE'!$B:$I,8,FALSE)*K2)</f>
        <v>12926.16</v>
      </c>
      <c r="N2" s="237">
        <v>0</v>
      </c>
      <c r="O2" s="234">
        <v>6.5</v>
      </c>
      <c r="P2" s="234">
        <v>5</v>
      </c>
      <c r="Q2" s="124">
        <f t="shared" ref="Q2" si="0">IFERROR((N2+O2+P2)/(L2+O2+P2+N2),"")</f>
        <v>7.7019799964330907E-2</v>
      </c>
      <c r="R2" s="125"/>
    </row>
    <row r="3" spans="1:18" s="127" customFormat="1" ht="24.75" customHeight="1">
      <c r="A3" s="235">
        <v>45202</v>
      </c>
      <c r="B3" s="120" t="str">
        <f>IFERROR(VLOOKUP(E3,'FG TYPE'!$B:$E,4,FALSE),0)</f>
        <v>S01</v>
      </c>
      <c r="C3" s="101" t="s">
        <v>62</v>
      </c>
      <c r="D3" s="223">
        <v>20230926005</v>
      </c>
      <c r="E3" s="86" t="s">
        <v>69</v>
      </c>
      <c r="F3" s="88" t="str">
        <f>IFERROR(VLOOKUP(E3,'FG TYPE'!$B:$C,2,FALSE),0)</f>
        <v>0,080 A</v>
      </c>
      <c r="G3" s="101">
        <f>IFERROR(VLOOKUP(E3,'FG TYPE'!$B:$D,3,FALSE),0)</f>
        <v>11.66</v>
      </c>
      <c r="H3" s="122">
        <f t="shared" ref="H3:H12" si="1">IF(M3="-",K3/I3/G3,M3/I3/60/G3)</f>
        <v>0.9862032962935342</v>
      </c>
      <c r="I3" s="101">
        <v>11.5</v>
      </c>
      <c r="J3" s="101">
        <v>4</v>
      </c>
      <c r="K3" s="228">
        <v>132.24</v>
      </c>
      <c r="L3" s="240">
        <f>IF(ISBLANK(VLOOKUP(E3,'FG TYPE'!$B:$G,6,FALSE)),K3,VLOOKUP(E3,'FG TYPE'!$B:$G,6,FALSE)*M3/1000)</f>
        <v>132.24</v>
      </c>
      <c r="M3" s="243" t="str">
        <f>IF(ISBLANK(VLOOKUP(E3,'FG TYPE'!$B:$I,8,FALSE)),"-",VLOOKUP(E3,'FG TYPE'!$B:$I,8,FALSE)*K3)</f>
        <v>-</v>
      </c>
      <c r="N3" s="234">
        <v>0.78</v>
      </c>
      <c r="O3" s="237">
        <v>0</v>
      </c>
      <c r="P3" s="237">
        <v>0</v>
      </c>
      <c r="Q3" s="124">
        <f t="shared" ref="Q3:Q8" si="2">IFERROR((N3+O3+P3)/(L3+O3+P3+N3),"")</f>
        <v>5.8637798827244018E-3</v>
      </c>
      <c r="R3" s="125"/>
    </row>
    <row r="4" spans="1:18" s="127" customFormat="1" ht="24.75" customHeight="1">
      <c r="A4" s="235">
        <v>45202</v>
      </c>
      <c r="B4" s="120" t="str">
        <f>IFERROR(VLOOKUP(E4,'FG TYPE'!$B:$E,4,FALSE),0)</f>
        <v>Y01</v>
      </c>
      <c r="C4" s="101" t="s">
        <v>62</v>
      </c>
      <c r="D4" s="129">
        <v>20230905048</v>
      </c>
      <c r="E4" s="101" t="s">
        <v>82</v>
      </c>
      <c r="F4" s="88" t="str">
        <f>IFERROR(VLOOKUP(E4,'FG TYPE'!$B:$C,2,FALSE),0)</f>
        <v>28#*2C+24#*2C+AL+D+</v>
      </c>
      <c r="G4" s="101">
        <f>IFERROR(VLOOKUP(E4,'FG TYPE'!$B:$D,3,FALSE),0)</f>
        <v>60</v>
      </c>
      <c r="H4" s="122">
        <f t="shared" si="1"/>
        <v>0.8847222222222223</v>
      </c>
      <c r="I4" s="101">
        <v>4</v>
      </c>
      <c r="J4" s="101">
        <v>16</v>
      </c>
      <c r="K4" s="237">
        <v>7000</v>
      </c>
      <c r="L4" s="240">
        <f>IF(ISBLANK(VLOOKUP(E4,'FG TYPE'!$B:$G,6,FALSE)),K4,VLOOKUP(E4,'FG TYPE'!$B:$G,6,FALSE)*M4/1000)</f>
        <v>340.71856000000002</v>
      </c>
      <c r="M4" s="243">
        <f>IF(ISBLANK(VLOOKUP(E4,'FG TYPE'!$B:$I,8,FALSE)),"-",VLOOKUP(E4,'FG TYPE'!$B:$I,8,FALSE)*K4)</f>
        <v>12740</v>
      </c>
      <c r="N4" s="237">
        <v>0</v>
      </c>
      <c r="O4" s="234">
        <v>2.0499999999999998</v>
      </c>
      <c r="P4" s="234">
        <v>1.43</v>
      </c>
      <c r="Q4" s="124">
        <f t="shared" si="2"/>
        <v>1.0110443227885669E-2</v>
      </c>
      <c r="R4" s="125"/>
    </row>
    <row r="5" spans="1:18" s="127" customFormat="1" ht="24.75" customHeight="1">
      <c r="A5" s="235">
        <v>45202</v>
      </c>
      <c r="B5" s="120" t="str">
        <f>IFERROR(VLOOKUP(E5,'FG TYPE'!$B:$E,4,FALSE),0)</f>
        <v>Y01</v>
      </c>
      <c r="C5" s="101" t="s">
        <v>62</v>
      </c>
      <c r="D5" s="128">
        <v>20230905049</v>
      </c>
      <c r="E5" s="101" t="s">
        <v>83</v>
      </c>
      <c r="F5" s="88" t="str">
        <f>IFERROR(VLOOKUP(E5,'FG TYPE'!$B:$C,2,FALSE),0)</f>
        <v>28#*2C+24#*2C+AL+D+</v>
      </c>
      <c r="G5" s="101">
        <f>IFERROR(VLOOKUP(E5,'FG TYPE'!$B:$D,3,FALSE),0)</f>
        <v>60</v>
      </c>
      <c r="H5" s="122">
        <f t="shared" si="1"/>
        <v>0.93518518518518501</v>
      </c>
      <c r="I5" s="101">
        <v>4.5</v>
      </c>
      <c r="J5" s="101">
        <v>16</v>
      </c>
      <c r="K5" s="230">
        <v>5000</v>
      </c>
      <c r="L5" s="240">
        <f>IF(ISBLANK(VLOOKUP(E5,'FG TYPE'!$B:$G,6,FALSE)),K5,VLOOKUP(E5,'FG TYPE'!$B:$G,6,FALSE)*M5/1000)</f>
        <v>405.17159999999996</v>
      </c>
      <c r="M5" s="243">
        <f>IF(ISBLANK(VLOOKUP(E5,'FG TYPE'!$B:$I,8,FALSE)),"-",VLOOKUP(E5,'FG TYPE'!$B:$I,8,FALSE)*K5)</f>
        <v>15149.999999999998</v>
      </c>
      <c r="N5" s="229">
        <v>0</v>
      </c>
      <c r="O5" s="234">
        <v>2.2400000000000002</v>
      </c>
      <c r="P5" s="234">
        <v>0.14000000000000001</v>
      </c>
      <c r="Q5" s="124">
        <f t="shared" si="2"/>
        <v>5.8397513345549391E-3</v>
      </c>
      <c r="R5" s="125"/>
    </row>
    <row r="6" spans="1:18" s="127" customFormat="1" ht="24.75" customHeight="1">
      <c r="A6" s="235">
        <v>45202</v>
      </c>
      <c r="B6" s="120" t="str">
        <f>IFERROR(VLOOKUP(E6,'FG TYPE'!$B:$E,4,FALSE),0)</f>
        <v>Y01</v>
      </c>
      <c r="C6" s="101" t="s">
        <v>62</v>
      </c>
      <c r="D6" s="128">
        <v>20230927004</v>
      </c>
      <c r="E6" s="101" t="s">
        <v>87</v>
      </c>
      <c r="F6" s="88" t="str">
        <f>IFERROR(VLOOKUP(E6,'FG TYPE'!$B:$C,2,FALSE),0)</f>
        <v>28#*2C+24#*2C+AL+D+</v>
      </c>
      <c r="G6" s="101">
        <f>IFERROR(VLOOKUP(E6,'FG TYPE'!$B:$D,3,FALSE),0)</f>
        <v>60</v>
      </c>
      <c r="H6" s="122">
        <f t="shared" si="1"/>
        <v>0.89230555555555557</v>
      </c>
      <c r="I6" s="101">
        <v>1</v>
      </c>
      <c r="J6" s="101">
        <v>16</v>
      </c>
      <c r="K6" s="230">
        <v>1765</v>
      </c>
      <c r="L6" s="240">
        <f>IF(ISBLANK(VLOOKUP(E6,'FG TYPE'!$B:$G,6,FALSE)),K6,VLOOKUP(E6,'FG TYPE'!$B:$G,6,FALSE)*M6/1000)</f>
        <v>85.909751200000002</v>
      </c>
      <c r="M6" s="243">
        <f>IF(ISBLANK(VLOOKUP(E6,'FG TYPE'!$B:$I,8,FALSE)),"-",VLOOKUP(E6,'FG TYPE'!$B:$I,8,FALSE)*K6)</f>
        <v>3212.3</v>
      </c>
      <c r="N6" s="229">
        <v>0</v>
      </c>
      <c r="O6" s="234">
        <v>0.5</v>
      </c>
      <c r="P6" s="234">
        <v>0.1</v>
      </c>
      <c r="Q6" s="124">
        <f t="shared" si="2"/>
        <v>6.9356343265035304E-3</v>
      </c>
      <c r="R6" s="125"/>
    </row>
    <row r="7" spans="1:18" s="126" customFormat="1" ht="24.75" customHeight="1">
      <c r="A7" s="235">
        <v>45202</v>
      </c>
      <c r="B7" s="120" t="str">
        <f>IFERROR(VLOOKUP(E7,'FG TYPE'!$B:$E,4,FALSE),0)</f>
        <v>Y01</v>
      </c>
      <c r="C7" s="101" t="s">
        <v>62</v>
      </c>
      <c r="D7" s="129">
        <v>20230927008</v>
      </c>
      <c r="E7" s="110" t="s">
        <v>92</v>
      </c>
      <c r="F7" s="88" t="str">
        <f>IFERROR(VLOOKUP(E7,'FG TYPE'!$B:$C,2,FALSE),0)</f>
        <v>28#*2C+28#*2C+AL+D+</v>
      </c>
      <c r="G7" s="101">
        <f>IFERROR(VLOOKUP(E7,'FG TYPE'!$B:$D,3,FALSE),0)</f>
        <v>60</v>
      </c>
      <c r="H7" s="122">
        <f t="shared" si="1"/>
        <v>0.5083333333333333</v>
      </c>
      <c r="I7" s="101">
        <v>1</v>
      </c>
      <c r="J7" s="101">
        <v>16</v>
      </c>
      <c r="K7" s="230">
        <v>1000</v>
      </c>
      <c r="L7" s="240">
        <f>IF(ISBLANK(VLOOKUP(E7,'FG TYPE'!$B:$G,6,FALSE)),K7,VLOOKUP(E7,'FG TYPE'!$B:$G,6,FALSE)*M7/1000)</f>
        <v>35.020344000000001</v>
      </c>
      <c r="M7" s="243">
        <f>IF(ISBLANK(VLOOKUP(E7,'FG TYPE'!$B:$I,8,FALSE)),"-",VLOOKUP(E7,'FG TYPE'!$B:$I,8,FALSE)*K7)</f>
        <v>1830</v>
      </c>
      <c r="N7" s="229">
        <v>0</v>
      </c>
      <c r="O7" s="234">
        <v>0.2</v>
      </c>
      <c r="P7" s="234">
        <v>0.08</v>
      </c>
      <c r="Q7" s="124">
        <f t="shared" si="2"/>
        <v>7.9319340344105437E-3</v>
      </c>
      <c r="R7" s="125"/>
    </row>
    <row r="8" spans="1:18" s="126" customFormat="1" ht="24.75" customHeight="1">
      <c r="A8" s="235">
        <v>45203</v>
      </c>
      <c r="B8" s="120" t="str">
        <f>IFERROR(VLOOKUP(E8,'FG TYPE'!$B:$E,4,FALSE),0)</f>
        <v>S01</v>
      </c>
      <c r="C8" s="101" t="s">
        <v>62</v>
      </c>
      <c r="D8" s="221">
        <v>20230926005</v>
      </c>
      <c r="E8" s="101" t="s">
        <v>69</v>
      </c>
      <c r="F8" s="88" t="str">
        <f>IFERROR(VLOOKUP(E8,'FG TYPE'!$B:$C,2,FALSE),0)</f>
        <v>0,080 A</v>
      </c>
      <c r="G8" s="101">
        <f>IFERROR(VLOOKUP(E8,'FG TYPE'!$B:$D,3,FALSE),0)</f>
        <v>11.66</v>
      </c>
      <c r="H8" s="122">
        <f t="shared" si="1"/>
        <v>0.93474532030725632</v>
      </c>
      <c r="I8" s="101">
        <v>11.5</v>
      </c>
      <c r="J8" s="101">
        <v>4</v>
      </c>
      <c r="K8" s="228">
        <v>125.34</v>
      </c>
      <c r="L8" s="240">
        <f>IF(ISBLANK(VLOOKUP(E8,'FG TYPE'!$B:$G,6,FALSE)),K8,VLOOKUP(E8,'FG TYPE'!$B:$G,6,FALSE)*M8/1000)</f>
        <v>125.34</v>
      </c>
      <c r="M8" s="243" t="str">
        <f>IF(ISBLANK(VLOOKUP(E8,'FG TYPE'!$B:$I,8,FALSE)),"-",VLOOKUP(E8,'FG TYPE'!$B:$I,8,FALSE)*K8)</f>
        <v>-</v>
      </c>
      <c r="N8" s="255">
        <v>0.8</v>
      </c>
      <c r="O8" s="237">
        <v>0</v>
      </c>
      <c r="P8" s="237">
        <v>0</v>
      </c>
      <c r="Q8" s="124">
        <f t="shared" si="2"/>
        <v>6.3421595053115591E-3</v>
      </c>
      <c r="R8" s="125"/>
    </row>
    <row r="9" spans="1:18" s="126" customFormat="1" ht="24.75" customHeight="1">
      <c r="A9" s="235">
        <v>45204</v>
      </c>
      <c r="B9" s="120" t="str">
        <f>IFERROR(VLOOKUP(E9,'FG TYPE'!$B:$E,4,FALSE),0)</f>
        <v>S01</v>
      </c>
      <c r="C9" s="101" t="s">
        <v>62</v>
      </c>
      <c r="D9" s="221">
        <v>20230926005</v>
      </c>
      <c r="E9" s="101" t="s">
        <v>69</v>
      </c>
      <c r="F9" s="88" t="str">
        <f>IFERROR(VLOOKUP(E9,'FG TYPE'!$B:$C,2,FALSE),0)</f>
        <v>0,080 A</v>
      </c>
      <c r="G9" s="101">
        <f>IFERROR(VLOOKUP(E9,'FG TYPE'!$B:$D,3,FALSE),0)</f>
        <v>11.66</v>
      </c>
      <c r="H9" s="122">
        <f t="shared" si="1"/>
        <v>1.1065702140353493</v>
      </c>
      <c r="I9" s="101">
        <v>11.5</v>
      </c>
      <c r="J9" s="101">
        <v>4</v>
      </c>
      <c r="K9" s="228">
        <v>148.38</v>
      </c>
      <c r="L9" s="240">
        <f>IF(ISBLANK(VLOOKUP(E9,'FG TYPE'!$B:$G,6,FALSE)),K9,VLOOKUP(E9,'FG TYPE'!$B:$G,6,FALSE)*M9/1000)</f>
        <v>148.38</v>
      </c>
      <c r="M9" s="243" t="str">
        <f>IF(ISBLANK(VLOOKUP(E9,'FG TYPE'!$B:$I,8,FALSE)),"-",VLOOKUP(E9,'FG TYPE'!$B:$I,8,FALSE)*K9)</f>
        <v>-</v>
      </c>
      <c r="N9" s="255">
        <v>0.5</v>
      </c>
      <c r="O9" s="237">
        <v>0</v>
      </c>
      <c r="P9" s="237">
        <v>0</v>
      </c>
      <c r="Q9" s="124">
        <f t="shared" ref="Q9:Q39" si="3">IFERROR((N9+O9+P9)/(L9+O9+P9+N9),"")</f>
        <v>3.3584094572810318E-3</v>
      </c>
      <c r="R9" s="125"/>
    </row>
    <row r="10" spans="1:18" s="126" customFormat="1" ht="24.75" customHeight="1">
      <c r="A10" s="235">
        <v>45205</v>
      </c>
      <c r="B10" s="120" t="str">
        <f>IFERROR(VLOOKUP(E10,'FG TYPE'!$B:$E,4,FALSE),0)</f>
        <v>S01</v>
      </c>
      <c r="C10" s="101" t="s">
        <v>62</v>
      </c>
      <c r="D10" s="221">
        <v>20230926005</v>
      </c>
      <c r="E10" s="101" t="s">
        <v>69</v>
      </c>
      <c r="F10" s="88" t="str">
        <f>IFERROR(VLOOKUP(E10,'FG TYPE'!$B:$C,2,FALSE),0)</f>
        <v>0,080 A</v>
      </c>
      <c r="G10" s="101">
        <f>IFERROR(VLOOKUP(E10,'FG TYPE'!$B:$D,3,FALSE),0)</f>
        <v>11.66</v>
      </c>
      <c r="H10" s="122">
        <f t="shared" si="1"/>
        <v>1.0129870129870131</v>
      </c>
      <c r="I10" s="101">
        <v>7</v>
      </c>
      <c r="J10" s="101">
        <v>4</v>
      </c>
      <c r="K10" s="228">
        <v>82.68</v>
      </c>
      <c r="L10" s="240">
        <f>IF(ISBLANK(VLOOKUP(E10,'FG TYPE'!$B:$G,6,FALSE)),K10,VLOOKUP(E10,'FG TYPE'!$B:$G,6,FALSE)*M10/1000)</f>
        <v>82.68</v>
      </c>
      <c r="M10" s="243" t="str">
        <f>IF(ISBLANK(VLOOKUP(E10,'FG TYPE'!$B:$I,8,FALSE)),"-",VLOOKUP(E10,'FG TYPE'!$B:$I,8,FALSE)*K10)</f>
        <v>-</v>
      </c>
      <c r="N10" s="229">
        <v>0</v>
      </c>
      <c r="O10" s="237">
        <v>0</v>
      </c>
      <c r="P10" s="237">
        <v>0</v>
      </c>
      <c r="Q10" s="124">
        <f t="shared" si="3"/>
        <v>0</v>
      </c>
      <c r="R10" s="125"/>
    </row>
    <row r="11" spans="1:18" s="127" customFormat="1" ht="27.75" customHeight="1">
      <c r="A11" s="235">
        <v>45205</v>
      </c>
      <c r="B11" s="120" t="str">
        <f>IFERROR(VLOOKUP(E11,'FG TYPE'!$B:$E,4,FALSE),0)</f>
        <v>S01</v>
      </c>
      <c r="C11" s="101" t="s">
        <v>62</v>
      </c>
      <c r="D11" s="129">
        <v>20230926004</v>
      </c>
      <c r="E11" s="101" t="s">
        <v>67</v>
      </c>
      <c r="F11" s="88" t="str">
        <f>IFERROR(VLOOKUP(E11,'FG TYPE'!$B:$C,2,FALSE),0)</f>
        <v>0,200 A</v>
      </c>
      <c r="G11" s="101">
        <f>IFERROR(VLOOKUP(E11,'FG TYPE'!$B:$D,3,FALSE),0)</f>
        <v>69.06</v>
      </c>
      <c r="H11" s="122">
        <f t="shared" si="1"/>
        <v>0.91949029829134088</v>
      </c>
      <c r="I11" s="101">
        <v>4</v>
      </c>
      <c r="J11" s="101">
        <v>4</v>
      </c>
      <c r="K11" s="230">
        <v>254</v>
      </c>
      <c r="L11" s="243">
        <f>IF(ISBLANK(VLOOKUP(E11,'FG TYPE'!$B:$G,6,FALSE)),K11,VLOOKUP(E11,'FG TYPE'!$B:$G,6,FALSE)*M11/1000)</f>
        <v>254</v>
      </c>
      <c r="M11" s="243" t="str">
        <f>IF(ISBLANK(VLOOKUP(E11,'FG TYPE'!$B:$I,8,FALSE)),"-",VLOOKUP(E11,'FG TYPE'!$B:$I,8,FALSE)*K11)</f>
        <v>-</v>
      </c>
      <c r="N11" s="255">
        <v>1.1200000000000001</v>
      </c>
      <c r="O11" s="237">
        <v>0</v>
      </c>
      <c r="P11" s="237">
        <v>0</v>
      </c>
      <c r="Q11" s="124">
        <f t="shared" si="3"/>
        <v>4.3900909375979933E-3</v>
      </c>
      <c r="R11" s="125"/>
    </row>
    <row r="12" spans="1:18" s="126" customFormat="1" ht="24.75" customHeight="1">
      <c r="A12" s="235">
        <v>45205</v>
      </c>
      <c r="B12" s="120" t="str">
        <f>IFERROR(VLOOKUP(E12,'FG TYPE'!$B:$E,4,FALSE),0)</f>
        <v>S01</v>
      </c>
      <c r="C12" s="101" t="s">
        <v>62</v>
      </c>
      <c r="D12" s="221">
        <v>20231002001</v>
      </c>
      <c r="E12" s="101" t="s">
        <v>70</v>
      </c>
      <c r="F12" s="88" t="str">
        <f>IFERROR(VLOOKUP(E12,'FG TYPE'!$B:$C,2,FALSE),0)</f>
        <v>0,180 A</v>
      </c>
      <c r="G12" s="101">
        <f>IFERROR(VLOOKUP(E12,'FG TYPE'!$B:$D,3,FALSE),0)</f>
        <v>58.88</v>
      </c>
      <c r="H12" s="122">
        <f t="shared" si="1"/>
        <v>0.90115489130434778</v>
      </c>
      <c r="I12" s="101">
        <v>1</v>
      </c>
      <c r="J12" s="101">
        <v>4</v>
      </c>
      <c r="K12" s="228">
        <v>53.06</v>
      </c>
      <c r="L12" s="240">
        <f>IF(ISBLANK(VLOOKUP(E12,'FG TYPE'!$B:$G,6,FALSE)),K12,VLOOKUP(E12,'FG TYPE'!$B:$G,6,FALSE)*M12/1000)</f>
        <v>53.06</v>
      </c>
      <c r="M12" s="243" t="str">
        <f>IF(ISBLANK(VLOOKUP(E12,'FG TYPE'!$B:$I,8,FALSE)),"-",VLOOKUP(E12,'FG TYPE'!$B:$I,8,FALSE)*K12)</f>
        <v>-</v>
      </c>
      <c r="N12" s="229">
        <v>0</v>
      </c>
      <c r="O12" s="237">
        <v>0</v>
      </c>
      <c r="P12" s="237">
        <v>0</v>
      </c>
      <c r="Q12" s="124">
        <f t="shared" si="3"/>
        <v>0</v>
      </c>
      <c r="R12" s="125"/>
    </row>
    <row r="13" spans="1:18" s="127" customFormat="1" ht="24.75" customHeight="1">
      <c r="A13" s="235">
        <v>45206</v>
      </c>
      <c r="B13" s="120" t="str">
        <f>IFERROR(VLOOKUP(E13,'FG TYPE'!$B:$E,4,FALSE),0)</f>
        <v>S01</v>
      </c>
      <c r="C13" s="101" t="s">
        <v>62</v>
      </c>
      <c r="D13" s="129">
        <v>20230926004</v>
      </c>
      <c r="E13" s="101" t="s">
        <v>67</v>
      </c>
      <c r="F13" s="88" t="str">
        <f>IFERROR(VLOOKUP(E13,'FG TYPE'!$B:$C,2,FALSE),0)</f>
        <v>0,200 A</v>
      </c>
      <c r="G13" s="101">
        <f>IFERROR(VLOOKUP(E13,'FG TYPE'!$B:$D,3,FALSE),0)</f>
        <v>69.06</v>
      </c>
      <c r="H13" s="122">
        <f t="shared" ref="H13:H52" si="4">IF(M13="-",K13/I13/G13,M13/I13/60/G13)</f>
        <v>0.94198281687421559</v>
      </c>
      <c r="I13" s="101">
        <v>1.5</v>
      </c>
      <c r="J13" s="101">
        <v>4</v>
      </c>
      <c r="K13" s="228">
        <v>97.58</v>
      </c>
      <c r="L13" s="240">
        <f>IF(ISBLANK(VLOOKUP(E13,'FG TYPE'!$B:$G,6,FALSE)),K13,VLOOKUP(E13,'FG TYPE'!$B:$G,6,FALSE)*M13/1000)</f>
        <v>97.58</v>
      </c>
      <c r="M13" s="243" t="str">
        <f>IF(ISBLANK(VLOOKUP(E13,'FG TYPE'!$B:$I,8,FALSE)),"-",VLOOKUP(E13,'FG TYPE'!$B:$I,8,FALSE)*K13)</f>
        <v>-</v>
      </c>
      <c r="N13" s="255">
        <v>0.6</v>
      </c>
      <c r="O13" s="237">
        <v>0</v>
      </c>
      <c r="P13" s="237">
        <v>0</v>
      </c>
      <c r="Q13" s="124">
        <f t="shared" si="3"/>
        <v>6.111224281931147E-3</v>
      </c>
      <c r="R13" s="125"/>
    </row>
    <row r="14" spans="1:18" s="127" customFormat="1" ht="24.75" customHeight="1">
      <c r="A14" s="235">
        <v>45206</v>
      </c>
      <c r="B14" s="120" t="str">
        <f>IFERROR(VLOOKUP(E14,'FG TYPE'!$B:$E,4,FALSE),0)</f>
        <v>S01</v>
      </c>
      <c r="C14" s="101" t="s">
        <v>62</v>
      </c>
      <c r="D14" s="129">
        <v>20230926005</v>
      </c>
      <c r="E14" s="101" t="s">
        <v>69</v>
      </c>
      <c r="F14" s="88" t="str">
        <f>IFERROR(VLOOKUP(E14,'FG TYPE'!$B:$C,2,FALSE),0)</f>
        <v>0,080 A</v>
      </c>
      <c r="G14" s="101">
        <f>IFERROR(VLOOKUP(E14,'FG TYPE'!$B:$D,3,FALSE),0)</f>
        <v>11.66</v>
      </c>
      <c r="H14" s="122">
        <f t="shared" si="4"/>
        <v>0.95506003430531727</v>
      </c>
      <c r="I14" s="101">
        <v>2.5</v>
      </c>
      <c r="J14" s="101">
        <v>4</v>
      </c>
      <c r="K14" s="228">
        <v>27.84</v>
      </c>
      <c r="L14" s="240">
        <f>IF(ISBLANK(VLOOKUP(E14,'FG TYPE'!$B:$G,6,FALSE)),K14,VLOOKUP(E14,'FG TYPE'!$B:$G,6,FALSE)*M14/1000)</f>
        <v>27.84</v>
      </c>
      <c r="M14" s="243" t="str">
        <f>IF(ISBLANK(VLOOKUP(E14,'FG TYPE'!$B:$I,8,FALSE)),"-",VLOOKUP(E14,'FG TYPE'!$B:$I,8,FALSE)*K14)</f>
        <v>-</v>
      </c>
      <c r="N14" s="255">
        <v>0.3</v>
      </c>
      <c r="O14" s="237">
        <v>0</v>
      </c>
      <c r="P14" s="237">
        <v>0</v>
      </c>
      <c r="Q14" s="124">
        <f t="shared" si="3"/>
        <v>1.0660980810234541E-2</v>
      </c>
      <c r="R14" s="125"/>
    </row>
    <row r="15" spans="1:18" s="127" customFormat="1" ht="24.75" customHeight="1">
      <c r="A15" s="235">
        <v>45206</v>
      </c>
      <c r="B15" s="120" t="str">
        <f>IFERROR(VLOOKUP(E15,'FG TYPE'!$B:$E,4,FALSE),0)</f>
        <v>S01</v>
      </c>
      <c r="C15" s="101" t="s">
        <v>62</v>
      </c>
      <c r="D15" s="128">
        <v>20231002001</v>
      </c>
      <c r="E15" s="112" t="s">
        <v>70</v>
      </c>
      <c r="F15" s="88" t="str">
        <f>IFERROR(VLOOKUP(E15,'FG TYPE'!$B:$C,2,FALSE),0)</f>
        <v>0,180 A</v>
      </c>
      <c r="G15" s="101">
        <f>IFERROR(VLOOKUP(E15,'FG TYPE'!$B:$D,3,FALSE),0)</f>
        <v>58.88</v>
      </c>
      <c r="H15" s="122">
        <f t="shared" si="4"/>
        <v>0.81046195652173902</v>
      </c>
      <c r="I15" s="101">
        <v>0.5</v>
      </c>
      <c r="J15" s="101">
        <v>4</v>
      </c>
      <c r="K15" s="228">
        <v>23.86</v>
      </c>
      <c r="L15" s="240">
        <f>IF(ISBLANK(VLOOKUP(E15,'FG TYPE'!$B:$G,6,FALSE)),K15,VLOOKUP(E15,'FG TYPE'!$B:$G,6,FALSE)*M15/1000)</f>
        <v>23.86</v>
      </c>
      <c r="M15" s="243" t="str">
        <f>IF(ISBLANK(VLOOKUP(E15,'FG TYPE'!$B:$I,8,FALSE)),"-",VLOOKUP(E15,'FG TYPE'!$B:$I,8,FALSE)*K15)</f>
        <v>-</v>
      </c>
      <c r="N15" s="229">
        <v>0</v>
      </c>
      <c r="O15" s="237">
        <v>0</v>
      </c>
      <c r="P15" s="237">
        <v>0</v>
      </c>
      <c r="Q15" s="124">
        <f t="shared" si="3"/>
        <v>0</v>
      </c>
      <c r="R15" s="125"/>
    </row>
    <row r="16" spans="1:18" s="127" customFormat="1" ht="24.75" customHeight="1">
      <c r="A16" s="235">
        <v>45208</v>
      </c>
      <c r="B16" s="120" t="str">
        <f>IFERROR(VLOOKUP(E16,'FG TYPE'!$B:$E,4,FALSE),0)</f>
        <v>S01</v>
      </c>
      <c r="C16" s="101" t="s">
        <v>62</v>
      </c>
      <c r="D16" s="129">
        <v>20230926004</v>
      </c>
      <c r="E16" s="101" t="s">
        <v>67</v>
      </c>
      <c r="F16" s="88" t="str">
        <f>IFERROR(VLOOKUP(E16,'FG TYPE'!$B:$C,2,FALSE),0)</f>
        <v>0,200 A</v>
      </c>
      <c r="G16" s="101">
        <f>IFERROR(VLOOKUP(E16,'FG TYPE'!$B:$D,3,FALSE),0)</f>
        <v>69.06</v>
      </c>
      <c r="H16" s="122">
        <f t="shared" si="4"/>
        <v>0.89873539916980394</v>
      </c>
      <c r="I16" s="101">
        <v>3</v>
      </c>
      <c r="J16" s="101">
        <v>4</v>
      </c>
      <c r="K16" s="228">
        <v>186.2</v>
      </c>
      <c r="L16" s="240">
        <f>IF(ISBLANK(VLOOKUP(E16,'FG TYPE'!$B:$G,6,FALSE)),K16,VLOOKUP(E16,'FG TYPE'!$B:$G,6,FALSE)*M16/1000)</f>
        <v>186.2</v>
      </c>
      <c r="M16" s="243" t="str">
        <f>IF(ISBLANK(VLOOKUP(E16,'FG TYPE'!$B:$I,8,FALSE)),"-",VLOOKUP(E16,'FG TYPE'!$B:$I,8,FALSE)*K16)</f>
        <v>-</v>
      </c>
      <c r="N16" s="256">
        <v>0.2</v>
      </c>
      <c r="O16" s="237">
        <v>0</v>
      </c>
      <c r="P16" s="237">
        <v>0</v>
      </c>
      <c r="Q16" s="124">
        <f t="shared" si="3"/>
        <v>1.0729613733905582E-3</v>
      </c>
      <c r="R16" s="125"/>
    </row>
    <row r="17" spans="1:18" s="127" customFormat="1" ht="24.75" customHeight="1">
      <c r="A17" s="235">
        <v>45208</v>
      </c>
      <c r="B17" s="120" t="str">
        <f>IFERROR(VLOOKUP(E17,'FG TYPE'!$B:$E,4,FALSE),0)</f>
        <v>S01</v>
      </c>
      <c r="C17" s="101" t="s">
        <v>62</v>
      </c>
      <c r="D17" s="129">
        <v>20230926005</v>
      </c>
      <c r="E17" s="101" t="s">
        <v>69</v>
      </c>
      <c r="F17" s="88" t="str">
        <f>IFERROR(VLOOKUP(E17,'FG TYPE'!$B:$C,2,FALSE),0)</f>
        <v>0,080 A</v>
      </c>
      <c r="G17" s="101">
        <f>IFERROR(VLOOKUP(E17,'FG TYPE'!$B:$D,3,FALSE),0)</f>
        <v>11.66</v>
      </c>
      <c r="H17" s="122">
        <f t="shared" si="4"/>
        <v>0.88078902229845624</v>
      </c>
      <c r="I17" s="101">
        <v>8</v>
      </c>
      <c r="J17" s="101">
        <v>4</v>
      </c>
      <c r="K17" s="228">
        <v>82.16</v>
      </c>
      <c r="L17" s="240">
        <f>IF(ISBLANK(VLOOKUP(E17,'FG TYPE'!$B:$G,6,FALSE)),K17,VLOOKUP(E17,'FG TYPE'!$B:$G,6,FALSE)*M17/1000)</f>
        <v>82.16</v>
      </c>
      <c r="M17" s="243" t="str">
        <f>IF(ISBLANK(VLOOKUP(E17,'FG TYPE'!$B:$I,8,FALSE)),"-",VLOOKUP(E17,'FG TYPE'!$B:$I,8,FALSE)*K17)</f>
        <v>-</v>
      </c>
      <c r="N17" s="256">
        <v>0.6</v>
      </c>
      <c r="O17" s="237">
        <v>0</v>
      </c>
      <c r="P17" s="237">
        <v>0</v>
      </c>
      <c r="Q17" s="124">
        <f t="shared" si="3"/>
        <v>7.2498791686805225E-3</v>
      </c>
      <c r="R17" s="125"/>
    </row>
    <row r="18" spans="1:18" s="126" customFormat="1" ht="25.5" customHeight="1">
      <c r="A18" s="235">
        <v>45208</v>
      </c>
      <c r="B18" s="120" t="str">
        <f>IFERROR(VLOOKUP(E18,'FG TYPE'!$B:$E,4,FALSE),0)</f>
        <v>S01</v>
      </c>
      <c r="C18" s="101" t="s">
        <v>62</v>
      </c>
      <c r="D18" s="128">
        <v>20231002001</v>
      </c>
      <c r="E18" s="112" t="s">
        <v>70</v>
      </c>
      <c r="F18" s="88" t="str">
        <f>IFERROR(VLOOKUP(E18,'FG TYPE'!$B:$C,2,FALSE),0)</f>
        <v>0,180 A</v>
      </c>
      <c r="G18" s="101">
        <f>IFERROR(VLOOKUP(E18,'FG TYPE'!$B:$D,3,FALSE),0)</f>
        <v>58.88</v>
      </c>
      <c r="H18" s="122">
        <f t="shared" si="4"/>
        <v>0.82744565217391297</v>
      </c>
      <c r="I18" s="101">
        <v>0.5</v>
      </c>
      <c r="J18" s="101">
        <v>4</v>
      </c>
      <c r="K18" s="228">
        <v>24.36</v>
      </c>
      <c r="L18" s="240">
        <f>IF(ISBLANK(VLOOKUP(E18,'FG TYPE'!$B:$G,6,FALSE)),K18,VLOOKUP(E18,'FG TYPE'!$B:$G,6,FALSE)*M18/1000)</f>
        <v>24.36</v>
      </c>
      <c r="M18" s="243" t="str">
        <f>IF(ISBLANK(VLOOKUP(E18,'FG TYPE'!$B:$I,8,FALSE)),"-",VLOOKUP(E18,'FG TYPE'!$B:$I,8,FALSE)*K18)</f>
        <v>-</v>
      </c>
      <c r="N18" s="229">
        <v>0</v>
      </c>
      <c r="O18" s="237">
        <v>0</v>
      </c>
      <c r="P18" s="237">
        <v>0</v>
      </c>
      <c r="Q18" s="124">
        <f t="shared" si="3"/>
        <v>0</v>
      </c>
      <c r="R18" s="125"/>
    </row>
    <row r="19" spans="1:18" s="127" customFormat="1" ht="24.75" customHeight="1">
      <c r="A19" s="235">
        <v>45208</v>
      </c>
      <c r="B19" s="120" t="str">
        <f>IFERROR(VLOOKUP(E19,'FG TYPE'!$B:$E,4,FALSE),0)</f>
        <v>S01</v>
      </c>
      <c r="C19" s="101" t="s">
        <v>62</v>
      </c>
      <c r="D19" s="129">
        <v>20230926003</v>
      </c>
      <c r="E19" s="101" t="s">
        <v>65</v>
      </c>
      <c r="F19" s="88" t="str">
        <f>IFERROR(VLOOKUP(E19,'FG TYPE'!$B:$C,2,FALSE),0)</f>
        <v>0,127 A</v>
      </c>
      <c r="G19" s="101">
        <f>IFERROR(VLOOKUP(E19,'FG TYPE'!$B:$D,3,FALSE),0)</f>
        <v>29.25</v>
      </c>
      <c r="H19" s="122">
        <f t="shared" si="4"/>
        <v>0.95487179487179485</v>
      </c>
      <c r="I19" s="101">
        <v>2</v>
      </c>
      <c r="J19" s="101">
        <v>4</v>
      </c>
      <c r="K19" s="228">
        <v>55.86</v>
      </c>
      <c r="L19" s="240">
        <f>IF(ISBLANK(VLOOKUP(E19,'FG TYPE'!$B:$G,6,FALSE)),K19,VLOOKUP(E19,'FG TYPE'!$B:$G,6,FALSE)*M19/1000)</f>
        <v>55.86</v>
      </c>
      <c r="M19" s="243" t="str">
        <f>IF(ISBLANK(VLOOKUP(E19,'FG TYPE'!$B:$I,8,FALSE)),"-",VLOOKUP(E19,'FG TYPE'!$B:$I,8,FALSE)*K19)</f>
        <v>-</v>
      </c>
      <c r="N19" s="229">
        <v>0</v>
      </c>
      <c r="O19" s="237">
        <v>0</v>
      </c>
      <c r="P19" s="237">
        <v>0</v>
      </c>
      <c r="Q19" s="124">
        <f t="shared" si="3"/>
        <v>0</v>
      </c>
      <c r="R19" s="125"/>
    </row>
    <row r="20" spans="1:18" s="127" customFormat="1" ht="24.75" customHeight="1">
      <c r="A20" s="235">
        <v>45209</v>
      </c>
      <c r="B20" s="120" t="str">
        <f>IFERROR(VLOOKUP(E20,'FG TYPE'!$B:$E,4,FALSE),0)</f>
        <v>Y01</v>
      </c>
      <c r="C20" s="101" t="s">
        <v>62</v>
      </c>
      <c r="D20" s="129">
        <v>20230809002</v>
      </c>
      <c r="E20" s="101" t="s">
        <v>81</v>
      </c>
      <c r="F20" s="88" t="str">
        <f>IFERROR(VLOOKUP(E20,'FG TYPE'!$B:$C,2,FALSE),0)</f>
        <v>28#*2C+24#*2C+AL+D+</v>
      </c>
      <c r="G20" s="101">
        <f>IFERROR(VLOOKUP(E20,'FG TYPE'!$B:$D,3,FALSE),0)</f>
        <v>60</v>
      </c>
      <c r="H20" s="122">
        <f t="shared" si="4"/>
        <v>0.7556750000000001</v>
      </c>
      <c r="I20" s="101">
        <v>0.5</v>
      </c>
      <c r="J20" s="101">
        <v>16</v>
      </c>
      <c r="K20" s="230">
        <v>1503</v>
      </c>
      <c r="L20" s="240">
        <f>IF(ISBLANK(VLOOKUP(E20,'FG TYPE'!$B:$G,6,FALSE)),K20,VLOOKUP(E20,'FG TYPE'!$B:$G,6,FALSE)*M20/1000)</f>
        <v>36.377589960000002</v>
      </c>
      <c r="M20" s="243">
        <f>IF(ISBLANK(VLOOKUP(E20,'FG TYPE'!$B:$I,8,FALSE)),"-",VLOOKUP(E20,'FG TYPE'!$B:$I,8,FALSE)*K20)</f>
        <v>1360.2150000000001</v>
      </c>
      <c r="N20" s="229">
        <v>0</v>
      </c>
      <c r="O20" s="237">
        <v>0</v>
      </c>
      <c r="P20" s="237">
        <v>0</v>
      </c>
      <c r="Q20" s="124">
        <f t="shared" si="3"/>
        <v>0</v>
      </c>
      <c r="R20" s="125"/>
    </row>
    <row r="21" spans="1:18" s="127" customFormat="1" ht="24.75" customHeight="1">
      <c r="A21" s="235">
        <v>45209</v>
      </c>
      <c r="B21" s="120" t="str">
        <f>IFERROR(VLOOKUP(E21,'FG TYPE'!$B:$E,4,FALSE),0)</f>
        <v>Y01</v>
      </c>
      <c r="C21" s="101" t="s">
        <v>62</v>
      </c>
      <c r="D21" s="129">
        <v>20230905050</v>
      </c>
      <c r="E21" s="101" t="s">
        <v>84</v>
      </c>
      <c r="F21" s="88" t="str">
        <f>IFERROR(VLOOKUP(E21,'FG TYPE'!$B:$C,2,FALSE),0)</f>
        <v>28#*2C+24#*2C+AL+D+</v>
      </c>
      <c r="G21" s="101">
        <f>IFERROR(VLOOKUP(E21,'FG TYPE'!$B:$D,3,FALSE),0)</f>
        <v>60</v>
      </c>
      <c r="H21" s="122">
        <f t="shared" si="4"/>
        <v>1.2992777777777778</v>
      </c>
      <c r="I21" s="101">
        <v>2.5</v>
      </c>
      <c r="J21" s="101">
        <v>16</v>
      </c>
      <c r="K21" s="230">
        <v>2570</v>
      </c>
      <c r="L21" s="240">
        <f>IF(ISBLANK(VLOOKUP(E21,'FG TYPE'!$B:$G,6,FALSE)),K21,VLOOKUP(E21,'FG TYPE'!$B:$G,6,FALSE)*M21/1000)</f>
        <v>312.73096399999997</v>
      </c>
      <c r="M21" s="243">
        <f>IF(ISBLANK(VLOOKUP(E21,'FG TYPE'!$B:$I,8,FALSE)),"-",VLOOKUP(E21,'FG TYPE'!$B:$I,8,FALSE)*K21)</f>
        <v>11693.5</v>
      </c>
      <c r="N21" s="229">
        <v>0</v>
      </c>
      <c r="O21" s="234">
        <v>2.9</v>
      </c>
      <c r="P21" s="234">
        <v>1.7</v>
      </c>
      <c r="Q21" s="124">
        <f t="shared" si="3"/>
        <v>1.4495906551369505E-2</v>
      </c>
      <c r="R21" s="125"/>
    </row>
    <row r="22" spans="1:18" s="127" customFormat="1" ht="24.75" customHeight="1">
      <c r="A22" s="235">
        <v>45209</v>
      </c>
      <c r="B22" s="120" t="str">
        <f>IFERROR(VLOOKUP(E22,'FG TYPE'!$B:$E,4,FALSE),0)</f>
        <v>Y01</v>
      </c>
      <c r="C22" s="101" t="s">
        <v>62</v>
      </c>
      <c r="D22" s="128">
        <v>20230927001</v>
      </c>
      <c r="E22" s="112" t="s">
        <v>84</v>
      </c>
      <c r="F22" s="88" t="str">
        <f>IFERROR(VLOOKUP(E22,'FG TYPE'!$B:$C,2,FALSE),0)</f>
        <v>28#*2C+24#*2C+AL+D+</v>
      </c>
      <c r="G22" s="101">
        <f>IFERROR(VLOOKUP(E22,'FG TYPE'!$B:$D,3,FALSE),0)</f>
        <v>60</v>
      </c>
      <c r="H22" s="122">
        <f t="shared" si="4"/>
        <v>0.80888888888888888</v>
      </c>
      <c r="I22" s="101">
        <v>2.5</v>
      </c>
      <c r="J22" s="101">
        <v>16</v>
      </c>
      <c r="K22" s="230">
        <v>1600</v>
      </c>
      <c r="L22" s="240">
        <f>IF(ISBLANK(VLOOKUP(E22,'FG TYPE'!$B:$G,6,FALSE)),K22,VLOOKUP(E22,'FG TYPE'!$B:$G,6,FALSE)*M22/1000)</f>
        <v>194.69632000000001</v>
      </c>
      <c r="M22" s="243">
        <f>IF(ISBLANK(VLOOKUP(E22,'FG TYPE'!$B:$I,8,FALSE)),"-",VLOOKUP(E22,'FG TYPE'!$B:$I,8,FALSE)*K22)</f>
        <v>7280</v>
      </c>
      <c r="N22" s="229">
        <v>0</v>
      </c>
      <c r="O22" s="228">
        <v>1.08</v>
      </c>
      <c r="P22" s="230">
        <v>0</v>
      </c>
      <c r="Q22" s="124">
        <f t="shared" si="3"/>
        <v>5.5164996461267634E-3</v>
      </c>
      <c r="R22" s="125"/>
    </row>
    <row r="23" spans="1:18" s="127" customFormat="1" ht="24.75" customHeight="1">
      <c r="A23" s="235">
        <v>45209</v>
      </c>
      <c r="B23" s="120" t="str">
        <f>IFERROR(VLOOKUP(E23,'FG TYPE'!$B:$E,4,FALSE),0)</f>
        <v>Y01</v>
      </c>
      <c r="C23" s="101" t="s">
        <v>62</v>
      </c>
      <c r="D23" s="128">
        <v>20230825004</v>
      </c>
      <c r="E23" s="101" t="s">
        <v>88</v>
      </c>
      <c r="F23" s="88" t="str">
        <f>IFERROR(VLOOKUP(E23,'FG TYPE'!$B:$C,2,FALSE),0)</f>
        <v>28#*2C+24#*2C+AL+D+</v>
      </c>
      <c r="G23" s="101">
        <f>IFERROR(VLOOKUP(E23,'FG TYPE'!$B:$D,3,FALSE),0)</f>
        <v>60</v>
      </c>
      <c r="H23" s="122">
        <f t="shared" si="4"/>
        <v>0.84166666666666667</v>
      </c>
      <c r="I23" s="101">
        <v>0.1</v>
      </c>
      <c r="J23" s="101">
        <v>16</v>
      </c>
      <c r="K23" s="230">
        <v>100</v>
      </c>
      <c r="L23" s="240">
        <f>IF(ISBLANK(VLOOKUP(E23,'FG TYPE'!$B:$G,6,FALSE)),K23,VLOOKUP(E23,'FG TYPE'!$B:$G,6,FALSE)*M23/1000)</f>
        <v>8.1034319999999997</v>
      </c>
      <c r="M23" s="243">
        <f>IF(ISBLANK(VLOOKUP(E23,'FG TYPE'!$B:$I,8,FALSE)),"-",VLOOKUP(E23,'FG TYPE'!$B:$I,8,FALSE)*K23)</f>
        <v>303</v>
      </c>
      <c r="N23" s="229">
        <v>0</v>
      </c>
      <c r="O23" s="230">
        <v>0</v>
      </c>
      <c r="P23" s="230">
        <v>0</v>
      </c>
      <c r="Q23" s="124">
        <f t="shared" si="3"/>
        <v>0</v>
      </c>
      <c r="R23" s="125"/>
    </row>
    <row r="24" spans="1:18" s="127" customFormat="1" ht="24.75" customHeight="1">
      <c r="A24" s="235">
        <v>45209</v>
      </c>
      <c r="B24" s="120" t="str">
        <f>IFERROR(VLOOKUP(E24,'FG TYPE'!$B:$E,4,FALSE),0)</f>
        <v>Y01</v>
      </c>
      <c r="C24" s="101" t="s">
        <v>62</v>
      </c>
      <c r="D24" s="128">
        <v>20230927005</v>
      </c>
      <c r="E24" s="101" t="s">
        <v>88</v>
      </c>
      <c r="F24" s="88" t="str">
        <f>IFERROR(VLOOKUP(E24,'FG TYPE'!$B:$C,2,FALSE),0)</f>
        <v>28#*2C+24#*2C+AL+D+</v>
      </c>
      <c r="G24" s="101">
        <f>IFERROR(VLOOKUP(E24,'FG TYPE'!$B:$D,3,FALSE),0)</f>
        <v>60</v>
      </c>
      <c r="H24" s="122">
        <f t="shared" si="4"/>
        <v>0.88374999999999992</v>
      </c>
      <c r="I24" s="101">
        <v>1</v>
      </c>
      <c r="J24" s="101">
        <v>16</v>
      </c>
      <c r="K24" s="230">
        <v>1050</v>
      </c>
      <c r="L24" s="240">
        <f>IF(ISBLANK(VLOOKUP(E24,'FG TYPE'!$B:$G,6,FALSE)),K24,VLOOKUP(E24,'FG TYPE'!$B:$G,6,FALSE)*M24/1000)</f>
        <v>85.086035999999993</v>
      </c>
      <c r="M24" s="243">
        <f>IF(ISBLANK(VLOOKUP(E24,'FG TYPE'!$B:$I,8,FALSE)),"-",VLOOKUP(E24,'FG TYPE'!$B:$I,8,FALSE)*K24)</f>
        <v>3181.5</v>
      </c>
      <c r="N24" s="229">
        <v>0</v>
      </c>
      <c r="O24" s="228">
        <v>0.54</v>
      </c>
      <c r="P24" s="228">
        <v>0.41</v>
      </c>
      <c r="Q24" s="124">
        <f t="shared" si="3"/>
        <v>1.10418848213788E-2</v>
      </c>
      <c r="R24" s="125"/>
    </row>
    <row r="25" spans="1:18" s="126" customFormat="1" ht="24.75" customHeight="1">
      <c r="A25" s="235">
        <v>45209</v>
      </c>
      <c r="B25" s="120" t="str">
        <f>IFERROR(VLOOKUP(E25,'FG TYPE'!$B:$E,4,FALSE),0)</f>
        <v>Y01</v>
      </c>
      <c r="C25" s="101" t="s">
        <v>62</v>
      </c>
      <c r="D25" s="129">
        <v>20230927006</v>
      </c>
      <c r="E25" s="110" t="s">
        <v>89</v>
      </c>
      <c r="F25" s="88" t="str">
        <f>IFERROR(VLOOKUP(E25,'FG TYPE'!$B:$C,2,FALSE),0)</f>
        <v>28#*2C+24#*2C+AL+D+</v>
      </c>
      <c r="G25" s="101">
        <f>IFERROR(VLOOKUP(E25,'FG TYPE'!$B:$D,3,FALSE),0)</f>
        <v>60</v>
      </c>
      <c r="H25" s="122">
        <f t="shared" si="4"/>
        <v>0.9226388888888889</v>
      </c>
      <c r="I25" s="101">
        <v>3</v>
      </c>
      <c r="J25" s="101">
        <v>16</v>
      </c>
      <c r="K25" s="230">
        <v>2190</v>
      </c>
      <c r="L25" s="240">
        <f>IF(ISBLANK(VLOOKUP(E25,'FG TYPE'!$B:$G,6,FALSE)),K25,VLOOKUP(E25,'FG TYPE'!$B:$G,6,FALSE)*M25/1000)</f>
        <v>266.490588</v>
      </c>
      <c r="M25" s="243">
        <f>IF(ISBLANK(VLOOKUP(E25,'FG TYPE'!$B:$I,8,FALSE)),"-",VLOOKUP(E25,'FG TYPE'!$B:$I,8,FALSE)*K25)</f>
        <v>9964.5</v>
      </c>
      <c r="N25" s="229">
        <v>0</v>
      </c>
      <c r="O25" s="228">
        <v>1.22</v>
      </c>
      <c r="P25" s="228">
        <v>1.41</v>
      </c>
      <c r="Q25" s="124">
        <f t="shared" si="3"/>
        <v>9.7725708001202768E-3</v>
      </c>
      <c r="R25" s="125"/>
    </row>
    <row r="26" spans="1:18" s="126" customFormat="1" ht="24.75" customHeight="1">
      <c r="A26" s="235">
        <v>45209</v>
      </c>
      <c r="B26" s="120" t="str">
        <f>IFERROR(VLOOKUP(E26,'FG TYPE'!$B:$E,4,FALSE),0)</f>
        <v>S01</v>
      </c>
      <c r="C26" s="101" t="s">
        <v>62</v>
      </c>
      <c r="D26" s="221">
        <v>20230926003</v>
      </c>
      <c r="E26" s="101" t="s">
        <v>65</v>
      </c>
      <c r="F26" s="88" t="str">
        <f>IFERROR(VLOOKUP(E26,'FG TYPE'!$B:$C,2,FALSE),0)</f>
        <v>0,127 A</v>
      </c>
      <c r="G26" s="101">
        <f>IFERROR(VLOOKUP(E26,'FG TYPE'!$B:$D,3,FALSE),0)</f>
        <v>29.25</v>
      </c>
      <c r="H26" s="122">
        <f t="shared" si="4"/>
        <v>0.66222222222222227</v>
      </c>
      <c r="I26" s="101">
        <v>8</v>
      </c>
      <c r="J26" s="101">
        <v>4</v>
      </c>
      <c r="K26" s="228">
        <v>154.96</v>
      </c>
      <c r="L26" s="240">
        <f>IF(ISBLANK(VLOOKUP(E26,'FG TYPE'!$B:$G,6,FALSE)),K26,VLOOKUP(E26,'FG TYPE'!$B:$G,6,FALSE)*M26/1000)</f>
        <v>154.96</v>
      </c>
      <c r="M26" s="243" t="str">
        <f>IF(ISBLANK(VLOOKUP(E26,'FG TYPE'!$B:$I,8,FALSE)),"-",VLOOKUP(E26,'FG TYPE'!$B:$I,8,FALSE)*K26)</f>
        <v>-</v>
      </c>
      <c r="N26" s="255">
        <v>0.32</v>
      </c>
      <c r="O26" s="230">
        <v>0</v>
      </c>
      <c r="P26" s="230">
        <v>0</v>
      </c>
      <c r="Q26" s="124">
        <f t="shared" si="3"/>
        <v>2.0607934054611026E-3</v>
      </c>
      <c r="R26" s="125"/>
    </row>
    <row r="27" spans="1:18" s="126" customFormat="1" ht="24.75" customHeight="1">
      <c r="A27" s="235">
        <v>45209</v>
      </c>
      <c r="B27" s="120" t="str">
        <f>IFERROR(VLOOKUP(E27,'FG TYPE'!$B:$E,4,FALSE),0)</f>
        <v>S01</v>
      </c>
      <c r="C27" s="101" t="s">
        <v>62</v>
      </c>
      <c r="D27" s="221">
        <v>20230926005</v>
      </c>
      <c r="E27" s="101" t="s">
        <v>69</v>
      </c>
      <c r="F27" s="88" t="str">
        <f>IFERROR(VLOOKUP(E27,'FG TYPE'!$B:$C,2,FALSE),0)</f>
        <v>0,080 A</v>
      </c>
      <c r="G27" s="101">
        <f>IFERROR(VLOOKUP(E27,'FG TYPE'!$B:$D,3,FALSE),0)</f>
        <v>11.66</v>
      </c>
      <c r="H27" s="122">
        <f t="shared" si="4"/>
        <v>0.90432628168477225</v>
      </c>
      <c r="I27" s="101">
        <v>9</v>
      </c>
      <c r="J27" s="101">
        <v>4</v>
      </c>
      <c r="K27" s="228">
        <v>94.9</v>
      </c>
      <c r="L27" s="240">
        <f>IF(ISBLANK(VLOOKUP(E27,'FG TYPE'!$B:$G,6,FALSE)),K27,VLOOKUP(E27,'FG TYPE'!$B:$G,6,FALSE)*M27/1000)</f>
        <v>94.9</v>
      </c>
      <c r="M27" s="243" t="str">
        <f>IF(ISBLANK(VLOOKUP(E27,'FG TYPE'!$B:$I,8,FALSE)),"-",VLOOKUP(E27,'FG TYPE'!$B:$I,8,FALSE)*K27)</f>
        <v>-</v>
      </c>
      <c r="N27" s="255">
        <v>0.38</v>
      </c>
      <c r="O27" s="230">
        <v>0</v>
      </c>
      <c r="P27" s="230">
        <v>0</v>
      </c>
      <c r="Q27" s="124">
        <f t="shared" si="3"/>
        <v>3.988245172124265E-3</v>
      </c>
      <c r="R27" s="125"/>
    </row>
    <row r="28" spans="1:18" s="126" customFormat="1" ht="24.75" customHeight="1">
      <c r="A28" s="235">
        <v>45210</v>
      </c>
      <c r="B28" s="120" t="str">
        <f>IFERROR(VLOOKUP(E28,'FG TYPE'!$B:$E,4,FALSE),0)</f>
        <v>S01</v>
      </c>
      <c r="C28" s="101" t="s">
        <v>62</v>
      </c>
      <c r="D28" s="221">
        <v>20230926003</v>
      </c>
      <c r="E28" s="101" t="s">
        <v>65</v>
      </c>
      <c r="F28" s="88" t="str">
        <f>IFERROR(VLOOKUP(E28,'FG TYPE'!$B:$C,2,FALSE),0)</f>
        <v>0,127 A</v>
      </c>
      <c r="G28" s="101">
        <f>IFERROR(VLOOKUP(E28,'FG TYPE'!$B:$D,3,FALSE),0)</f>
        <v>29.25</v>
      </c>
      <c r="H28" s="122">
        <f t="shared" si="4"/>
        <v>0.67145299145299142</v>
      </c>
      <c r="I28" s="101">
        <v>4</v>
      </c>
      <c r="J28" s="101">
        <v>4</v>
      </c>
      <c r="K28" s="228">
        <v>78.56</v>
      </c>
      <c r="L28" s="240">
        <f>IF(ISBLANK(VLOOKUP(E28,'FG TYPE'!$B:$G,6,FALSE)),K28,VLOOKUP(E28,'FG TYPE'!$B:$G,6,FALSE)*M28/1000)</f>
        <v>78.56</v>
      </c>
      <c r="M28" s="243" t="str">
        <f>IF(ISBLANK(VLOOKUP(E28,'FG TYPE'!$B:$I,8,FALSE)),"-",VLOOKUP(E28,'FG TYPE'!$B:$I,8,FALSE)*K28)</f>
        <v>-</v>
      </c>
      <c r="N28" s="255">
        <v>0.32</v>
      </c>
      <c r="O28" s="230">
        <v>0</v>
      </c>
      <c r="P28" s="230">
        <v>0</v>
      </c>
      <c r="Q28" s="124">
        <f t="shared" si="3"/>
        <v>4.0567951318458417E-3</v>
      </c>
      <c r="R28" s="125"/>
    </row>
    <row r="29" spans="1:18" s="127" customFormat="1" ht="27.75" customHeight="1">
      <c r="A29" s="235">
        <v>45210</v>
      </c>
      <c r="B29" s="120" t="str">
        <f>IFERROR(VLOOKUP(E29,'FG TYPE'!$B:$E,4,FALSE),0)</f>
        <v>S01</v>
      </c>
      <c r="C29" s="101" t="s">
        <v>62</v>
      </c>
      <c r="D29" s="221">
        <v>20230926005</v>
      </c>
      <c r="E29" s="101" t="s">
        <v>69</v>
      </c>
      <c r="F29" s="88" t="str">
        <f>IFERROR(VLOOKUP(E29,'FG TYPE'!$B:$C,2,FALSE),0)</f>
        <v>0,080 A</v>
      </c>
      <c r="G29" s="101">
        <f>IFERROR(VLOOKUP(E29,'FG TYPE'!$B:$D,3,FALSE),0)</f>
        <v>11.66</v>
      </c>
      <c r="H29" s="122">
        <f t="shared" si="4"/>
        <v>0.89348198970840487</v>
      </c>
      <c r="I29" s="101">
        <v>10</v>
      </c>
      <c r="J29" s="101">
        <v>4</v>
      </c>
      <c r="K29" s="228">
        <v>104.18</v>
      </c>
      <c r="L29" s="240">
        <f>IF(ISBLANK(VLOOKUP(E29,'FG TYPE'!$B:$G,6,FALSE)),K29,VLOOKUP(E29,'FG TYPE'!$B:$G,6,FALSE)*M29/1000)</f>
        <v>104.18</v>
      </c>
      <c r="M29" s="243" t="str">
        <f>IF(ISBLANK(VLOOKUP(E29,'FG TYPE'!$B:$I,8,FALSE)),"-",VLOOKUP(E29,'FG TYPE'!$B:$I,8,FALSE)*K29)</f>
        <v>-</v>
      </c>
      <c r="N29" s="255">
        <v>0.37</v>
      </c>
      <c r="O29" s="230">
        <v>0</v>
      </c>
      <c r="P29" s="230">
        <v>0</v>
      </c>
      <c r="Q29" s="124">
        <f t="shared" si="3"/>
        <v>3.5389765662362503E-3</v>
      </c>
      <c r="R29" s="125"/>
    </row>
    <row r="30" spans="1:18" s="126" customFormat="1" ht="24.75" customHeight="1">
      <c r="A30" s="235">
        <v>45210</v>
      </c>
      <c r="B30" s="120" t="str">
        <f>IFERROR(VLOOKUP(E30,'FG TYPE'!$B:$E,4,FALSE),0)</f>
        <v>S01</v>
      </c>
      <c r="C30" s="101" t="s">
        <v>62</v>
      </c>
      <c r="D30" s="129">
        <v>20230926004</v>
      </c>
      <c r="E30" s="101" t="s">
        <v>67</v>
      </c>
      <c r="F30" s="88" t="str">
        <f>IFERROR(VLOOKUP(E30,'FG TYPE'!$B:$C,2,FALSE),0)</f>
        <v>0,200 A</v>
      </c>
      <c r="G30" s="101">
        <f>IFERROR(VLOOKUP(E30,'FG TYPE'!$B:$D,3,FALSE),0)</f>
        <v>69.06</v>
      </c>
      <c r="H30" s="122">
        <f t="shared" si="4"/>
        <v>0.11429674679023072</v>
      </c>
      <c r="I30" s="101">
        <v>1.5</v>
      </c>
      <c r="J30" s="101">
        <v>4</v>
      </c>
      <c r="K30" s="228">
        <v>11.84</v>
      </c>
      <c r="L30" s="240">
        <f>IF(ISBLANK(VLOOKUP(E30,'FG TYPE'!$B:$G,6,FALSE)),K30,VLOOKUP(E30,'FG TYPE'!$B:$G,6,FALSE)*M30/1000)</f>
        <v>11.84</v>
      </c>
      <c r="M30" s="243" t="str">
        <f>IF(ISBLANK(VLOOKUP(E30,'FG TYPE'!$B:$I,8,FALSE)),"-",VLOOKUP(E30,'FG TYPE'!$B:$I,8,FALSE)*K30)</f>
        <v>-</v>
      </c>
      <c r="N30" s="255">
        <v>0.02</v>
      </c>
      <c r="O30" s="230">
        <v>0</v>
      </c>
      <c r="P30" s="230">
        <v>0</v>
      </c>
      <c r="Q30" s="124">
        <f t="shared" si="3"/>
        <v>1.6863406408094436E-3</v>
      </c>
      <c r="R30" s="125"/>
    </row>
    <row r="31" spans="1:18" s="126" customFormat="1" ht="24.75" customHeight="1">
      <c r="A31" s="235">
        <v>45215</v>
      </c>
      <c r="B31" s="120" t="str">
        <f>IFERROR(VLOOKUP(E31,'FG TYPE'!$B:$E,4,FALSE),0)</f>
        <v>S01</v>
      </c>
      <c r="C31" s="101" t="s">
        <v>62</v>
      </c>
      <c r="D31" s="221">
        <v>20230926005</v>
      </c>
      <c r="E31" s="101" t="s">
        <v>69</v>
      </c>
      <c r="F31" s="88" t="str">
        <f>IFERROR(VLOOKUP(E31,'FG TYPE'!$B:$C,2,FALSE),0)</f>
        <v>0,080 A</v>
      </c>
      <c r="G31" s="101">
        <f>IFERROR(VLOOKUP(E31,'FG TYPE'!$B:$D,3,FALSE),0)</f>
        <v>11.66</v>
      </c>
      <c r="H31" s="122">
        <f t="shared" si="4"/>
        <v>1.0568488115657928</v>
      </c>
      <c r="I31" s="101">
        <v>14</v>
      </c>
      <c r="J31" s="101">
        <v>4</v>
      </c>
      <c r="K31" s="228">
        <v>172.52</v>
      </c>
      <c r="L31" s="240">
        <f>IF(ISBLANK(VLOOKUP(E31,'FG TYPE'!$B:$G,6,FALSE)),K31,VLOOKUP(E31,'FG TYPE'!$B:$G,6,FALSE)*M31/1000)</f>
        <v>172.52</v>
      </c>
      <c r="M31" s="243" t="str">
        <f>IF(ISBLANK(VLOOKUP(E31,'FG TYPE'!$B:$I,8,FALSE)),"-",VLOOKUP(E31,'FG TYPE'!$B:$I,8,FALSE)*K31)</f>
        <v>-</v>
      </c>
      <c r="N31" s="255">
        <v>0.18</v>
      </c>
      <c r="O31" s="230">
        <v>0</v>
      </c>
      <c r="P31" s="230">
        <v>0</v>
      </c>
      <c r="Q31" s="124">
        <f t="shared" si="3"/>
        <v>1.0422698320787492E-3</v>
      </c>
      <c r="R31" s="125"/>
    </row>
    <row r="32" spans="1:18" s="127" customFormat="1" ht="24.75" customHeight="1">
      <c r="A32" s="235">
        <v>45216</v>
      </c>
      <c r="B32" s="120" t="str">
        <f>IFERROR(VLOOKUP(E32,'FG TYPE'!$B:$E,4,FALSE),0)</f>
        <v>S01</v>
      </c>
      <c r="C32" s="101" t="s">
        <v>62</v>
      </c>
      <c r="D32" s="221">
        <v>20230926005</v>
      </c>
      <c r="E32" s="101" t="s">
        <v>69</v>
      </c>
      <c r="F32" s="88" t="str">
        <f>IFERROR(VLOOKUP(E32,'FG TYPE'!$B:$C,2,FALSE),0)</f>
        <v>0,080 A</v>
      </c>
      <c r="G32" s="101">
        <f>IFERROR(VLOOKUP(E32,'FG TYPE'!$B:$D,3,FALSE),0)</f>
        <v>11.66</v>
      </c>
      <c r="H32" s="122">
        <f t="shared" si="4"/>
        <v>1.0768194070080863</v>
      </c>
      <c r="I32" s="101">
        <v>14</v>
      </c>
      <c r="J32" s="101">
        <v>4</v>
      </c>
      <c r="K32" s="228">
        <v>175.78</v>
      </c>
      <c r="L32" s="240">
        <f>IF(ISBLANK(VLOOKUP(E32,'FG TYPE'!$B:$G,6,FALSE)),K32,VLOOKUP(E32,'FG TYPE'!$B:$G,6,FALSE)*M32/1000)</f>
        <v>175.78</v>
      </c>
      <c r="M32" s="243" t="str">
        <f>IF(ISBLANK(VLOOKUP(E32,'FG TYPE'!$B:$I,8,FALSE)),"-",VLOOKUP(E32,'FG TYPE'!$B:$I,8,FALSE)*K32)</f>
        <v>-</v>
      </c>
      <c r="N32" s="256">
        <v>1.1000000000000001</v>
      </c>
      <c r="O32" s="230">
        <v>0</v>
      </c>
      <c r="P32" s="230">
        <v>0</v>
      </c>
      <c r="Q32" s="124">
        <f t="shared" si="3"/>
        <v>6.2189054726368162E-3</v>
      </c>
      <c r="R32" s="125"/>
    </row>
    <row r="33" spans="1:18" s="127" customFormat="1" ht="24.75" customHeight="1">
      <c r="A33" s="235">
        <v>45217</v>
      </c>
      <c r="B33" s="120" t="str">
        <f>IFERROR(VLOOKUP(E33,'FG TYPE'!$B:$E,4,FALSE),0)</f>
        <v>S01</v>
      </c>
      <c r="C33" s="101" t="s">
        <v>62</v>
      </c>
      <c r="D33" s="129">
        <v>20230926004</v>
      </c>
      <c r="E33" s="101" t="s">
        <v>67</v>
      </c>
      <c r="F33" s="88" t="str">
        <f>IFERROR(VLOOKUP(E33,'FG TYPE'!$B:$C,2,FALSE),0)</f>
        <v>0,200 A</v>
      </c>
      <c r="G33" s="101">
        <f>IFERROR(VLOOKUP(E33,'FG TYPE'!$B:$D,3,FALSE),0)</f>
        <v>69.06</v>
      </c>
      <c r="H33" s="122">
        <f t="shared" si="4"/>
        <v>0.8085722560092673</v>
      </c>
      <c r="I33" s="101">
        <v>3</v>
      </c>
      <c r="J33" s="101">
        <v>4</v>
      </c>
      <c r="K33" s="228">
        <v>167.52</v>
      </c>
      <c r="L33" s="240">
        <f>IF(ISBLANK(VLOOKUP(E33,'FG TYPE'!$B:$G,6,FALSE)),K33,VLOOKUP(E33,'FG TYPE'!$B:$G,6,FALSE)*M33/1000)</f>
        <v>167.52</v>
      </c>
      <c r="M33" s="243" t="str">
        <f>IF(ISBLANK(VLOOKUP(E33,'FG TYPE'!$B:$I,8,FALSE)),"-",VLOOKUP(E33,'FG TYPE'!$B:$I,8,FALSE)*K33)</f>
        <v>-</v>
      </c>
      <c r="N33" s="255">
        <v>0.48</v>
      </c>
      <c r="O33" s="230">
        <v>0</v>
      </c>
      <c r="P33" s="230">
        <v>0</v>
      </c>
      <c r="Q33" s="124">
        <f t="shared" si="3"/>
        <v>2.8571428571428571E-3</v>
      </c>
      <c r="R33" s="125"/>
    </row>
    <row r="34" spans="1:18" s="127" customFormat="1" ht="24.75" customHeight="1">
      <c r="A34" s="235">
        <v>45217</v>
      </c>
      <c r="B34" s="120" t="str">
        <f>IFERROR(VLOOKUP(E34,'FG TYPE'!$B:$E,4,FALSE),0)</f>
        <v>S01</v>
      </c>
      <c r="C34" s="101" t="s">
        <v>62</v>
      </c>
      <c r="D34" s="221">
        <v>20230926005</v>
      </c>
      <c r="E34" s="101" t="s">
        <v>69</v>
      </c>
      <c r="F34" s="88" t="str">
        <f>IFERROR(VLOOKUP(E34,'FG TYPE'!$B:$C,2,FALSE),0)</f>
        <v>0,080 A</v>
      </c>
      <c r="G34" s="101">
        <f>IFERROR(VLOOKUP(E34,'FG TYPE'!$B:$D,3,FALSE),0)</f>
        <v>11.66</v>
      </c>
      <c r="H34" s="122">
        <f t="shared" si="4"/>
        <v>1.0813526096544965</v>
      </c>
      <c r="I34" s="101">
        <v>7</v>
      </c>
      <c r="J34" s="101">
        <v>4</v>
      </c>
      <c r="K34" s="228">
        <v>88.26</v>
      </c>
      <c r="L34" s="240">
        <f>IF(ISBLANK(VLOOKUP(E34,'FG TYPE'!$B:$G,6,FALSE)),K34,VLOOKUP(E34,'FG TYPE'!$B:$G,6,FALSE)*M34/1000)</f>
        <v>88.26</v>
      </c>
      <c r="M34" s="243" t="str">
        <f>IF(ISBLANK(VLOOKUP(E34,'FG TYPE'!$B:$I,8,FALSE)),"-",VLOOKUP(E34,'FG TYPE'!$B:$I,8,FALSE)*K34)</f>
        <v>-</v>
      </c>
      <c r="N34" s="255">
        <v>0.22</v>
      </c>
      <c r="O34" s="230">
        <v>0</v>
      </c>
      <c r="P34" s="230">
        <v>0</v>
      </c>
      <c r="Q34" s="124">
        <f t="shared" si="3"/>
        <v>2.4864376130198916E-3</v>
      </c>
      <c r="R34" s="125"/>
    </row>
    <row r="35" spans="1:18" s="127" customFormat="1" ht="24.75" customHeight="1">
      <c r="A35" s="235">
        <v>45218</v>
      </c>
      <c r="B35" s="120" t="str">
        <f>IFERROR(VLOOKUP(E35,'FG TYPE'!$B:$E,4,FALSE),0)</f>
        <v>S01</v>
      </c>
      <c r="C35" s="101" t="s">
        <v>62</v>
      </c>
      <c r="D35" s="129">
        <v>20230926004</v>
      </c>
      <c r="E35" s="101" t="s">
        <v>67</v>
      </c>
      <c r="F35" s="88" t="str">
        <f>IFERROR(VLOOKUP(E35,'FG TYPE'!$B:$C,2,FALSE),0)</f>
        <v>0,200 A</v>
      </c>
      <c r="G35" s="101">
        <f>IFERROR(VLOOKUP(E35,'FG TYPE'!$B:$D,3,FALSE),0)</f>
        <v>69.06</v>
      </c>
      <c r="H35" s="122">
        <f t="shared" si="4"/>
        <v>0.77309585867361708</v>
      </c>
      <c r="I35" s="101">
        <v>6</v>
      </c>
      <c r="J35" s="101">
        <v>4</v>
      </c>
      <c r="K35" s="228">
        <v>320.33999999999997</v>
      </c>
      <c r="L35" s="240">
        <f>IF(ISBLANK(VLOOKUP(E35,'FG TYPE'!$B:$G,6,FALSE)),K35,VLOOKUP(E35,'FG TYPE'!$B:$G,6,FALSE)*M35/1000)</f>
        <v>320.33999999999997</v>
      </c>
      <c r="M35" s="243" t="str">
        <f>IF(ISBLANK(VLOOKUP(E35,'FG TYPE'!$B:$I,8,FALSE)),"-",VLOOKUP(E35,'FG TYPE'!$B:$I,8,FALSE)*K35)</f>
        <v>-</v>
      </c>
      <c r="N35" s="255">
        <v>0.68</v>
      </c>
      <c r="O35" s="230">
        <v>0</v>
      </c>
      <c r="P35" s="230">
        <v>0</v>
      </c>
      <c r="Q35" s="124">
        <f t="shared" si="3"/>
        <v>2.1182480842315125E-3</v>
      </c>
      <c r="R35" s="125"/>
    </row>
    <row r="36" spans="1:18" s="127" customFormat="1" ht="24.75" customHeight="1">
      <c r="A36" s="235">
        <v>45218</v>
      </c>
      <c r="B36" s="120" t="str">
        <f>IFERROR(VLOOKUP(E36,'FG TYPE'!$B:$E,4,FALSE),0)</f>
        <v>S01</v>
      </c>
      <c r="C36" s="101" t="s">
        <v>62</v>
      </c>
      <c r="D36" s="221">
        <v>20230926005</v>
      </c>
      <c r="E36" s="101" t="s">
        <v>69</v>
      </c>
      <c r="F36" s="88" t="str">
        <f>IFERROR(VLOOKUP(E36,'FG TYPE'!$B:$C,2,FALSE),0)</f>
        <v>0,080 A</v>
      </c>
      <c r="G36" s="101">
        <f>IFERROR(VLOOKUP(E36,'FG TYPE'!$B:$D,3,FALSE),0)</f>
        <v>11.66</v>
      </c>
      <c r="H36" s="122">
        <f t="shared" si="4"/>
        <v>0.8864493996569468</v>
      </c>
      <c r="I36" s="101">
        <v>10</v>
      </c>
      <c r="J36" s="101">
        <v>4</v>
      </c>
      <c r="K36" s="228">
        <v>103.36</v>
      </c>
      <c r="L36" s="240">
        <f>IF(ISBLANK(VLOOKUP(E36,'FG TYPE'!$B:$G,6,FALSE)),K36,VLOOKUP(E36,'FG TYPE'!$B:$G,6,FALSE)*M36/1000)</f>
        <v>103.36</v>
      </c>
      <c r="M36" s="243" t="str">
        <f>IF(ISBLANK(VLOOKUP(E36,'FG TYPE'!$B:$I,8,FALSE)),"-",VLOOKUP(E36,'FG TYPE'!$B:$I,8,FALSE)*K36)</f>
        <v>-</v>
      </c>
      <c r="N36" s="255">
        <v>0.72</v>
      </c>
      <c r="O36" s="230">
        <v>0</v>
      </c>
      <c r="P36" s="230">
        <v>0</v>
      </c>
      <c r="Q36" s="124">
        <f t="shared" si="3"/>
        <v>6.9177555726364333E-3</v>
      </c>
      <c r="R36" s="125"/>
    </row>
    <row r="37" spans="1:18" s="126" customFormat="1" ht="25.5" customHeight="1">
      <c r="A37" s="235">
        <v>45218</v>
      </c>
      <c r="B37" s="120" t="str">
        <f>IFERROR(VLOOKUP(E37,'FG TYPE'!$B:$E,4,FALSE),0)</f>
        <v>Y01</v>
      </c>
      <c r="C37" s="101" t="s">
        <v>62</v>
      </c>
      <c r="D37" s="129">
        <v>20230927006</v>
      </c>
      <c r="E37" s="101" t="s">
        <v>89</v>
      </c>
      <c r="F37" s="88" t="str">
        <f>IFERROR(VLOOKUP(E37,'FG TYPE'!$B:$C,2,FALSE),0)</f>
        <v>28#*2C+24#*2C+AL+D+</v>
      </c>
      <c r="G37" s="101">
        <f>IFERROR(VLOOKUP(E37,'FG TYPE'!$B:$D,3,FALSE),0)</f>
        <v>60</v>
      </c>
      <c r="H37" s="122">
        <f t="shared" si="4"/>
        <v>1.023623611111111</v>
      </c>
      <c r="I37" s="101">
        <v>10</v>
      </c>
      <c r="J37" s="101">
        <v>16</v>
      </c>
      <c r="K37" s="230">
        <v>8099</v>
      </c>
      <c r="L37" s="240">
        <f>IF(ISBLANK(VLOOKUP(E37,'FG TYPE'!$B:$G,6,FALSE)),K37,VLOOKUP(E37,'FG TYPE'!$B:$G,6,FALSE)*M37/1000)</f>
        <v>985.5284347999999</v>
      </c>
      <c r="M37" s="243">
        <f>IF(ISBLANK(VLOOKUP(E37,'FG TYPE'!$B:$I,8,FALSE)),"-",VLOOKUP(E37,'FG TYPE'!$B:$I,8,FALSE)*K37)</f>
        <v>36850.449999999997</v>
      </c>
      <c r="N37" s="229">
        <v>0</v>
      </c>
      <c r="O37" s="228">
        <v>9.8000000000000007</v>
      </c>
      <c r="P37" s="228">
        <v>5.14</v>
      </c>
      <c r="Q37" s="124">
        <f t="shared" si="3"/>
        <v>1.493300486085461E-2</v>
      </c>
      <c r="R37" s="125"/>
    </row>
    <row r="38" spans="1:18" s="126" customFormat="1" ht="25.5" customHeight="1">
      <c r="A38" s="235">
        <v>45219</v>
      </c>
      <c r="B38" s="120" t="str">
        <f>IFERROR(VLOOKUP(E38,'FG TYPE'!$B:$E,4,FALSE),0)</f>
        <v>S01</v>
      </c>
      <c r="C38" s="101" t="s">
        <v>62</v>
      </c>
      <c r="D38" s="221">
        <v>20230926003</v>
      </c>
      <c r="E38" s="101" t="s">
        <v>65</v>
      </c>
      <c r="F38" s="88" t="str">
        <f>IFERROR(VLOOKUP(E38,'FG TYPE'!$B:$C,2,FALSE),0)</f>
        <v>0,127 A</v>
      </c>
      <c r="G38" s="101">
        <f>IFERROR(VLOOKUP(E38,'FG TYPE'!$B:$D,3,FALSE),0)</f>
        <v>29.25</v>
      </c>
      <c r="H38" s="122">
        <f t="shared" si="4"/>
        <v>0.85606837606837605</v>
      </c>
      <c r="I38" s="101">
        <v>2.5</v>
      </c>
      <c r="J38" s="101">
        <v>4</v>
      </c>
      <c r="K38" s="257">
        <v>62.6</v>
      </c>
      <c r="L38" s="240">
        <f>IF(ISBLANK(VLOOKUP(E38,'FG TYPE'!$B:$G,6,FALSE)),K38,VLOOKUP(E38,'FG TYPE'!$B:$G,6,FALSE)*M38/1000)</f>
        <v>62.6</v>
      </c>
      <c r="M38" s="243" t="str">
        <f>IF(ISBLANK(VLOOKUP(E38,'FG TYPE'!$B:$I,8,FALSE)),"-",VLOOKUP(E38,'FG TYPE'!$B:$I,8,FALSE)*K38)</f>
        <v>-</v>
      </c>
      <c r="N38" s="229">
        <v>0</v>
      </c>
      <c r="O38" s="230">
        <v>0</v>
      </c>
      <c r="P38" s="230">
        <v>0</v>
      </c>
      <c r="Q38" s="124">
        <f t="shared" si="3"/>
        <v>0</v>
      </c>
      <c r="R38" s="125"/>
    </row>
    <row r="39" spans="1:18" s="127" customFormat="1" ht="24.75" customHeight="1">
      <c r="A39" s="235">
        <v>45219</v>
      </c>
      <c r="B39" s="120" t="str">
        <f>IFERROR(VLOOKUP(E39,'FG TYPE'!$B:$E,4,FALSE),0)</f>
        <v>S01</v>
      </c>
      <c r="C39" s="101" t="s">
        <v>62</v>
      </c>
      <c r="D39" s="129">
        <v>20230926004</v>
      </c>
      <c r="E39" s="101" t="s">
        <v>67</v>
      </c>
      <c r="F39" s="88" t="str">
        <f>IFERROR(VLOOKUP(E39,'FG TYPE'!$B:$C,2,FALSE),0)</f>
        <v>0,200 A</v>
      </c>
      <c r="G39" s="101">
        <f>IFERROR(VLOOKUP(E39,'FG TYPE'!$B:$D,3,FALSE),0)</f>
        <v>69.06</v>
      </c>
      <c r="H39" s="122">
        <f t="shared" si="4"/>
        <v>0.81146828844483054</v>
      </c>
      <c r="I39" s="101">
        <v>1</v>
      </c>
      <c r="J39" s="101">
        <v>4</v>
      </c>
      <c r="K39" s="228">
        <v>56.04</v>
      </c>
      <c r="L39" s="240">
        <f>IF(ISBLANK(VLOOKUP(E39,'FG TYPE'!$B:$G,6,FALSE)),K39,VLOOKUP(E39,'FG TYPE'!$B:$G,6,FALSE)*M39/1000)</f>
        <v>56.04</v>
      </c>
      <c r="M39" s="243" t="str">
        <f>IF(ISBLANK(VLOOKUP(E39,'FG TYPE'!$B:$I,8,FALSE)),"-",VLOOKUP(E39,'FG TYPE'!$B:$I,8,FALSE)*K39)</f>
        <v>-</v>
      </c>
      <c r="N39" s="229">
        <v>0</v>
      </c>
      <c r="O39" s="230">
        <v>0</v>
      </c>
      <c r="P39" s="230">
        <v>0</v>
      </c>
      <c r="Q39" s="124">
        <f t="shared" si="3"/>
        <v>0</v>
      </c>
      <c r="R39" s="125"/>
    </row>
    <row r="40" spans="1:18" s="127" customFormat="1" ht="24.75" customHeight="1">
      <c r="A40" s="235">
        <v>45219</v>
      </c>
      <c r="B40" s="120" t="str">
        <f>IFERROR(VLOOKUP(E40,'FG TYPE'!$B:$E,4,FALSE),0)</f>
        <v>S01</v>
      </c>
      <c r="C40" s="101" t="s">
        <v>62</v>
      </c>
      <c r="D40" s="221">
        <v>20230926005</v>
      </c>
      <c r="E40" s="101" t="s">
        <v>69</v>
      </c>
      <c r="F40" s="88" t="str">
        <f>IFERROR(VLOOKUP(E40,'FG TYPE'!$B:$C,2,FALSE),0)</f>
        <v>0,080 A</v>
      </c>
      <c r="G40" s="101">
        <f>IFERROR(VLOOKUP(E40,'FG TYPE'!$B:$D,3,FALSE),0)</f>
        <v>11.66</v>
      </c>
      <c r="H40" s="122">
        <f t="shared" si="4"/>
        <v>0.87718696397941676</v>
      </c>
      <c r="I40" s="101">
        <v>5</v>
      </c>
      <c r="J40" s="101">
        <v>4</v>
      </c>
      <c r="K40" s="228">
        <v>51.14</v>
      </c>
      <c r="L40" s="240">
        <f>IF(ISBLANK(VLOOKUP(E40,'FG TYPE'!$B:$G,6,FALSE)),K40,VLOOKUP(E40,'FG TYPE'!$B:$G,6,FALSE)*M40/1000)</f>
        <v>51.14</v>
      </c>
      <c r="M40" s="243" t="str">
        <f>IF(ISBLANK(VLOOKUP(E40,'FG TYPE'!$B:$I,8,FALSE)),"-",VLOOKUP(E40,'FG TYPE'!$B:$I,8,FALSE)*K40)</f>
        <v>-</v>
      </c>
      <c r="N40" s="255">
        <v>0.76</v>
      </c>
      <c r="O40" s="230">
        <v>0</v>
      </c>
      <c r="P40" s="230">
        <v>0</v>
      </c>
      <c r="Q40" s="124">
        <f>IFERROR((N40+O40+P40)/(L40+O40+P40+N40),"")</f>
        <v>1.464354527938343E-2</v>
      </c>
      <c r="R40" s="125"/>
    </row>
    <row r="41" spans="1:18" s="127" customFormat="1" ht="24.75" customHeight="1">
      <c r="A41" s="235">
        <v>45220</v>
      </c>
      <c r="B41" s="120" t="str">
        <f>IFERROR(VLOOKUP(E41,'FG TYPE'!$B:$E,4,FALSE),0)</f>
        <v>S01</v>
      </c>
      <c r="C41" s="101" t="s">
        <v>62</v>
      </c>
      <c r="D41" s="221">
        <v>20230926003</v>
      </c>
      <c r="E41" s="101" t="s">
        <v>65</v>
      </c>
      <c r="F41" s="88" t="str">
        <f>IFERROR(VLOOKUP(E41,'FG TYPE'!$B:$C,2,FALSE),0)</f>
        <v>0,127 A</v>
      </c>
      <c r="G41" s="101">
        <f>IFERROR(VLOOKUP(E41,'FG TYPE'!$B:$D,3,FALSE),0)</f>
        <v>29.25</v>
      </c>
      <c r="H41" s="122">
        <f t="shared" si="4"/>
        <v>0.84461538461538455</v>
      </c>
      <c r="I41" s="101">
        <v>4</v>
      </c>
      <c r="J41" s="101">
        <v>4</v>
      </c>
      <c r="K41" s="228">
        <v>98.82</v>
      </c>
      <c r="L41" s="240">
        <f>IF(ISBLANK(VLOOKUP(E41,'FG TYPE'!$B:$G,6,FALSE)),K41,VLOOKUP(E41,'FG TYPE'!$B:$G,6,FALSE)*M41/1000)</f>
        <v>98.82</v>
      </c>
      <c r="M41" s="243" t="str">
        <f>IF(ISBLANK(VLOOKUP(E41,'FG TYPE'!$B:$I,8,FALSE)),"-",VLOOKUP(E41,'FG TYPE'!$B:$I,8,FALSE)*K41)</f>
        <v>-</v>
      </c>
      <c r="N41" s="255">
        <v>0.02</v>
      </c>
      <c r="O41" s="230">
        <v>0</v>
      </c>
      <c r="P41" s="230">
        <v>0</v>
      </c>
      <c r="Q41" s="124">
        <f t="shared" ref="Q41:Q52" si="5">IFERROR((N41+O41+P41)/(L41+O41+P41+N41),"")</f>
        <v>2.0234722784297858E-4</v>
      </c>
      <c r="R41" s="125"/>
    </row>
    <row r="42" spans="1:18" s="127" customFormat="1" ht="24.75" customHeight="1">
      <c r="A42" s="235">
        <v>45220</v>
      </c>
      <c r="B42" s="120" t="str">
        <f>IFERROR(VLOOKUP(E42,'FG TYPE'!$B:$E,4,FALSE),0)</f>
        <v>S01</v>
      </c>
      <c r="C42" s="101" t="s">
        <v>62</v>
      </c>
      <c r="D42" s="129">
        <v>20230926004</v>
      </c>
      <c r="E42" s="101" t="s">
        <v>67</v>
      </c>
      <c r="F42" s="88" t="str">
        <f>IFERROR(VLOOKUP(E42,'FG TYPE'!$B:$C,2,FALSE),0)</f>
        <v>0,200 A</v>
      </c>
      <c r="G42" s="101">
        <f>IFERROR(VLOOKUP(E42,'FG TYPE'!$B:$D,3,FALSE),0)</f>
        <v>69.06</v>
      </c>
      <c r="H42" s="122">
        <f t="shared" si="4"/>
        <v>0.47031566753547632</v>
      </c>
      <c r="I42" s="101">
        <v>0.5</v>
      </c>
      <c r="J42" s="101">
        <v>4</v>
      </c>
      <c r="K42" s="228">
        <v>16.239999999999998</v>
      </c>
      <c r="L42" s="240">
        <f>IF(ISBLANK(VLOOKUP(E42,'FG TYPE'!$B:$G,6,FALSE)),K42,VLOOKUP(E42,'FG TYPE'!$B:$G,6,FALSE)*M42/1000)</f>
        <v>16.239999999999998</v>
      </c>
      <c r="M42" s="243" t="str">
        <f>IF(ISBLANK(VLOOKUP(E42,'FG TYPE'!$B:$I,8,FALSE)),"-",VLOOKUP(E42,'FG TYPE'!$B:$I,8,FALSE)*K42)</f>
        <v>-</v>
      </c>
      <c r="N42" s="255">
        <v>0</v>
      </c>
      <c r="O42" s="230">
        <v>0</v>
      </c>
      <c r="P42" s="230">
        <v>0</v>
      </c>
      <c r="Q42" s="124">
        <f t="shared" si="5"/>
        <v>0</v>
      </c>
      <c r="R42" s="125"/>
    </row>
    <row r="43" spans="1:18" s="127" customFormat="1" ht="24.75" customHeight="1">
      <c r="A43" s="235">
        <v>45220</v>
      </c>
      <c r="B43" s="120" t="str">
        <f>IFERROR(VLOOKUP(E43,'FG TYPE'!$B:$E,4,FALSE),0)</f>
        <v>S01</v>
      </c>
      <c r="C43" s="101" t="s">
        <v>62</v>
      </c>
      <c r="D43" s="221">
        <v>20230926005</v>
      </c>
      <c r="E43" s="101" t="s">
        <v>69</v>
      </c>
      <c r="F43" s="88" t="str">
        <f>IFERROR(VLOOKUP(E43,'FG TYPE'!$B:$C,2,FALSE),0)</f>
        <v>0,080 A</v>
      </c>
      <c r="G43" s="101">
        <f>IFERROR(VLOOKUP(E43,'FG TYPE'!$B:$D,3,FALSE),0)</f>
        <v>11.66</v>
      </c>
      <c r="H43" s="122">
        <f t="shared" si="4"/>
        <v>0.8574423480083857</v>
      </c>
      <c r="I43" s="101">
        <v>4.5</v>
      </c>
      <c r="J43" s="101">
        <v>4</v>
      </c>
      <c r="K43" s="228">
        <v>44.99</v>
      </c>
      <c r="L43" s="240">
        <f>IF(ISBLANK(VLOOKUP(E43,'FG TYPE'!$B:$G,6,FALSE)),K43,VLOOKUP(E43,'FG TYPE'!$B:$G,6,FALSE)*M43/1000)</f>
        <v>44.99</v>
      </c>
      <c r="M43" s="243" t="str">
        <f>IF(ISBLANK(VLOOKUP(E43,'FG TYPE'!$B:$I,8,FALSE)),"-",VLOOKUP(E43,'FG TYPE'!$B:$I,8,FALSE)*K43)</f>
        <v>-</v>
      </c>
      <c r="N43" s="255">
        <v>0.24</v>
      </c>
      <c r="O43" s="230">
        <v>0</v>
      </c>
      <c r="P43" s="230">
        <v>0</v>
      </c>
      <c r="Q43" s="124">
        <f t="shared" si="5"/>
        <v>5.3062126906920177E-3</v>
      </c>
      <c r="R43" s="125"/>
    </row>
    <row r="44" spans="1:18" s="127" customFormat="1" ht="24.75" customHeight="1">
      <c r="A44" s="235">
        <v>45222</v>
      </c>
      <c r="B44" s="120" t="str">
        <f>IFERROR(VLOOKUP(E44,'FG TYPE'!$B:$E,4,FALSE),0)</f>
        <v>Y01</v>
      </c>
      <c r="C44" s="101" t="s">
        <v>62</v>
      </c>
      <c r="D44" s="128">
        <v>20230927006</v>
      </c>
      <c r="E44" s="101" t="s">
        <v>89</v>
      </c>
      <c r="F44" s="88" t="str">
        <f>IFERROR(VLOOKUP(E44,'FG TYPE'!$B:$C,2,FALSE),0)</f>
        <v>28#*2C+24#*2C+AL+D+</v>
      </c>
      <c r="G44" s="101">
        <f>IFERROR(VLOOKUP(E44,'FG TYPE'!$B:$D,3,FALSE),0)</f>
        <v>60</v>
      </c>
      <c r="H44" s="122">
        <f t="shared" si="4"/>
        <v>1.1017664141414143</v>
      </c>
      <c r="I44" s="101">
        <v>11</v>
      </c>
      <c r="J44" s="101">
        <v>16</v>
      </c>
      <c r="K44" s="230">
        <v>9589</v>
      </c>
      <c r="L44" s="240">
        <f>IF(ISBLANK(VLOOKUP(E44,'FG TYPE'!$B:$G,6,FALSE)),K44,VLOOKUP(E44,'FG TYPE'!$B:$G,6,FALSE)*M44/1000)</f>
        <v>1166.8393828000001</v>
      </c>
      <c r="M44" s="243">
        <f>IF(ISBLANK(VLOOKUP(E44,'FG TYPE'!$B:$I,8,FALSE)),"-",VLOOKUP(E44,'FG TYPE'!$B:$I,8,FALSE)*K44)</f>
        <v>43629.95</v>
      </c>
      <c r="N44" s="229">
        <v>0</v>
      </c>
      <c r="O44" s="228">
        <v>10.1</v>
      </c>
      <c r="P44" s="228">
        <v>5.48</v>
      </c>
      <c r="Q44" s="124">
        <f t="shared" si="5"/>
        <v>1.3176373989325304E-2</v>
      </c>
      <c r="R44" s="125"/>
    </row>
    <row r="45" spans="1:18" s="127" customFormat="1" ht="24.75" customHeight="1">
      <c r="A45" s="235">
        <v>45222</v>
      </c>
      <c r="B45" s="120" t="str">
        <f>IFERROR(VLOOKUP(E45,'FG TYPE'!$B:$E,4,FALSE),0)</f>
        <v>S01</v>
      </c>
      <c r="C45" s="101" t="s">
        <v>62</v>
      </c>
      <c r="D45" s="221">
        <v>20230926003</v>
      </c>
      <c r="E45" s="101" t="s">
        <v>65</v>
      </c>
      <c r="F45" s="88" t="str">
        <f>IFERROR(VLOOKUP(E45,'FG TYPE'!$B:$C,2,FALSE),0)</f>
        <v>0,127 A</v>
      </c>
      <c r="G45" s="101">
        <f>IFERROR(VLOOKUP(E45,'FG TYPE'!$B:$D,3,FALSE),0)</f>
        <v>29.25</v>
      </c>
      <c r="H45" s="122">
        <f t="shared" si="4"/>
        <v>0.83401709401709401</v>
      </c>
      <c r="I45" s="101">
        <v>4</v>
      </c>
      <c r="J45" s="101">
        <v>4</v>
      </c>
      <c r="K45" s="228">
        <v>97.58</v>
      </c>
      <c r="L45" s="240">
        <f>IF(ISBLANK(VLOOKUP(E45,'FG TYPE'!$B:$G,6,FALSE)),K45,VLOOKUP(E45,'FG TYPE'!$B:$G,6,FALSE)*M45/1000)</f>
        <v>97.58</v>
      </c>
      <c r="M45" s="243" t="str">
        <f>IF(ISBLANK(VLOOKUP(E45,'FG TYPE'!$B:$I,8,FALSE)),"-",VLOOKUP(E45,'FG TYPE'!$B:$I,8,FALSE)*K45)</f>
        <v>-</v>
      </c>
      <c r="N45" s="255">
        <v>0.08</v>
      </c>
      <c r="O45" s="230">
        <v>0</v>
      </c>
      <c r="P45" s="230">
        <v>0</v>
      </c>
      <c r="Q45" s="124">
        <f t="shared" si="5"/>
        <v>8.1916854392791324E-4</v>
      </c>
      <c r="R45" s="125"/>
    </row>
    <row r="46" spans="1:18" s="126" customFormat="1" ht="24.75" customHeight="1">
      <c r="A46" s="235">
        <v>45222</v>
      </c>
      <c r="B46" s="120" t="str">
        <f>IFERROR(VLOOKUP(E46,'FG TYPE'!$B:$E,4,FALSE),0)</f>
        <v>S01</v>
      </c>
      <c r="C46" s="101" t="s">
        <v>62</v>
      </c>
      <c r="D46" s="129">
        <v>20230926002</v>
      </c>
      <c r="E46" s="110" t="s">
        <v>66</v>
      </c>
      <c r="F46" s="88" t="str">
        <f>IFERROR(VLOOKUP(E46,'FG TYPE'!$B:$C,2,FALSE),0)</f>
        <v>0,120 A</v>
      </c>
      <c r="G46" s="101">
        <f>IFERROR(VLOOKUP(E46,'FG TYPE'!$B:$D,3,FALSE),0)</f>
        <v>26.16</v>
      </c>
      <c r="H46" s="122">
        <f t="shared" si="4"/>
        <v>0.8519367991845056</v>
      </c>
      <c r="I46" s="101">
        <v>3</v>
      </c>
      <c r="J46" s="101">
        <v>4</v>
      </c>
      <c r="K46" s="228">
        <v>66.86</v>
      </c>
      <c r="L46" s="240">
        <f>IF(ISBLANK(VLOOKUP(E46,'FG TYPE'!$B:$G,6,FALSE)),K46,VLOOKUP(E46,'FG TYPE'!$B:$G,6,FALSE)*M46/1000)</f>
        <v>66.86</v>
      </c>
      <c r="M46" s="243" t="str">
        <f>IF(ISBLANK(VLOOKUP(E46,'FG TYPE'!$B:$I,8,FALSE)),"-",VLOOKUP(E46,'FG TYPE'!$B:$I,8,FALSE)*K46)</f>
        <v>-</v>
      </c>
      <c r="N46" s="255">
        <v>0.04</v>
      </c>
      <c r="O46" s="230">
        <v>0</v>
      </c>
      <c r="P46" s="230">
        <v>0</v>
      </c>
      <c r="Q46" s="124">
        <f t="shared" si="5"/>
        <v>5.979073243647234E-4</v>
      </c>
      <c r="R46" s="125"/>
    </row>
    <row r="47" spans="1:18" s="127" customFormat="1" ht="27.75" customHeight="1">
      <c r="A47" s="235">
        <v>45222</v>
      </c>
      <c r="B47" s="120" t="str">
        <f>IFERROR(VLOOKUP(E47,'FG TYPE'!$B:$E,4,FALSE),0)</f>
        <v>S01</v>
      </c>
      <c r="C47" s="101" t="s">
        <v>62</v>
      </c>
      <c r="D47" s="221">
        <v>20230926005</v>
      </c>
      <c r="E47" s="101" t="s">
        <v>69</v>
      </c>
      <c r="F47" s="88" t="str">
        <f>IFERROR(VLOOKUP(E47,'FG TYPE'!$B:$C,2,FALSE),0)</f>
        <v>0,080 A</v>
      </c>
      <c r="G47" s="101">
        <f>IFERROR(VLOOKUP(E47,'FG TYPE'!$B:$D,3,FALSE),0)</f>
        <v>11.66</v>
      </c>
      <c r="H47" s="122">
        <f t="shared" si="4"/>
        <v>0.86528565773848787</v>
      </c>
      <c r="I47" s="101">
        <v>6.5</v>
      </c>
      <c r="J47" s="101">
        <v>4</v>
      </c>
      <c r="K47" s="228">
        <v>65.58</v>
      </c>
      <c r="L47" s="240">
        <f>IF(ISBLANK(VLOOKUP(E47,'FG TYPE'!$B:$G,6,FALSE)),K47,VLOOKUP(E47,'FG TYPE'!$B:$G,6,FALSE)*M47/1000)</f>
        <v>65.58</v>
      </c>
      <c r="M47" s="243" t="str">
        <f>IF(ISBLANK(VLOOKUP(E47,'FG TYPE'!$B:$I,8,FALSE)),"-",VLOOKUP(E47,'FG TYPE'!$B:$I,8,FALSE)*K47)</f>
        <v>-</v>
      </c>
      <c r="N47" s="255">
        <v>0.59</v>
      </c>
      <c r="O47" s="230">
        <v>0</v>
      </c>
      <c r="P47" s="230">
        <v>0</v>
      </c>
      <c r="Q47" s="124">
        <f t="shared" si="5"/>
        <v>8.9164273840108797E-3</v>
      </c>
      <c r="R47" s="125"/>
    </row>
    <row r="48" spans="1:18" s="127" customFormat="1" ht="24.75" customHeight="1">
      <c r="A48" s="235">
        <v>45223</v>
      </c>
      <c r="B48" s="120" t="str">
        <f>IFERROR(VLOOKUP(E48,'FG TYPE'!$B:$E,4,FALSE),0)</f>
        <v>S01</v>
      </c>
      <c r="C48" s="101" t="s">
        <v>62</v>
      </c>
      <c r="D48" s="221">
        <v>20230926003</v>
      </c>
      <c r="E48" s="101" t="s">
        <v>65</v>
      </c>
      <c r="F48" s="88" t="str">
        <f>IFERROR(VLOOKUP(E48,'FG TYPE'!$B:$C,2,FALSE),0)</f>
        <v>0,127 A</v>
      </c>
      <c r="G48" s="101">
        <f>IFERROR(VLOOKUP(E48,'FG TYPE'!$B:$D,3,FALSE),0)</f>
        <v>29.25</v>
      </c>
      <c r="H48" s="122">
        <f t="shared" si="4"/>
        <v>0.39384615384615385</v>
      </c>
      <c r="I48" s="101">
        <v>0.5</v>
      </c>
      <c r="J48" s="101">
        <v>4</v>
      </c>
      <c r="K48" s="228">
        <v>5.76</v>
      </c>
      <c r="L48" s="240">
        <f>IF(ISBLANK(VLOOKUP(E48,'FG TYPE'!$B:$G,6,FALSE)),K48,VLOOKUP(E48,'FG TYPE'!$B:$G,6,FALSE)*M48/1000)</f>
        <v>5.76</v>
      </c>
      <c r="M48" s="243" t="str">
        <f>IF(ISBLANK(VLOOKUP(E48,'FG TYPE'!$B:$I,8,FALSE)),"-",VLOOKUP(E48,'FG TYPE'!$B:$I,8,FALSE)*K48)</f>
        <v>-</v>
      </c>
      <c r="N48" s="229">
        <v>0</v>
      </c>
      <c r="O48" s="230">
        <v>0</v>
      </c>
      <c r="P48" s="230">
        <v>0</v>
      </c>
      <c r="Q48" s="124">
        <f t="shared" si="5"/>
        <v>0</v>
      </c>
      <c r="R48" s="125"/>
    </row>
    <row r="49" spans="1:18" s="127" customFormat="1" ht="24.75" customHeight="1">
      <c r="A49" s="235">
        <v>45223</v>
      </c>
      <c r="B49" s="120" t="str">
        <f>IFERROR(VLOOKUP(E49,'FG TYPE'!$B:$E,4,FALSE),0)</f>
        <v>S01</v>
      </c>
      <c r="C49" s="101" t="s">
        <v>62</v>
      </c>
      <c r="D49" s="129">
        <v>20230926002</v>
      </c>
      <c r="E49" s="110" t="s">
        <v>66</v>
      </c>
      <c r="F49" s="88" t="str">
        <f>IFERROR(VLOOKUP(E49,'FG TYPE'!$B:$C,2,FALSE),0)</f>
        <v>0,120 A</v>
      </c>
      <c r="G49" s="101">
        <f>IFERROR(VLOOKUP(E49,'FG TYPE'!$B:$D,3,FALSE),0)</f>
        <v>26.16</v>
      </c>
      <c r="H49" s="122">
        <f t="shared" si="4"/>
        <v>0.83800543662928995</v>
      </c>
      <c r="I49" s="101">
        <v>9</v>
      </c>
      <c r="J49" s="101">
        <v>4</v>
      </c>
      <c r="K49" s="257">
        <v>197.3</v>
      </c>
      <c r="L49" s="240">
        <f>IF(ISBLANK(VLOOKUP(E49,'FG TYPE'!$B:$G,6,FALSE)),K49,VLOOKUP(E49,'FG TYPE'!$B:$G,6,FALSE)*M49/1000)</f>
        <v>197.3</v>
      </c>
      <c r="M49" s="243" t="str">
        <f>IF(ISBLANK(VLOOKUP(E49,'FG TYPE'!$B:$I,8,FALSE)),"-",VLOOKUP(E49,'FG TYPE'!$B:$I,8,FALSE)*K49)</f>
        <v>-</v>
      </c>
      <c r="N49" s="255">
        <v>0.52</v>
      </c>
      <c r="O49" s="230">
        <v>0</v>
      </c>
      <c r="P49" s="230">
        <v>0</v>
      </c>
      <c r="Q49" s="124">
        <f t="shared" si="5"/>
        <v>2.6286523101809725E-3</v>
      </c>
      <c r="R49" s="125"/>
    </row>
    <row r="50" spans="1:18" s="127" customFormat="1" ht="24.75" customHeight="1">
      <c r="A50" s="235">
        <v>45223</v>
      </c>
      <c r="B50" s="120" t="str">
        <f>IFERROR(VLOOKUP(E50,'FG TYPE'!$B:$E,4,FALSE),0)</f>
        <v>S01</v>
      </c>
      <c r="C50" s="101" t="s">
        <v>62</v>
      </c>
      <c r="D50" s="221">
        <v>20230926005</v>
      </c>
      <c r="E50" s="101" t="s">
        <v>69</v>
      </c>
      <c r="F50" s="88" t="str">
        <f>IFERROR(VLOOKUP(E50,'FG TYPE'!$B:$C,2,FALSE),0)</f>
        <v>0,080 A</v>
      </c>
      <c r="G50" s="101">
        <f>IFERROR(VLOOKUP(E50,'FG TYPE'!$B:$D,3,FALSE),0)</f>
        <v>11.66</v>
      </c>
      <c r="H50" s="122">
        <f t="shared" si="4"/>
        <v>0.87192681532304173</v>
      </c>
      <c r="I50" s="101">
        <v>6</v>
      </c>
      <c r="J50" s="101">
        <v>4</v>
      </c>
      <c r="K50" s="230">
        <v>61</v>
      </c>
      <c r="L50" s="240">
        <f>IF(ISBLANK(VLOOKUP(E50,'FG TYPE'!$B:$G,6,FALSE)),K50,VLOOKUP(E50,'FG TYPE'!$B:$G,6,FALSE)*M50/1000)</f>
        <v>61</v>
      </c>
      <c r="M50" s="243" t="str">
        <f>IF(ISBLANK(VLOOKUP(E50,'FG TYPE'!$B:$I,8,FALSE)),"-",VLOOKUP(E50,'FG TYPE'!$B:$I,8,FALSE)*K50)</f>
        <v>-</v>
      </c>
      <c r="N50" s="255">
        <v>0.56000000000000005</v>
      </c>
      <c r="O50" s="230">
        <v>0</v>
      </c>
      <c r="P50" s="230">
        <v>0</v>
      </c>
      <c r="Q50" s="124">
        <f t="shared" si="5"/>
        <v>9.0968161143599752E-3</v>
      </c>
      <c r="R50" s="125"/>
    </row>
    <row r="51" spans="1:18" s="127" customFormat="1" ht="24.75" customHeight="1">
      <c r="A51" s="235">
        <v>45224</v>
      </c>
      <c r="B51" s="120" t="str">
        <f>IFERROR(VLOOKUP(E51,'FG TYPE'!$B:$E,4,FALSE),0)</f>
        <v>S01</v>
      </c>
      <c r="C51" s="101" t="s">
        <v>62</v>
      </c>
      <c r="D51" s="129">
        <v>20230926002</v>
      </c>
      <c r="E51" s="110" t="s">
        <v>66</v>
      </c>
      <c r="F51" s="88" t="str">
        <f>IFERROR(VLOOKUP(E51,'FG TYPE'!$B:$C,2,FALSE),0)</f>
        <v>0,120 A</v>
      </c>
      <c r="G51" s="101">
        <f>IFERROR(VLOOKUP(E51,'FG TYPE'!$B:$D,3,FALSE),0)</f>
        <v>26.16</v>
      </c>
      <c r="H51" s="122">
        <f t="shared" si="4"/>
        <v>0.81364678899082565</v>
      </c>
      <c r="I51" s="101">
        <v>8</v>
      </c>
      <c r="J51" s="101">
        <v>4</v>
      </c>
      <c r="K51" s="228">
        <v>170.28</v>
      </c>
      <c r="L51" s="240">
        <f>IF(ISBLANK(VLOOKUP(E51,'FG TYPE'!$B:$G,6,FALSE)),K51,VLOOKUP(E51,'FG TYPE'!$B:$G,6,FALSE)*M51/1000)</f>
        <v>170.28</v>
      </c>
      <c r="M51" s="243" t="str">
        <f>IF(ISBLANK(VLOOKUP(E51,'FG TYPE'!$B:$I,8,FALSE)),"-",VLOOKUP(E51,'FG TYPE'!$B:$I,8,FALSE)*K51)</f>
        <v>-</v>
      </c>
      <c r="N51" s="255">
        <v>0.34</v>
      </c>
      <c r="O51" s="230">
        <v>0</v>
      </c>
      <c r="P51" s="230">
        <v>0</v>
      </c>
      <c r="Q51" s="124">
        <f t="shared" si="5"/>
        <v>1.992732387762279E-3</v>
      </c>
      <c r="R51" s="125"/>
    </row>
    <row r="52" spans="1:18" s="127" customFormat="1" ht="24.75" customHeight="1">
      <c r="A52" s="235">
        <v>45224</v>
      </c>
      <c r="B52" s="120" t="str">
        <f>IFERROR(VLOOKUP(E52,'FG TYPE'!$B:$E,4,FALSE),0)</f>
        <v>S01</v>
      </c>
      <c r="C52" s="101" t="s">
        <v>62</v>
      </c>
      <c r="D52" s="221">
        <v>20230926005</v>
      </c>
      <c r="E52" s="101" t="s">
        <v>69</v>
      </c>
      <c r="F52" s="88" t="str">
        <f>IFERROR(VLOOKUP(E52,'FG TYPE'!$B:$C,2,FALSE),0)</f>
        <v>0,080 A</v>
      </c>
      <c r="G52" s="101">
        <f>IFERROR(VLOOKUP(E52,'FG TYPE'!$B:$D,3,FALSE),0)</f>
        <v>11.66</v>
      </c>
      <c r="H52" s="122">
        <f t="shared" si="4"/>
        <v>0.82218410520297325</v>
      </c>
      <c r="I52" s="101">
        <v>1.5</v>
      </c>
      <c r="J52" s="101">
        <v>4</v>
      </c>
      <c r="K52" s="228">
        <v>14.38</v>
      </c>
      <c r="L52" s="240">
        <f>IF(ISBLANK(VLOOKUP(E52,'FG TYPE'!$B:$G,6,FALSE)),K52,VLOOKUP(E52,'FG TYPE'!$B:$G,6,FALSE)*M52/1000)</f>
        <v>14.38</v>
      </c>
      <c r="M52" s="243" t="str">
        <f>IF(ISBLANK(VLOOKUP(E52,'FG TYPE'!$B:$I,8,FALSE)),"-",VLOOKUP(E52,'FG TYPE'!$B:$I,8,FALSE)*K52)</f>
        <v>-</v>
      </c>
      <c r="N52" s="256">
        <v>0.1</v>
      </c>
      <c r="O52" s="230">
        <v>0</v>
      </c>
      <c r="P52" s="230">
        <v>0</v>
      </c>
      <c r="Q52" s="124">
        <f t="shared" si="5"/>
        <v>6.9060773480662989E-3</v>
      </c>
      <c r="R52" s="125"/>
    </row>
    <row r="53" spans="1:18" s="127" customFormat="1" ht="24.75" customHeight="1">
      <c r="A53" s="235">
        <v>45225</v>
      </c>
      <c r="B53" s="120" t="str">
        <f>IFERROR(VLOOKUP(E53,'FG TYPE'!$B:$E,4,FALSE),0)</f>
        <v>Y01</v>
      </c>
      <c r="C53" s="101" t="s">
        <v>62</v>
      </c>
      <c r="D53" s="221">
        <v>20230922001</v>
      </c>
      <c r="E53" s="101" t="s">
        <v>95</v>
      </c>
      <c r="F53" s="88" t="str">
        <f>IFERROR(VLOOKUP(E53,'FG TYPE'!$B:$C,2,FALSE),0)</f>
        <v>MM38 / MP98</v>
      </c>
      <c r="G53" s="101">
        <f>IFERROR(VLOOKUP(E53,'FG TYPE'!$B:$D,3,FALSE),0)</f>
        <v>50</v>
      </c>
      <c r="H53" s="122">
        <f t="shared" ref="H53:H59" si="6">IF(M53="-",K53/I53/G53,M53/I53/60/G53)</f>
        <v>0.92121785714285709</v>
      </c>
      <c r="I53" s="101">
        <v>7</v>
      </c>
      <c r="J53" s="101">
        <v>16</v>
      </c>
      <c r="K53" s="230">
        <v>15173</v>
      </c>
      <c r="L53" s="243">
        <f>IF(ISBLANK(VLOOKUP(E53,'FG TYPE'!$B:$G,6,FALSE)),K53,VLOOKUP(E53,'FG TYPE'!$B:$G,6,FALSE)*M53/1000)</f>
        <v>348.3751145999999</v>
      </c>
      <c r="M53" s="243">
        <f>IF(ISBLANK(VLOOKUP(E53,'FG TYPE'!$B:$I,8,FALSE)),"-",VLOOKUP(E53,'FG TYPE'!$B:$I,8,FALSE)*K53)</f>
        <v>19345.574999999997</v>
      </c>
      <c r="N53" s="229">
        <v>0</v>
      </c>
      <c r="O53" s="228">
        <v>7.2</v>
      </c>
      <c r="P53" s="228">
        <v>5.0999999999999996</v>
      </c>
      <c r="Q53" s="124">
        <f t="shared" ref="Q53:Q59" si="7">IFERROR((N53+O53+P53)/(L53+O53+P53+N53),"")</f>
        <v>3.4102713223342532E-2</v>
      </c>
      <c r="R53" s="125"/>
    </row>
    <row r="54" spans="1:18" s="126" customFormat="1" ht="29.25" customHeight="1">
      <c r="A54" s="235">
        <v>45226</v>
      </c>
      <c r="B54" s="120" t="str">
        <f>IFERROR(VLOOKUP(E54,'FG TYPE'!$B:$E,4,FALSE),0)</f>
        <v>S01</v>
      </c>
      <c r="C54" s="101" t="s">
        <v>62</v>
      </c>
      <c r="D54" s="129">
        <v>20230926002</v>
      </c>
      <c r="E54" s="110" t="s">
        <v>66</v>
      </c>
      <c r="F54" s="88" t="str">
        <f>IFERROR(VLOOKUP(E54,'FG TYPE'!$B:$C,2,FALSE),0)</f>
        <v>0,120 A</v>
      </c>
      <c r="G54" s="101">
        <f>IFERROR(VLOOKUP(E54,'FG TYPE'!$B:$D,3,FALSE),0)</f>
        <v>26.16</v>
      </c>
      <c r="H54" s="122">
        <f t="shared" si="6"/>
        <v>0.83547400611620803</v>
      </c>
      <c r="I54" s="101">
        <v>5</v>
      </c>
      <c r="J54" s="101">
        <v>4</v>
      </c>
      <c r="K54" s="228">
        <v>109.28</v>
      </c>
      <c r="L54" s="240">
        <f>IF(ISBLANK(VLOOKUP(E54,'FG TYPE'!$B:$G,6,FALSE)),K54,VLOOKUP(E54,'FG TYPE'!$B:$G,6,FALSE)*M54/1000)</f>
        <v>109.28</v>
      </c>
      <c r="M54" s="243" t="str">
        <f>IF(ISBLANK(VLOOKUP(E54,'FG TYPE'!$B:$I,8,FALSE)),"-",VLOOKUP(E54,'FG TYPE'!$B:$I,8,FALSE)*K54)</f>
        <v>-</v>
      </c>
      <c r="N54" s="255">
        <v>0.24</v>
      </c>
      <c r="O54" s="230">
        <v>0</v>
      </c>
      <c r="P54" s="230">
        <v>0</v>
      </c>
      <c r="Q54" s="124">
        <f t="shared" si="7"/>
        <v>2.1913805697589481E-3</v>
      </c>
      <c r="R54" s="125"/>
    </row>
    <row r="55" spans="1:18" s="126" customFormat="1" ht="24.75" customHeight="1">
      <c r="A55" s="235">
        <v>45226</v>
      </c>
      <c r="B55" s="120" t="str">
        <f>IFERROR(VLOOKUP(E55,'FG TYPE'!$B:$E,4,FALSE),0)</f>
        <v>Y01</v>
      </c>
      <c r="C55" s="101" t="s">
        <v>62</v>
      </c>
      <c r="D55" s="129">
        <v>20230809004</v>
      </c>
      <c r="E55" s="110" t="s">
        <v>79</v>
      </c>
      <c r="F55" s="88" t="str">
        <f>IFERROR(VLOOKUP(E55,'FG TYPE'!$B:$C,2,FALSE),0)</f>
        <v>AX88</v>
      </c>
      <c r="G55" s="101">
        <f>IFERROR(VLOOKUP(E55,'FG TYPE'!$B:$D,3,FALSE),0)</f>
        <v>80</v>
      </c>
      <c r="H55" s="122">
        <f t="shared" si="6"/>
        <v>0.6956444444444444</v>
      </c>
      <c r="I55" s="101">
        <v>4.5</v>
      </c>
      <c r="J55" s="101">
        <v>16</v>
      </c>
      <c r="K55" s="230">
        <v>9632</v>
      </c>
      <c r="L55" s="240">
        <f>IF(ISBLANK(VLOOKUP(E55,'FG TYPE'!$B:$G,6,FALSE)),K55,VLOOKUP(E55,'FG TYPE'!$B:$G,6,FALSE)*M55/1000)</f>
        <v>160.19884608000001</v>
      </c>
      <c r="M55" s="243">
        <f>IF(ISBLANK(VLOOKUP(E55,'FG TYPE'!$B:$I,8,FALSE)),"-",VLOOKUP(E55,'FG TYPE'!$B:$I,8,FALSE)*K55)</f>
        <v>15025.92</v>
      </c>
      <c r="N55" s="229">
        <v>0</v>
      </c>
      <c r="O55" s="228">
        <v>1.78</v>
      </c>
      <c r="P55" s="228">
        <v>2.12</v>
      </c>
      <c r="Q55" s="124">
        <f t="shared" si="7"/>
        <v>2.3766163462835728E-2</v>
      </c>
      <c r="R55" s="125"/>
    </row>
    <row r="56" spans="1:18" s="126" customFormat="1" ht="24.75" customHeight="1">
      <c r="A56" s="235">
        <v>45226</v>
      </c>
      <c r="B56" s="120" t="str">
        <f>IFERROR(VLOOKUP(E56,'FG TYPE'!$B:$E,4,FALSE),0)</f>
        <v>Y01</v>
      </c>
      <c r="C56" s="101" t="s">
        <v>62</v>
      </c>
      <c r="D56" s="221">
        <v>20231007002</v>
      </c>
      <c r="E56" s="101" t="s">
        <v>77</v>
      </c>
      <c r="F56" s="88" t="str">
        <f>IFERROR(VLOOKUP(E56,'FG TYPE'!$B:$C,2,FALSE),0)</f>
        <v>AY01</v>
      </c>
      <c r="G56" s="101">
        <f>IFERROR(VLOOKUP(E56,'FG TYPE'!$B:$D,3,FALSE),0)</f>
        <v>80</v>
      </c>
      <c r="H56" s="122">
        <f t="shared" si="6"/>
        <v>0.68125000000000013</v>
      </c>
      <c r="I56" s="101">
        <v>4</v>
      </c>
      <c r="J56" s="101">
        <v>16</v>
      </c>
      <c r="K56" s="230">
        <v>12000</v>
      </c>
      <c r="L56" s="240">
        <f>IF(ISBLANK(VLOOKUP(E56,'FG TYPE'!$B:$G,6,FALSE)),K56,VLOOKUP(E56,'FG TYPE'!$B:$G,6,FALSE)*M56/1000)</f>
        <v>139.45242000000002</v>
      </c>
      <c r="M56" s="243">
        <f>IF(ISBLANK(VLOOKUP(E56,'FG TYPE'!$B:$I,8,FALSE)),"-",VLOOKUP(E56,'FG TYPE'!$B:$I,8,FALSE)*K56)</f>
        <v>13080.000000000002</v>
      </c>
      <c r="N56" s="229">
        <v>0</v>
      </c>
      <c r="O56" s="228">
        <v>0.56999999999999995</v>
      </c>
      <c r="P56" s="228">
        <v>1.84</v>
      </c>
      <c r="Q56" s="124">
        <f t="shared" si="7"/>
        <v>1.6988290485951105E-2</v>
      </c>
      <c r="R56" s="125"/>
    </row>
    <row r="57" spans="1:18" s="127" customFormat="1" ht="27.75" customHeight="1">
      <c r="A57" s="235">
        <v>45227</v>
      </c>
      <c r="B57" s="120" t="str">
        <f>IFERROR(VLOOKUP(E57,'FG TYPE'!$B:$E,4,FALSE),0)</f>
        <v>Y01</v>
      </c>
      <c r="C57" s="101" t="s">
        <v>62</v>
      </c>
      <c r="D57" s="221">
        <v>20230814001</v>
      </c>
      <c r="E57" s="101" t="s">
        <v>79</v>
      </c>
      <c r="F57" s="88" t="str">
        <f>IFERROR(VLOOKUP(E57,'FG TYPE'!$B:$C,2,FALSE),0)</f>
        <v>AX88</v>
      </c>
      <c r="G57" s="101">
        <f>IFERROR(VLOOKUP(E57,'FG TYPE'!$B:$D,3,FALSE),0)</f>
        <v>80</v>
      </c>
      <c r="H57" s="122">
        <f t="shared" si="6"/>
        <v>0.60883333333333334</v>
      </c>
      <c r="I57" s="101">
        <v>6</v>
      </c>
      <c r="J57" s="101">
        <v>16</v>
      </c>
      <c r="K57" s="230">
        <v>11240</v>
      </c>
      <c r="L57" s="240">
        <f>IF(ISBLANK(VLOOKUP(E57,'FG TYPE'!$B:$G,6,FALSE)),K57,VLOOKUP(E57,'FG TYPE'!$B:$G,6,FALSE)*M57/1000)</f>
        <v>186.94300560000002</v>
      </c>
      <c r="M57" s="243">
        <f>IF(ISBLANK(VLOOKUP(E57,'FG TYPE'!$B:$I,8,FALSE)),"-",VLOOKUP(E57,'FG TYPE'!$B:$I,8,FALSE)*K57)</f>
        <v>17534.400000000001</v>
      </c>
      <c r="N57" s="229">
        <v>0</v>
      </c>
      <c r="O57" s="228">
        <v>1.42</v>
      </c>
      <c r="P57" s="228">
        <v>0.86</v>
      </c>
      <c r="Q57" s="124">
        <f t="shared" si="7"/>
        <v>1.2049274837224124E-2</v>
      </c>
      <c r="R57" s="125"/>
    </row>
    <row r="58" spans="1:18" s="127" customFormat="1" ht="27.75" customHeight="1">
      <c r="A58" s="235">
        <v>45229</v>
      </c>
      <c r="B58" s="120" t="str">
        <f>IFERROR(VLOOKUP(E58,'FG TYPE'!$B:$E,4,FALSE),0)</f>
        <v>Y01</v>
      </c>
      <c r="C58" s="101" t="s">
        <v>62</v>
      </c>
      <c r="D58" s="129">
        <v>20230814001</v>
      </c>
      <c r="E58" s="101" t="s">
        <v>79</v>
      </c>
      <c r="F58" s="88" t="str">
        <f>IFERROR(VLOOKUP(E58,'FG TYPE'!$B:$C,2,FALSE),0)</f>
        <v>AX88</v>
      </c>
      <c r="G58" s="101">
        <f>IFERROR(VLOOKUP(E58,'FG TYPE'!$B:$D,3,FALSE),0)</f>
        <v>80</v>
      </c>
      <c r="H58" s="122">
        <f t="shared" si="6"/>
        <v>0.7380000000000001</v>
      </c>
      <c r="I58" s="101">
        <v>6.5</v>
      </c>
      <c r="J58" s="101">
        <v>16</v>
      </c>
      <c r="K58" s="230">
        <v>14760</v>
      </c>
      <c r="L58" s="240">
        <f>IF(ISBLANK(VLOOKUP(E58,'FG TYPE'!$B:$G,6,FALSE)),K58,VLOOKUP(E58,'FG TYPE'!$B:$G,6,FALSE)*M58/1000)</f>
        <v>245.48743440000004</v>
      </c>
      <c r="M58" s="243">
        <f>IF(ISBLANK(VLOOKUP(E58,'FG TYPE'!$B:$I,8,FALSE)),"-",VLOOKUP(E58,'FG TYPE'!$B:$I,8,FALSE)*K58)</f>
        <v>23025.600000000002</v>
      </c>
      <c r="N58" s="229">
        <v>0</v>
      </c>
      <c r="O58" s="228">
        <v>2.86</v>
      </c>
      <c r="P58" s="228">
        <v>0.1</v>
      </c>
      <c r="Q58" s="124">
        <f t="shared" si="7"/>
        <v>1.1913988997907717E-2</v>
      </c>
      <c r="R58" s="125"/>
    </row>
    <row r="59" spans="1:18" s="126" customFormat="1" ht="24.75" customHeight="1">
      <c r="A59" s="235">
        <v>45229</v>
      </c>
      <c r="B59" s="120" t="str">
        <f>IFERROR(VLOOKUP(E59,'FG TYPE'!$B:$E,4,FALSE),0)</f>
        <v>Y01</v>
      </c>
      <c r="C59" s="101" t="s">
        <v>62</v>
      </c>
      <c r="D59" s="129">
        <v>20231007001</v>
      </c>
      <c r="E59" s="101" t="s">
        <v>79</v>
      </c>
      <c r="F59" s="88" t="str">
        <f>IFERROR(VLOOKUP(E59,'FG TYPE'!$B:$C,2,FALSE),0)</f>
        <v>AX88</v>
      </c>
      <c r="G59" s="101">
        <f>IFERROR(VLOOKUP(E59,'FG TYPE'!$B:$D,3,FALSE),0)</f>
        <v>80</v>
      </c>
      <c r="H59" s="122">
        <f t="shared" si="6"/>
        <v>0.77439374999999999</v>
      </c>
      <c r="I59" s="101">
        <v>4</v>
      </c>
      <c r="J59" s="101">
        <v>16</v>
      </c>
      <c r="K59" s="230">
        <v>9531</v>
      </c>
      <c r="L59" s="240">
        <f>IF(ISBLANK(VLOOKUP(E59,'FG TYPE'!$B:$G,6,FALSE)),K59,VLOOKUP(E59,'FG TYPE'!$B:$G,6,FALSE)*M59/1000)</f>
        <v>158.51902014000001</v>
      </c>
      <c r="M59" s="243">
        <f>IF(ISBLANK(VLOOKUP(E59,'FG TYPE'!$B:$I,8,FALSE)),"-",VLOOKUP(E59,'FG TYPE'!$B:$I,8,FALSE)*K59)</f>
        <v>14868.36</v>
      </c>
      <c r="N59" s="229">
        <v>0</v>
      </c>
      <c r="O59" s="228">
        <v>2.5</v>
      </c>
      <c r="P59" s="228">
        <v>0.88</v>
      </c>
      <c r="Q59" s="124">
        <f t="shared" si="7"/>
        <v>2.0877210974329496E-2</v>
      </c>
      <c r="R59" s="125"/>
    </row>
    <row r="60" spans="1:18" s="126" customFormat="1" ht="24.75" customHeight="1">
      <c r="A60" s="119"/>
      <c r="B60" s="120"/>
      <c r="C60" s="101"/>
      <c r="D60" s="221"/>
      <c r="E60" s="101"/>
      <c r="F60" s="121"/>
      <c r="G60" s="101"/>
      <c r="H60" s="122"/>
      <c r="I60" s="101"/>
      <c r="J60" s="101"/>
      <c r="K60" s="230"/>
      <c r="L60" s="239"/>
      <c r="M60" s="239"/>
      <c r="N60" s="229"/>
      <c r="O60" s="230"/>
      <c r="P60" s="230"/>
      <c r="Q60" s="124"/>
      <c r="R60" s="125"/>
    </row>
    <row r="61" spans="1:18" s="126" customFormat="1" ht="24.75" customHeight="1">
      <c r="A61" s="274"/>
      <c r="B61" s="274"/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125"/>
    </row>
    <row r="62" spans="1:18" s="126" customFormat="1" ht="24.75" customHeight="1">
      <c r="A62" s="274"/>
      <c r="B62" s="274"/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125"/>
    </row>
    <row r="63" spans="1:18" s="127" customFormat="1" ht="24.75" customHeight="1">
      <c r="A63" s="275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125"/>
    </row>
    <row r="64" spans="1:18" s="127" customFormat="1" ht="24.75" customHeight="1">
      <c r="A64" s="119"/>
      <c r="B64" s="120"/>
      <c r="C64" s="101"/>
      <c r="D64" s="129"/>
      <c r="E64" s="101"/>
      <c r="F64" s="121"/>
      <c r="G64" s="101"/>
      <c r="H64" s="122"/>
      <c r="I64" s="101"/>
      <c r="J64" s="101"/>
      <c r="K64" s="230"/>
      <c r="L64" s="239"/>
      <c r="M64" s="239"/>
      <c r="N64" s="229"/>
      <c r="O64" s="230"/>
      <c r="P64" s="230"/>
      <c r="Q64" s="124"/>
      <c r="R64" s="125"/>
    </row>
    <row r="65" spans="1:18" s="127" customFormat="1" ht="24.75" customHeight="1">
      <c r="A65" s="119"/>
      <c r="B65" s="120"/>
      <c r="C65" s="101"/>
      <c r="D65" s="128"/>
      <c r="E65" s="91"/>
      <c r="F65" s="121"/>
      <c r="G65" s="101"/>
      <c r="H65" s="122"/>
      <c r="I65" s="101"/>
      <c r="J65" s="101"/>
      <c r="K65" s="230"/>
      <c r="L65" s="239"/>
      <c r="M65" s="239"/>
      <c r="N65" s="229"/>
      <c r="O65" s="230"/>
      <c r="P65" s="230"/>
      <c r="Q65" s="124"/>
      <c r="R65" s="125"/>
    </row>
    <row r="66" spans="1:18" s="127" customFormat="1" ht="24.75" customHeight="1">
      <c r="A66" s="119"/>
      <c r="B66" s="120"/>
      <c r="C66" s="101"/>
      <c r="D66" s="128"/>
      <c r="E66" s="91"/>
      <c r="F66" s="121"/>
      <c r="G66" s="101"/>
      <c r="H66" s="122"/>
      <c r="I66" s="101"/>
      <c r="J66" s="101"/>
      <c r="K66" s="230"/>
      <c r="L66" s="239"/>
      <c r="M66" s="239"/>
      <c r="N66" s="229"/>
      <c r="O66" s="230"/>
      <c r="P66" s="230"/>
      <c r="Q66" s="124"/>
      <c r="R66" s="125"/>
    </row>
    <row r="67" spans="1:18" s="127" customFormat="1" ht="24.75" customHeight="1">
      <c r="A67" s="119"/>
      <c r="B67" s="120"/>
      <c r="C67" s="101"/>
      <c r="D67" s="129"/>
      <c r="E67" s="101"/>
      <c r="F67" s="121"/>
      <c r="G67" s="101"/>
      <c r="H67" s="122"/>
      <c r="I67" s="101"/>
      <c r="J67" s="101"/>
      <c r="K67" s="230"/>
      <c r="L67" s="239"/>
      <c r="M67" s="239"/>
      <c r="N67" s="229"/>
      <c r="O67" s="230"/>
      <c r="P67" s="230"/>
      <c r="Q67" s="124"/>
      <c r="R67" s="125"/>
    </row>
    <row r="68" spans="1:18" s="126" customFormat="1" ht="25.5" customHeight="1">
      <c r="A68" s="119"/>
      <c r="B68" s="120"/>
      <c r="C68" s="101"/>
      <c r="D68" s="129"/>
      <c r="E68" s="101"/>
      <c r="F68" s="121"/>
      <c r="G68" s="101"/>
      <c r="H68" s="122"/>
      <c r="I68" s="101"/>
      <c r="J68" s="101"/>
      <c r="K68" s="230"/>
      <c r="L68" s="239"/>
      <c r="M68" s="239"/>
      <c r="N68" s="229"/>
      <c r="O68" s="230"/>
      <c r="P68" s="230"/>
      <c r="Q68" s="124"/>
      <c r="R68" s="125"/>
    </row>
    <row r="69" spans="1:18" s="126" customFormat="1" ht="25.5" customHeight="1">
      <c r="A69" s="119"/>
      <c r="B69" s="120"/>
      <c r="C69" s="101"/>
      <c r="D69" s="129"/>
      <c r="E69" s="101"/>
      <c r="F69" s="121"/>
      <c r="G69" s="101"/>
      <c r="H69" s="122"/>
      <c r="I69" s="101"/>
      <c r="J69" s="101"/>
      <c r="K69" s="230"/>
      <c r="L69" s="239"/>
      <c r="M69" s="239"/>
      <c r="N69" s="229"/>
      <c r="O69" s="230"/>
      <c r="P69" s="230"/>
      <c r="Q69" s="124"/>
      <c r="R69" s="125"/>
    </row>
    <row r="70" spans="1:18" s="127" customFormat="1" ht="24.75" customHeight="1">
      <c r="A70" s="119"/>
      <c r="B70" s="120"/>
      <c r="C70" s="101"/>
      <c r="D70" s="129"/>
      <c r="E70" s="101"/>
      <c r="F70" s="121"/>
      <c r="G70" s="101"/>
      <c r="H70" s="122"/>
      <c r="I70" s="101"/>
      <c r="J70" s="101"/>
      <c r="K70" s="230"/>
      <c r="L70" s="239"/>
      <c r="M70" s="239"/>
      <c r="N70" s="229"/>
      <c r="O70" s="230"/>
      <c r="P70" s="230"/>
      <c r="Q70" s="124"/>
      <c r="R70" s="125"/>
    </row>
    <row r="71" spans="1:18" s="127" customFormat="1" ht="24.75" customHeight="1">
      <c r="A71" s="119"/>
      <c r="B71" s="120"/>
      <c r="C71" s="101"/>
      <c r="D71" s="129"/>
      <c r="E71" s="101"/>
      <c r="F71" s="121"/>
      <c r="G71" s="101"/>
      <c r="H71" s="122"/>
      <c r="I71" s="101"/>
      <c r="J71" s="101"/>
      <c r="K71" s="230"/>
      <c r="L71" s="239"/>
      <c r="M71" s="239"/>
      <c r="N71" s="229"/>
      <c r="O71" s="230"/>
      <c r="P71" s="230"/>
      <c r="Q71" s="124"/>
      <c r="R71" s="125"/>
    </row>
    <row r="72" spans="1:18" s="127" customFormat="1" ht="24.75" customHeight="1">
      <c r="A72" s="119"/>
      <c r="B72" s="120"/>
      <c r="C72" s="101"/>
      <c r="D72" s="129"/>
      <c r="E72" s="101"/>
      <c r="F72" s="121"/>
      <c r="G72" s="101"/>
      <c r="H72" s="122"/>
      <c r="I72" s="101"/>
      <c r="J72" s="101"/>
      <c r="K72" s="230"/>
      <c r="L72" s="239"/>
      <c r="M72" s="239"/>
      <c r="N72" s="229"/>
      <c r="O72" s="230"/>
      <c r="P72" s="230"/>
      <c r="Q72" s="124"/>
      <c r="R72" s="125"/>
    </row>
    <row r="73" spans="1:18" s="127" customFormat="1" ht="24.75" customHeight="1">
      <c r="A73" s="119"/>
      <c r="B73" s="120"/>
      <c r="C73" s="101"/>
      <c r="D73" s="129"/>
      <c r="E73" s="101"/>
      <c r="F73" s="121"/>
      <c r="G73" s="101"/>
      <c r="H73" s="122"/>
      <c r="I73" s="101"/>
      <c r="J73" s="101"/>
      <c r="K73" s="230"/>
      <c r="L73" s="239"/>
      <c r="M73" s="239"/>
      <c r="N73" s="229"/>
      <c r="O73" s="230"/>
      <c r="P73" s="230"/>
      <c r="Q73" s="124"/>
      <c r="R73" s="125"/>
    </row>
    <row r="74" spans="1:18" s="127" customFormat="1" ht="24.75" customHeight="1">
      <c r="A74" s="119"/>
      <c r="B74" s="120"/>
      <c r="C74" s="101"/>
      <c r="D74" s="128"/>
      <c r="E74" s="91"/>
      <c r="F74" s="121"/>
      <c r="G74" s="101"/>
      <c r="H74" s="122"/>
      <c r="I74" s="101"/>
      <c r="J74" s="101"/>
      <c r="K74" s="230"/>
      <c r="L74" s="239"/>
      <c r="M74" s="239"/>
      <c r="N74" s="229"/>
      <c r="O74" s="230"/>
      <c r="P74" s="230"/>
      <c r="Q74" s="124"/>
      <c r="R74" s="125"/>
    </row>
    <row r="75" spans="1:18" s="127" customFormat="1" ht="24.75" customHeight="1">
      <c r="A75" s="119"/>
      <c r="B75" s="120"/>
      <c r="C75" s="101"/>
      <c r="D75" s="128"/>
      <c r="E75" s="101"/>
      <c r="F75" s="121"/>
      <c r="G75" s="101"/>
      <c r="H75" s="122"/>
      <c r="I75" s="101"/>
      <c r="J75" s="101"/>
      <c r="K75" s="230"/>
      <c r="L75" s="239"/>
      <c r="M75" s="239"/>
      <c r="N75" s="229"/>
      <c r="O75" s="230"/>
      <c r="P75" s="230"/>
      <c r="Q75" s="124"/>
      <c r="R75" s="125"/>
    </row>
    <row r="76" spans="1:18" s="127" customFormat="1" ht="24.75" customHeight="1">
      <c r="A76" s="119"/>
      <c r="B76" s="120"/>
      <c r="C76" s="101"/>
      <c r="D76" s="128"/>
      <c r="E76" s="101"/>
      <c r="F76" s="123"/>
      <c r="G76" s="101"/>
      <c r="H76" s="122"/>
      <c r="I76" s="101"/>
      <c r="J76" s="101"/>
      <c r="K76" s="230"/>
      <c r="L76" s="239"/>
      <c r="M76" s="239"/>
      <c r="N76" s="229"/>
      <c r="O76" s="230"/>
      <c r="P76" s="230"/>
      <c r="Q76" s="124"/>
      <c r="R76" s="125"/>
    </row>
    <row r="77" spans="1:18" s="126" customFormat="1" ht="29.25" customHeight="1">
      <c r="A77" s="119"/>
      <c r="B77" s="120"/>
      <c r="C77" s="101"/>
      <c r="D77" s="129"/>
      <c r="E77" s="110"/>
      <c r="F77" s="121"/>
      <c r="G77" s="101"/>
      <c r="H77" s="122"/>
      <c r="I77" s="101"/>
      <c r="J77" s="101"/>
      <c r="K77" s="230"/>
      <c r="L77" s="239"/>
      <c r="M77" s="239"/>
      <c r="N77" s="229"/>
      <c r="O77" s="230"/>
      <c r="P77" s="230"/>
      <c r="Q77" s="124"/>
      <c r="R77" s="125"/>
    </row>
    <row r="78" spans="1:18" s="126" customFormat="1" ht="24.75" customHeight="1">
      <c r="A78" s="119"/>
      <c r="B78" s="120"/>
      <c r="C78" s="101"/>
      <c r="D78" s="221"/>
      <c r="E78" s="101"/>
      <c r="F78" s="121"/>
      <c r="G78" s="101"/>
      <c r="H78" s="122"/>
      <c r="I78" s="101"/>
      <c r="J78" s="101"/>
      <c r="K78" s="230"/>
      <c r="L78" s="239"/>
      <c r="M78" s="239"/>
      <c r="N78" s="229"/>
      <c r="O78" s="230"/>
      <c r="P78" s="230"/>
      <c r="Q78" s="124"/>
      <c r="R78" s="125"/>
    </row>
    <row r="79" spans="1:18" s="126" customFormat="1" ht="24.75" customHeight="1">
      <c r="A79" s="119"/>
      <c r="B79" s="120"/>
      <c r="C79" s="101"/>
      <c r="D79" s="221"/>
      <c r="E79" s="101"/>
      <c r="F79" s="121"/>
      <c r="G79" s="101"/>
      <c r="H79" s="122"/>
      <c r="I79" s="101"/>
      <c r="J79" s="101"/>
      <c r="K79" s="230"/>
      <c r="L79" s="239"/>
      <c r="M79" s="239"/>
      <c r="N79" s="229"/>
      <c r="O79" s="230"/>
      <c r="P79" s="230"/>
      <c r="Q79" s="124"/>
      <c r="R79" s="125"/>
    </row>
    <row r="80" spans="1:18" s="126" customFormat="1" ht="24.75" customHeight="1">
      <c r="A80" s="119"/>
      <c r="B80" s="120"/>
      <c r="C80" s="101"/>
      <c r="D80" s="221"/>
      <c r="E80" s="101"/>
      <c r="F80" s="121"/>
      <c r="G80" s="101"/>
      <c r="H80" s="122"/>
      <c r="I80" s="101"/>
      <c r="J80" s="101"/>
      <c r="K80" s="230"/>
      <c r="L80" s="239"/>
      <c r="M80" s="239"/>
      <c r="N80" s="229"/>
      <c r="O80" s="230"/>
      <c r="P80" s="230"/>
      <c r="Q80" s="124"/>
      <c r="R80" s="125"/>
    </row>
    <row r="81" spans="1:18" s="126" customFormat="1" ht="24.75" customHeight="1">
      <c r="A81" s="119"/>
      <c r="B81" s="120"/>
      <c r="C81" s="101"/>
      <c r="D81" s="221"/>
      <c r="E81" s="101"/>
      <c r="F81" s="121"/>
      <c r="G81" s="101"/>
      <c r="H81" s="122"/>
      <c r="I81" s="101"/>
      <c r="J81" s="101"/>
      <c r="K81" s="230"/>
      <c r="L81" s="239"/>
      <c r="M81" s="239"/>
      <c r="N81" s="229"/>
      <c r="O81" s="230"/>
      <c r="P81" s="230"/>
      <c r="Q81" s="124"/>
      <c r="R81" s="125"/>
    </row>
    <row r="82" spans="1:18" s="127" customFormat="1" ht="27.75" customHeight="1">
      <c r="A82" s="119"/>
      <c r="B82" s="120"/>
      <c r="C82" s="101"/>
      <c r="D82" s="129"/>
      <c r="E82" s="101"/>
      <c r="F82" s="121"/>
      <c r="G82" s="101"/>
      <c r="H82" s="122"/>
      <c r="I82" s="101"/>
      <c r="J82" s="101"/>
      <c r="K82" s="230"/>
      <c r="L82" s="239"/>
      <c r="M82" s="239"/>
      <c r="N82" s="229"/>
      <c r="O82" s="230"/>
      <c r="P82" s="230"/>
      <c r="Q82" s="124"/>
      <c r="R82" s="125"/>
    </row>
    <row r="83" spans="1:18" s="127" customFormat="1" ht="27.75" customHeight="1">
      <c r="A83" s="119"/>
      <c r="B83" s="120"/>
      <c r="C83" s="101"/>
      <c r="D83" s="129"/>
      <c r="E83" s="101"/>
      <c r="F83" s="121"/>
      <c r="G83" s="101"/>
      <c r="H83" s="122"/>
      <c r="I83" s="101"/>
      <c r="J83" s="101"/>
      <c r="K83" s="230"/>
      <c r="L83" s="239"/>
      <c r="M83" s="239"/>
      <c r="N83" s="229"/>
      <c r="O83" s="230"/>
      <c r="P83" s="230"/>
      <c r="Q83" s="124"/>
      <c r="R83" s="125"/>
    </row>
    <row r="84" spans="1:18" s="126" customFormat="1" ht="24.75" customHeight="1">
      <c r="A84" s="119"/>
      <c r="B84" s="120"/>
      <c r="C84" s="101"/>
      <c r="D84" s="221"/>
      <c r="E84" s="101"/>
      <c r="F84" s="121"/>
      <c r="G84" s="101"/>
      <c r="H84" s="122"/>
      <c r="I84" s="101"/>
      <c r="J84" s="101"/>
      <c r="K84" s="230"/>
      <c r="L84" s="239"/>
      <c r="M84" s="239"/>
      <c r="N84" s="229"/>
      <c r="O84" s="230"/>
      <c r="P84" s="230"/>
      <c r="Q84" s="124"/>
      <c r="R84" s="125"/>
    </row>
    <row r="85" spans="1:18" s="126" customFormat="1" ht="24.75" customHeight="1">
      <c r="A85" s="119"/>
      <c r="B85" s="120"/>
      <c r="C85" s="101"/>
      <c r="D85" s="129"/>
      <c r="E85" s="101"/>
      <c r="F85" s="121"/>
      <c r="G85" s="101"/>
      <c r="H85" s="122"/>
      <c r="I85" s="101"/>
      <c r="J85" s="101"/>
      <c r="K85" s="230"/>
      <c r="L85" s="239"/>
      <c r="M85" s="239"/>
      <c r="N85" s="229"/>
      <c r="O85" s="230"/>
      <c r="P85" s="230"/>
      <c r="Q85" s="124"/>
      <c r="R85" s="125"/>
    </row>
    <row r="86" spans="1:18" s="127" customFormat="1" ht="24.75" customHeight="1">
      <c r="A86" s="119"/>
      <c r="B86" s="120"/>
      <c r="C86" s="101"/>
      <c r="D86" s="129"/>
      <c r="E86" s="101"/>
      <c r="F86" s="121"/>
      <c r="G86" s="101"/>
      <c r="H86" s="122"/>
      <c r="I86" s="101"/>
      <c r="J86" s="101"/>
      <c r="K86" s="230"/>
      <c r="L86" s="239"/>
      <c r="M86" s="239"/>
      <c r="N86" s="229"/>
      <c r="O86" s="230"/>
      <c r="P86" s="230"/>
      <c r="Q86" s="124"/>
      <c r="R86" s="125"/>
    </row>
    <row r="87" spans="1:18" s="127" customFormat="1" ht="24.75" customHeight="1">
      <c r="A87" s="119"/>
      <c r="B87" s="120"/>
      <c r="C87" s="101"/>
      <c r="D87" s="129"/>
      <c r="E87" s="101"/>
      <c r="F87" s="121"/>
      <c r="G87" s="101"/>
      <c r="H87" s="122"/>
      <c r="I87" s="101"/>
      <c r="J87" s="101"/>
      <c r="K87" s="230"/>
      <c r="L87" s="239"/>
      <c r="M87" s="239"/>
      <c r="N87" s="229"/>
      <c r="O87" s="230"/>
      <c r="P87" s="230"/>
      <c r="Q87" s="124"/>
      <c r="R87" s="125"/>
    </row>
    <row r="88" spans="1:18" s="127" customFormat="1" ht="24.75" customHeight="1">
      <c r="A88" s="119"/>
      <c r="B88" s="120"/>
      <c r="C88" s="101"/>
      <c r="D88" s="128"/>
      <c r="E88" s="91"/>
      <c r="F88" s="121"/>
      <c r="G88" s="101"/>
      <c r="H88" s="122"/>
      <c r="I88" s="101"/>
      <c r="J88" s="101"/>
      <c r="K88" s="230"/>
      <c r="L88" s="239"/>
      <c r="M88" s="239"/>
      <c r="N88" s="229"/>
      <c r="O88" s="230"/>
      <c r="P88" s="230"/>
      <c r="Q88" s="124"/>
      <c r="R88" s="125"/>
    </row>
    <row r="89" spans="1:18" s="127" customFormat="1" ht="24.75" customHeight="1">
      <c r="A89" s="119"/>
      <c r="B89" s="120"/>
      <c r="C89" s="101"/>
      <c r="D89" s="129"/>
      <c r="E89" s="101"/>
      <c r="F89" s="121"/>
      <c r="G89" s="101"/>
      <c r="H89" s="122"/>
      <c r="I89" s="101"/>
      <c r="J89" s="101"/>
      <c r="K89" s="230"/>
      <c r="L89" s="239"/>
      <c r="M89" s="239"/>
      <c r="N89" s="229"/>
      <c r="O89" s="230"/>
      <c r="P89" s="230"/>
      <c r="Q89" s="124"/>
      <c r="R89" s="125"/>
    </row>
    <row r="90" spans="1:18" s="126" customFormat="1" ht="25.5" customHeight="1">
      <c r="A90" s="119"/>
      <c r="B90" s="120"/>
      <c r="C90" s="101"/>
      <c r="D90" s="129"/>
      <c r="E90" s="101"/>
      <c r="F90" s="121"/>
      <c r="G90" s="101"/>
      <c r="H90" s="122"/>
      <c r="I90" s="101"/>
      <c r="J90" s="101"/>
      <c r="K90" s="230"/>
      <c r="L90" s="239"/>
      <c r="M90" s="239"/>
      <c r="N90" s="229"/>
      <c r="O90" s="230"/>
      <c r="P90" s="230"/>
      <c r="Q90" s="124"/>
      <c r="R90" s="125"/>
    </row>
    <row r="91" spans="1:18" s="126" customFormat="1" ht="25.5" customHeight="1">
      <c r="A91" s="119"/>
      <c r="B91" s="120"/>
      <c r="C91" s="101"/>
      <c r="D91" s="129"/>
      <c r="E91" s="101"/>
      <c r="F91" s="121"/>
      <c r="G91" s="101"/>
      <c r="H91" s="122"/>
      <c r="I91" s="101"/>
      <c r="J91" s="101"/>
      <c r="K91" s="230"/>
      <c r="L91" s="239"/>
      <c r="M91" s="239"/>
      <c r="N91" s="229"/>
      <c r="O91" s="230"/>
      <c r="P91" s="230"/>
      <c r="Q91" s="124"/>
      <c r="R91" s="125"/>
    </row>
    <row r="92" spans="1:18" s="127" customFormat="1" ht="24.75" customHeight="1">
      <c r="A92" s="119"/>
      <c r="B92" s="120"/>
      <c r="C92" s="101"/>
      <c r="D92" s="129"/>
      <c r="E92" s="101"/>
      <c r="F92" s="121"/>
      <c r="G92" s="101"/>
      <c r="H92" s="122"/>
      <c r="I92" s="101"/>
      <c r="J92" s="101"/>
      <c r="K92" s="230"/>
      <c r="L92" s="239"/>
      <c r="M92" s="239"/>
      <c r="N92" s="229"/>
      <c r="O92" s="230"/>
      <c r="P92" s="230"/>
      <c r="Q92" s="124"/>
      <c r="R92" s="125"/>
    </row>
    <row r="93" spans="1:18" s="127" customFormat="1" ht="24.75" customHeight="1">
      <c r="A93" s="119"/>
      <c r="B93" s="120"/>
      <c r="C93" s="101"/>
      <c r="D93" s="129"/>
      <c r="E93" s="101"/>
      <c r="F93" s="121"/>
      <c r="G93" s="101"/>
      <c r="H93" s="122"/>
      <c r="I93" s="101"/>
      <c r="J93" s="101"/>
      <c r="K93" s="230"/>
      <c r="L93" s="239"/>
      <c r="M93" s="239"/>
      <c r="N93" s="229"/>
      <c r="O93" s="230"/>
      <c r="P93" s="230"/>
      <c r="Q93" s="124"/>
      <c r="R93" s="125"/>
    </row>
    <row r="94" spans="1:18" s="127" customFormat="1" ht="24.75" customHeight="1">
      <c r="A94" s="119"/>
      <c r="B94" s="120"/>
      <c r="C94" s="101"/>
      <c r="D94" s="129"/>
      <c r="E94" s="101"/>
      <c r="F94" s="121"/>
      <c r="G94" s="101"/>
      <c r="H94" s="122"/>
      <c r="I94" s="101"/>
      <c r="J94" s="101"/>
      <c r="K94" s="230"/>
      <c r="L94" s="239"/>
      <c r="M94" s="239"/>
      <c r="N94" s="229"/>
      <c r="O94" s="230"/>
      <c r="P94" s="230"/>
      <c r="Q94" s="124"/>
      <c r="R94" s="125"/>
    </row>
    <row r="95" spans="1:18" s="127" customFormat="1" ht="24.75" customHeight="1">
      <c r="A95" s="119"/>
      <c r="B95" s="120"/>
      <c r="C95" s="101"/>
      <c r="D95" s="129"/>
      <c r="E95" s="101"/>
      <c r="F95" s="121"/>
      <c r="G95" s="101"/>
      <c r="H95" s="122"/>
      <c r="I95" s="101"/>
      <c r="J95" s="101"/>
      <c r="K95" s="230"/>
      <c r="L95" s="239"/>
      <c r="M95" s="239"/>
      <c r="N95" s="229"/>
      <c r="O95" s="230"/>
      <c r="P95" s="230"/>
      <c r="Q95" s="124"/>
      <c r="R95" s="125"/>
    </row>
    <row r="96" spans="1:18" s="127" customFormat="1" ht="24.75" customHeight="1">
      <c r="A96" s="119"/>
      <c r="B96" s="120"/>
      <c r="C96" s="101"/>
      <c r="D96" s="129"/>
      <c r="E96" s="101"/>
      <c r="F96" s="121"/>
      <c r="G96" s="101"/>
      <c r="H96" s="122"/>
      <c r="I96" s="101"/>
      <c r="J96" s="101"/>
      <c r="K96" s="230"/>
      <c r="L96" s="239"/>
      <c r="M96" s="239"/>
      <c r="N96" s="229"/>
      <c r="O96" s="230"/>
      <c r="P96" s="230"/>
      <c r="Q96" s="124"/>
      <c r="R96" s="125"/>
    </row>
    <row r="97" spans="1:18" s="127" customFormat="1" ht="24.75" customHeight="1">
      <c r="A97" s="119"/>
      <c r="B97" s="120"/>
      <c r="C97" s="101"/>
      <c r="D97" s="128"/>
      <c r="E97" s="91"/>
      <c r="F97" s="121"/>
      <c r="G97" s="101"/>
      <c r="H97" s="122"/>
      <c r="I97" s="101"/>
      <c r="J97" s="101"/>
      <c r="K97" s="230"/>
      <c r="L97" s="239"/>
      <c r="M97" s="239"/>
      <c r="N97" s="229"/>
      <c r="O97" s="230"/>
      <c r="P97" s="230"/>
      <c r="Q97" s="124"/>
      <c r="R97" s="125"/>
    </row>
    <row r="98" spans="1:18" s="127" customFormat="1" ht="24.75" customHeight="1">
      <c r="A98" s="119"/>
      <c r="B98" s="120"/>
      <c r="C98" s="101"/>
      <c r="D98" s="128"/>
      <c r="E98" s="101"/>
      <c r="F98" s="121"/>
      <c r="G98" s="101"/>
      <c r="H98" s="122"/>
      <c r="I98" s="101"/>
      <c r="J98" s="101"/>
      <c r="K98" s="230"/>
      <c r="L98" s="239"/>
      <c r="M98" s="239"/>
      <c r="N98" s="229"/>
      <c r="O98" s="230"/>
      <c r="P98" s="230"/>
      <c r="Q98" s="124"/>
      <c r="R98" s="125"/>
    </row>
    <row r="99" spans="1:18" s="127" customFormat="1" ht="24.75" customHeight="1">
      <c r="A99" s="119"/>
      <c r="B99" s="120"/>
      <c r="C99" s="101"/>
      <c r="D99" s="128"/>
      <c r="E99" s="101"/>
      <c r="F99" s="123"/>
      <c r="G99" s="101"/>
      <c r="H99" s="122"/>
      <c r="I99" s="101"/>
      <c r="J99" s="101"/>
      <c r="K99" s="230"/>
      <c r="L99" s="239"/>
      <c r="M99" s="239"/>
      <c r="N99" s="229"/>
      <c r="O99" s="230"/>
      <c r="P99" s="230"/>
      <c r="Q99" s="124"/>
      <c r="R99" s="125"/>
    </row>
    <row r="100" spans="1:18" s="126" customFormat="1" ht="29.25" customHeight="1">
      <c r="A100" s="119"/>
      <c r="B100" s="120"/>
      <c r="C100" s="101"/>
      <c r="D100" s="129"/>
      <c r="E100" s="110"/>
      <c r="F100" s="121"/>
      <c r="G100" s="101"/>
      <c r="H100" s="122"/>
      <c r="I100" s="101"/>
      <c r="J100" s="101"/>
      <c r="K100" s="230"/>
      <c r="L100" s="239"/>
      <c r="M100" s="239"/>
      <c r="N100" s="229"/>
      <c r="O100" s="230"/>
      <c r="P100" s="230"/>
      <c r="Q100" s="124"/>
      <c r="R100" s="125"/>
    </row>
    <row r="101" spans="1:18" s="126" customFormat="1" ht="24.75" customHeight="1">
      <c r="A101" s="119"/>
      <c r="B101" s="120"/>
      <c r="C101" s="101"/>
      <c r="D101" s="221"/>
      <c r="E101" s="101"/>
      <c r="F101" s="121"/>
      <c r="G101" s="101"/>
      <c r="H101" s="122"/>
      <c r="I101" s="101"/>
      <c r="J101" s="101"/>
      <c r="K101" s="230"/>
      <c r="L101" s="239"/>
      <c r="M101" s="239"/>
      <c r="N101" s="229"/>
      <c r="O101" s="230"/>
      <c r="P101" s="230"/>
      <c r="Q101" s="124"/>
      <c r="R101" s="125"/>
    </row>
    <row r="102" spans="1:18" s="126" customFormat="1" ht="24.75" customHeight="1">
      <c r="A102" s="119"/>
      <c r="B102" s="120"/>
      <c r="C102" s="101"/>
      <c r="D102" s="221"/>
      <c r="E102" s="101"/>
      <c r="F102" s="121"/>
      <c r="G102" s="101"/>
      <c r="H102" s="122"/>
      <c r="I102" s="101"/>
      <c r="J102" s="101"/>
      <c r="K102" s="230"/>
      <c r="L102" s="239"/>
      <c r="M102" s="239"/>
      <c r="N102" s="229"/>
      <c r="O102" s="230"/>
      <c r="P102" s="230"/>
      <c r="Q102" s="124"/>
      <c r="R102" s="125"/>
    </row>
    <row r="103" spans="1:18" s="127" customFormat="1" ht="27.75" customHeight="1">
      <c r="A103" s="119"/>
      <c r="B103" s="120"/>
      <c r="C103" s="101"/>
      <c r="D103" s="129"/>
      <c r="E103" s="101"/>
      <c r="F103" s="121"/>
      <c r="G103" s="101"/>
      <c r="H103" s="122"/>
      <c r="I103" s="101"/>
      <c r="J103" s="101"/>
      <c r="K103" s="230"/>
      <c r="L103" s="239"/>
      <c r="M103" s="239"/>
      <c r="N103" s="229"/>
      <c r="O103" s="230"/>
      <c r="P103" s="230"/>
      <c r="Q103" s="124"/>
      <c r="R103" s="125"/>
    </row>
    <row r="104" spans="1:18" s="127" customFormat="1" ht="27.75" customHeight="1">
      <c r="A104" s="119"/>
      <c r="B104" s="120"/>
      <c r="C104" s="101"/>
      <c r="D104" s="129"/>
      <c r="E104" s="101"/>
      <c r="F104" s="121"/>
      <c r="G104" s="101"/>
      <c r="H104" s="122"/>
      <c r="I104" s="101"/>
      <c r="J104" s="101"/>
      <c r="K104" s="230"/>
      <c r="L104" s="239"/>
      <c r="M104" s="239"/>
      <c r="N104" s="229"/>
      <c r="O104" s="230"/>
      <c r="P104" s="230"/>
      <c r="Q104" s="124"/>
      <c r="R104" s="125"/>
    </row>
    <row r="105" spans="1:18" s="127" customFormat="1" ht="27.75" customHeight="1">
      <c r="A105" s="119"/>
      <c r="B105" s="120"/>
      <c r="C105" s="101"/>
      <c r="D105" s="129"/>
      <c r="E105" s="101"/>
      <c r="F105" s="121"/>
      <c r="G105" s="101"/>
      <c r="H105" s="122"/>
      <c r="I105" s="101"/>
      <c r="J105" s="101"/>
      <c r="K105" s="230"/>
      <c r="L105" s="239"/>
      <c r="M105" s="239"/>
      <c r="N105" s="229"/>
      <c r="O105" s="230"/>
      <c r="P105" s="230"/>
      <c r="Q105" s="124"/>
      <c r="R105" s="125"/>
    </row>
    <row r="106" spans="1:18" s="126" customFormat="1" ht="24.75" customHeight="1">
      <c r="A106" s="119"/>
      <c r="B106" s="120"/>
      <c r="C106" s="101"/>
      <c r="D106" s="221"/>
      <c r="E106" s="101"/>
      <c r="F106" s="121"/>
      <c r="G106" s="101"/>
      <c r="H106" s="122"/>
      <c r="I106" s="101"/>
      <c r="J106" s="101"/>
      <c r="K106" s="230"/>
      <c r="L106" s="239"/>
      <c r="M106" s="239"/>
      <c r="N106" s="229"/>
      <c r="O106" s="230"/>
      <c r="P106" s="230"/>
      <c r="Q106" s="124"/>
      <c r="R106" s="125"/>
    </row>
    <row r="107" spans="1:18" s="126" customFormat="1" ht="24.75" customHeight="1">
      <c r="A107" s="119"/>
      <c r="B107" s="120"/>
      <c r="C107" s="101"/>
      <c r="D107" s="129"/>
      <c r="E107" s="101"/>
      <c r="F107" s="121"/>
      <c r="G107" s="101"/>
      <c r="H107" s="122"/>
      <c r="I107" s="101"/>
      <c r="J107" s="101"/>
      <c r="K107" s="230"/>
      <c r="L107" s="239"/>
      <c r="M107" s="239"/>
      <c r="N107" s="229"/>
      <c r="O107" s="230"/>
      <c r="P107" s="230"/>
      <c r="Q107" s="124"/>
      <c r="R107" s="125"/>
    </row>
    <row r="108" spans="1:18" s="127" customFormat="1" ht="24.75" customHeight="1">
      <c r="A108" s="119"/>
      <c r="B108" s="120"/>
      <c r="C108" s="101"/>
      <c r="D108" s="129"/>
      <c r="E108" s="101"/>
      <c r="F108" s="121"/>
      <c r="G108" s="101"/>
      <c r="H108" s="122"/>
      <c r="I108" s="101"/>
      <c r="J108" s="101"/>
      <c r="K108" s="230"/>
      <c r="L108" s="239"/>
      <c r="M108" s="239"/>
      <c r="N108" s="229"/>
      <c r="O108" s="230"/>
      <c r="P108" s="230"/>
      <c r="Q108" s="124"/>
      <c r="R108" s="125"/>
    </row>
    <row r="109" spans="1:18" s="127" customFormat="1" ht="24.75" customHeight="1">
      <c r="A109" s="119"/>
      <c r="B109" s="120"/>
      <c r="C109" s="101"/>
      <c r="D109" s="129"/>
      <c r="E109" s="101"/>
      <c r="F109" s="121"/>
      <c r="G109" s="101"/>
      <c r="H109" s="122"/>
      <c r="I109" s="101"/>
      <c r="J109" s="101"/>
      <c r="K109" s="230"/>
      <c r="L109" s="239"/>
      <c r="M109" s="239"/>
      <c r="N109" s="229"/>
      <c r="O109" s="230"/>
      <c r="P109" s="230"/>
      <c r="Q109" s="124"/>
      <c r="R109" s="125"/>
    </row>
    <row r="110" spans="1:18" s="127" customFormat="1" ht="24.75" customHeight="1">
      <c r="A110" s="119"/>
      <c r="B110" s="120"/>
      <c r="C110" s="101"/>
      <c r="D110" s="128"/>
      <c r="E110" s="91"/>
      <c r="F110" s="121"/>
      <c r="G110" s="101"/>
      <c r="H110" s="122"/>
      <c r="I110" s="101"/>
      <c r="J110" s="101"/>
      <c r="K110" s="230"/>
      <c r="L110" s="239"/>
      <c r="M110" s="239"/>
      <c r="N110" s="229"/>
      <c r="O110" s="230"/>
      <c r="P110" s="230"/>
      <c r="Q110" s="124"/>
      <c r="R110" s="125"/>
    </row>
    <row r="111" spans="1:18" s="127" customFormat="1" ht="24.75" customHeight="1">
      <c r="A111" s="119"/>
      <c r="B111" s="120"/>
      <c r="C111" s="101"/>
      <c r="D111" s="129"/>
      <c r="E111" s="101"/>
      <c r="F111" s="121"/>
      <c r="G111" s="101"/>
      <c r="H111" s="122"/>
      <c r="I111" s="101"/>
      <c r="J111" s="101"/>
      <c r="K111" s="230"/>
      <c r="L111" s="239"/>
      <c r="M111" s="239"/>
      <c r="N111" s="229"/>
      <c r="O111" s="230"/>
      <c r="P111" s="230"/>
      <c r="Q111" s="124"/>
      <c r="R111" s="125"/>
    </row>
    <row r="112" spans="1:18" s="126" customFormat="1" ht="25.5" customHeight="1">
      <c r="A112" s="119"/>
      <c r="B112" s="120"/>
      <c r="C112" s="101"/>
      <c r="D112" s="129"/>
      <c r="E112" s="101"/>
      <c r="F112" s="121"/>
      <c r="G112" s="101"/>
      <c r="H112" s="122"/>
      <c r="I112" s="101"/>
      <c r="J112" s="101"/>
      <c r="K112" s="230"/>
      <c r="L112" s="239"/>
      <c r="M112" s="239"/>
      <c r="N112" s="229"/>
      <c r="O112" s="230"/>
      <c r="P112" s="230"/>
      <c r="Q112" s="124"/>
      <c r="R112" s="125"/>
    </row>
    <row r="113" spans="1:18" s="126" customFormat="1" ht="25.5" customHeight="1">
      <c r="A113" s="119"/>
      <c r="B113" s="120"/>
      <c r="C113" s="101"/>
      <c r="D113" s="129"/>
      <c r="E113" s="101"/>
      <c r="F113" s="121"/>
      <c r="G113" s="101"/>
      <c r="H113" s="122"/>
      <c r="I113" s="101"/>
      <c r="J113" s="101"/>
      <c r="K113" s="230"/>
      <c r="L113" s="239"/>
      <c r="M113" s="239"/>
      <c r="N113" s="229"/>
      <c r="O113" s="230"/>
      <c r="P113" s="230"/>
      <c r="Q113" s="124"/>
      <c r="R113" s="125"/>
    </row>
    <row r="114" spans="1:18" s="126" customFormat="1" ht="25.5" customHeight="1">
      <c r="A114" s="119"/>
      <c r="B114" s="120"/>
      <c r="C114" s="101"/>
      <c r="D114" s="129"/>
      <c r="E114" s="101"/>
      <c r="F114" s="121"/>
      <c r="G114" s="101"/>
      <c r="H114" s="122"/>
      <c r="I114" s="101"/>
      <c r="J114" s="101"/>
      <c r="K114" s="230"/>
      <c r="L114" s="239"/>
      <c r="M114" s="239"/>
      <c r="N114" s="229"/>
      <c r="O114" s="230"/>
      <c r="P114" s="230"/>
      <c r="Q114" s="124"/>
      <c r="R114" s="125"/>
    </row>
    <row r="115" spans="1:18" s="127" customFormat="1" ht="24.75" customHeight="1">
      <c r="A115" s="119"/>
      <c r="B115" s="120"/>
      <c r="C115" s="101"/>
      <c r="D115" s="129"/>
      <c r="E115" s="101"/>
      <c r="F115" s="121"/>
      <c r="G115" s="101"/>
      <c r="H115" s="122"/>
      <c r="I115" s="101"/>
      <c r="J115" s="101"/>
      <c r="K115" s="230"/>
      <c r="L115" s="239"/>
      <c r="M115" s="239"/>
      <c r="N115" s="229"/>
      <c r="O115" s="230"/>
      <c r="P115" s="230"/>
      <c r="Q115" s="124"/>
      <c r="R115" s="125"/>
    </row>
    <row r="116" spans="1:18" s="127" customFormat="1" ht="24.75" customHeight="1">
      <c r="A116" s="119"/>
      <c r="B116" s="120"/>
      <c r="C116" s="101"/>
      <c r="D116" s="129"/>
      <c r="E116" s="101"/>
      <c r="F116" s="121"/>
      <c r="G116" s="101"/>
      <c r="H116" s="122"/>
      <c r="I116" s="101"/>
      <c r="J116" s="101"/>
      <c r="K116" s="230"/>
      <c r="L116" s="239"/>
      <c r="M116" s="239"/>
      <c r="N116" s="229"/>
      <c r="O116" s="230"/>
      <c r="P116" s="230"/>
      <c r="Q116" s="124"/>
      <c r="R116" s="125"/>
    </row>
    <row r="117" spans="1:18" s="127" customFormat="1" ht="24.75" customHeight="1">
      <c r="A117" s="119"/>
      <c r="B117" s="120"/>
      <c r="C117" s="101"/>
      <c r="D117" s="129"/>
      <c r="E117" s="101"/>
      <c r="F117" s="121"/>
      <c r="G117" s="101"/>
      <c r="H117" s="122"/>
      <c r="I117" s="101"/>
      <c r="J117" s="101"/>
      <c r="K117" s="230"/>
      <c r="L117" s="239"/>
      <c r="M117" s="239"/>
      <c r="N117" s="229"/>
      <c r="O117" s="230"/>
      <c r="P117" s="230"/>
      <c r="Q117" s="124"/>
      <c r="R117" s="125"/>
    </row>
    <row r="118" spans="1:18" s="127" customFormat="1" ht="24.75" customHeight="1">
      <c r="A118" s="119"/>
      <c r="B118" s="120"/>
      <c r="C118" s="101"/>
      <c r="D118" s="129"/>
      <c r="E118" s="101"/>
      <c r="F118" s="121"/>
      <c r="G118" s="101"/>
      <c r="H118" s="122"/>
      <c r="I118" s="101"/>
      <c r="J118" s="101"/>
      <c r="K118" s="230"/>
      <c r="L118" s="239"/>
      <c r="M118" s="239"/>
      <c r="N118" s="229"/>
      <c r="O118" s="230"/>
      <c r="P118" s="230"/>
      <c r="Q118" s="124"/>
      <c r="R118" s="125"/>
    </row>
    <row r="119" spans="1:18" s="127" customFormat="1" ht="24.75" customHeight="1">
      <c r="A119" s="119"/>
      <c r="B119" s="120"/>
      <c r="C119" s="101"/>
      <c r="D119" s="128"/>
      <c r="E119" s="91"/>
      <c r="F119" s="121"/>
      <c r="G119" s="101"/>
      <c r="H119" s="122"/>
      <c r="I119" s="101"/>
      <c r="J119" s="101"/>
      <c r="K119" s="230"/>
      <c r="L119" s="239"/>
      <c r="M119" s="239"/>
      <c r="N119" s="229"/>
      <c r="O119" s="230"/>
      <c r="P119" s="230"/>
      <c r="Q119" s="124"/>
      <c r="R119" s="125"/>
    </row>
    <row r="120" spans="1:18" s="127" customFormat="1" ht="24.75" customHeight="1">
      <c r="A120" s="119"/>
      <c r="B120" s="120"/>
      <c r="C120" s="101"/>
      <c r="D120" s="128"/>
      <c r="E120" s="101"/>
      <c r="F120" s="121"/>
      <c r="G120" s="101"/>
      <c r="H120" s="122"/>
      <c r="I120" s="101"/>
      <c r="J120" s="101"/>
      <c r="K120" s="230"/>
      <c r="L120" s="239"/>
      <c r="M120" s="239"/>
      <c r="N120" s="229"/>
      <c r="O120" s="230"/>
      <c r="P120" s="230"/>
      <c r="Q120" s="124"/>
      <c r="R120" s="125"/>
    </row>
    <row r="121" spans="1:18" s="127" customFormat="1" ht="24.75" customHeight="1">
      <c r="A121" s="119"/>
      <c r="B121" s="120"/>
      <c r="C121" s="101"/>
      <c r="D121" s="128"/>
      <c r="E121" s="101"/>
      <c r="F121" s="123"/>
      <c r="G121" s="101"/>
      <c r="H121" s="122"/>
      <c r="I121" s="101"/>
      <c r="J121" s="101"/>
      <c r="K121" s="230"/>
      <c r="L121" s="239"/>
      <c r="M121" s="239"/>
      <c r="N121" s="229"/>
      <c r="O121" s="230"/>
      <c r="P121" s="230"/>
      <c r="Q121" s="124"/>
      <c r="R121" s="125"/>
    </row>
    <row r="122" spans="1:18" s="127" customFormat="1" ht="24.75" customHeight="1">
      <c r="A122" s="119"/>
      <c r="B122" s="120"/>
      <c r="C122" s="101"/>
      <c r="D122" s="128"/>
      <c r="E122" s="101"/>
      <c r="F122" s="123"/>
      <c r="G122" s="101"/>
      <c r="H122" s="122"/>
      <c r="I122" s="101"/>
      <c r="J122" s="101"/>
      <c r="K122" s="230"/>
      <c r="L122" s="239"/>
      <c r="M122" s="239"/>
      <c r="N122" s="229"/>
      <c r="O122" s="230"/>
      <c r="P122" s="230"/>
      <c r="Q122" s="124"/>
      <c r="R122" s="125"/>
    </row>
    <row r="123" spans="1:18" s="126" customFormat="1" ht="29.25" customHeight="1">
      <c r="A123" s="119"/>
      <c r="B123" s="120"/>
      <c r="C123" s="101"/>
      <c r="D123" s="129"/>
      <c r="E123" s="110"/>
      <c r="F123" s="121"/>
      <c r="G123" s="101"/>
      <c r="H123" s="122"/>
      <c r="I123" s="101"/>
      <c r="J123" s="101"/>
      <c r="K123" s="230"/>
      <c r="L123" s="239"/>
      <c r="M123" s="239"/>
      <c r="N123" s="229"/>
      <c r="O123" s="230"/>
      <c r="P123" s="230"/>
      <c r="Q123" s="124"/>
      <c r="R123" s="125"/>
    </row>
    <row r="124" spans="1:18" s="126" customFormat="1" ht="24.75" customHeight="1">
      <c r="A124" s="119"/>
      <c r="B124" s="120"/>
      <c r="C124" s="101"/>
      <c r="D124" s="221"/>
      <c r="E124" s="101"/>
      <c r="F124" s="121"/>
      <c r="G124" s="101"/>
      <c r="H124" s="122"/>
      <c r="I124" s="101"/>
      <c r="J124" s="101"/>
      <c r="K124" s="230"/>
      <c r="L124" s="239"/>
      <c r="M124" s="239"/>
      <c r="N124" s="229"/>
      <c r="O124" s="230"/>
      <c r="P124" s="230"/>
      <c r="Q124" s="124"/>
      <c r="R124" s="125"/>
    </row>
    <row r="125" spans="1:18" s="126" customFormat="1" ht="24.75" customHeight="1">
      <c r="A125" s="119"/>
      <c r="B125" s="120"/>
      <c r="C125" s="101"/>
      <c r="D125" s="221"/>
      <c r="E125" s="101"/>
      <c r="F125" s="121"/>
      <c r="G125" s="101"/>
      <c r="H125" s="122"/>
      <c r="I125" s="101"/>
      <c r="J125" s="101"/>
      <c r="K125" s="230"/>
      <c r="L125" s="239"/>
      <c r="M125" s="239"/>
      <c r="N125" s="229"/>
      <c r="O125" s="230"/>
      <c r="P125" s="230"/>
      <c r="Q125" s="124"/>
      <c r="R125" s="125"/>
    </row>
    <row r="126" spans="1:18" s="127" customFormat="1" ht="27.75" customHeight="1">
      <c r="A126" s="119"/>
      <c r="B126" s="120"/>
      <c r="C126" s="101"/>
      <c r="D126" s="129"/>
      <c r="E126" s="101"/>
      <c r="F126" s="121"/>
      <c r="G126" s="101"/>
      <c r="H126" s="122"/>
      <c r="I126" s="101"/>
      <c r="J126" s="101"/>
      <c r="K126" s="230"/>
      <c r="L126" s="239"/>
      <c r="M126" s="239"/>
      <c r="N126" s="229"/>
      <c r="O126" s="230"/>
      <c r="P126" s="230"/>
      <c r="Q126" s="124"/>
      <c r="R126" s="125"/>
    </row>
    <row r="127" spans="1:18" s="127" customFormat="1" ht="27.75" customHeight="1">
      <c r="A127" s="119"/>
      <c r="B127" s="120"/>
      <c r="C127" s="101"/>
      <c r="D127" s="129"/>
      <c r="E127" s="101"/>
      <c r="F127" s="121"/>
      <c r="G127" s="101"/>
      <c r="H127" s="122"/>
      <c r="I127" s="101"/>
      <c r="J127" s="101"/>
      <c r="K127" s="230"/>
      <c r="L127" s="239"/>
      <c r="M127" s="239"/>
      <c r="N127" s="229"/>
      <c r="O127" s="230"/>
      <c r="P127" s="230"/>
      <c r="Q127" s="124"/>
      <c r="R127" s="125"/>
    </row>
    <row r="128" spans="1:18" s="127" customFormat="1" ht="27.75" customHeight="1">
      <c r="A128" s="119"/>
      <c r="B128" s="120"/>
      <c r="C128" s="101"/>
      <c r="D128" s="129"/>
      <c r="E128" s="101"/>
      <c r="F128" s="121"/>
      <c r="G128" s="101"/>
      <c r="H128" s="122"/>
      <c r="I128" s="101"/>
      <c r="J128" s="101"/>
      <c r="K128" s="230"/>
      <c r="L128" s="239"/>
      <c r="M128" s="239"/>
      <c r="N128" s="229"/>
      <c r="O128" s="230"/>
      <c r="P128" s="230"/>
      <c r="Q128" s="124"/>
      <c r="R128" s="125"/>
    </row>
    <row r="129" spans="1:18" s="126" customFormat="1" ht="24.75" customHeight="1">
      <c r="A129" s="119"/>
      <c r="B129" s="120"/>
      <c r="C129" s="101"/>
      <c r="D129" s="221"/>
      <c r="E129" s="101"/>
      <c r="F129" s="121"/>
      <c r="G129" s="101"/>
      <c r="H129" s="122"/>
      <c r="I129" s="101"/>
      <c r="J129" s="101"/>
      <c r="K129" s="230"/>
      <c r="L129" s="239"/>
      <c r="M129" s="239"/>
      <c r="N129" s="229"/>
      <c r="O129" s="230"/>
      <c r="P129" s="230"/>
      <c r="Q129" s="124"/>
      <c r="R129" s="125"/>
    </row>
    <row r="130" spans="1:18" s="126" customFormat="1" ht="24.75" customHeight="1">
      <c r="A130" s="119"/>
      <c r="B130" s="120"/>
      <c r="C130" s="101"/>
      <c r="D130" s="129"/>
      <c r="E130" s="101"/>
      <c r="F130" s="121"/>
      <c r="G130" s="101"/>
      <c r="H130" s="122"/>
      <c r="I130" s="101"/>
      <c r="J130" s="101"/>
      <c r="K130" s="230"/>
      <c r="L130" s="239"/>
      <c r="M130" s="239"/>
      <c r="N130" s="229"/>
      <c r="O130" s="230"/>
      <c r="P130" s="230"/>
      <c r="Q130" s="124"/>
      <c r="R130" s="125"/>
    </row>
    <row r="131" spans="1:18" s="127" customFormat="1" ht="24.75" customHeight="1">
      <c r="A131" s="119"/>
      <c r="B131" s="120"/>
      <c r="C131" s="101"/>
      <c r="D131" s="129"/>
      <c r="E131" s="101"/>
      <c r="F131" s="121"/>
      <c r="G131" s="101"/>
      <c r="H131" s="122"/>
      <c r="I131" s="101"/>
      <c r="J131" s="101"/>
      <c r="K131" s="230"/>
      <c r="L131" s="239"/>
      <c r="M131" s="239"/>
      <c r="N131" s="229"/>
      <c r="O131" s="230"/>
      <c r="P131" s="230"/>
      <c r="Q131" s="124"/>
      <c r="R131" s="125"/>
    </row>
    <row r="132" spans="1:18" s="127" customFormat="1" ht="24.75" customHeight="1">
      <c r="A132" s="119"/>
      <c r="B132" s="120"/>
      <c r="C132" s="101"/>
      <c r="D132" s="129"/>
      <c r="E132" s="101"/>
      <c r="F132" s="121"/>
      <c r="G132" s="101"/>
      <c r="H132" s="122"/>
      <c r="I132" s="101"/>
      <c r="J132" s="101"/>
      <c r="K132" s="230"/>
      <c r="L132" s="239"/>
      <c r="M132" s="239"/>
      <c r="N132" s="229"/>
      <c r="O132" s="230"/>
      <c r="P132" s="230"/>
      <c r="Q132" s="124"/>
      <c r="R132" s="125"/>
    </row>
    <row r="133" spans="1:18" s="127" customFormat="1" ht="24.75" customHeight="1">
      <c r="A133" s="119"/>
      <c r="B133" s="120"/>
      <c r="C133" s="101"/>
      <c r="D133" s="128"/>
      <c r="E133" s="91"/>
      <c r="F133" s="121"/>
      <c r="G133" s="101"/>
      <c r="H133" s="122"/>
      <c r="I133" s="101"/>
      <c r="J133" s="101"/>
      <c r="K133" s="230"/>
      <c r="L133" s="239"/>
      <c r="M133" s="239"/>
      <c r="N133" s="229"/>
      <c r="O133" s="230"/>
      <c r="P133" s="230"/>
      <c r="Q133" s="124"/>
      <c r="R133" s="125"/>
    </row>
    <row r="134" spans="1:18" s="127" customFormat="1" ht="24.75" customHeight="1">
      <c r="A134" s="119"/>
      <c r="B134" s="120"/>
      <c r="C134" s="101"/>
      <c r="D134" s="129"/>
      <c r="E134" s="101"/>
      <c r="F134" s="121"/>
      <c r="G134" s="101"/>
      <c r="H134" s="122"/>
      <c r="I134" s="101"/>
      <c r="J134" s="101"/>
      <c r="K134" s="230"/>
      <c r="L134" s="239"/>
      <c r="M134" s="239"/>
      <c r="N134" s="229"/>
      <c r="O134" s="230"/>
      <c r="P134" s="230"/>
      <c r="Q134" s="124"/>
      <c r="R134" s="125"/>
    </row>
    <row r="135" spans="1:18" s="126" customFormat="1" ht="25.5" customHeight="1">
      <c r="A135" s="119"/>
      <c r="B135" s="120"/>
      <c r="C135" s="101"/>
      <c r="D135" s="129"/>
      <c r="E135" s="101"/>
      <c r="F135" s="121"/>
      <c r="G135" s="101"/>
      <c r="H135" s="122"/>
      <c r="I135" s="101"/>
      <c r="J135" s="101"/>
      <c r="K135" s="230"/>
      <c r="L135" s="239"/>
      <c r="M135" s="239"/>
      <c r="N135" s="229"/>
      <c r="O135" s="230"/>
      <c r="P135" s="230"/>
      <c r="Q135" s="124"/>
      <c r="R135" s="125"/>
    </row>
    <row r="136" spans="1:18" s="126" customFormat="1" ht="25.5" customHeight="1">
      <c r="A136" s="119"/>
      <c r="B136" s="120"/>
      <c r="C136" s="101"/>
      <c r="D136" s="129"/>
      <c r="E136" s="101"/>
      <c r="F136" s="121"/>
      <c r="G136" s="101"/>
      <c r="H136" s="122"/>
      <c r="I136" s="101"/>
      <c r="J136" s="101"/>
      <c r="K136" s="230"/>
      <c r="L136" s="239"/>
      <c r="M136" s="239"/>
      <c r="N136" s="229"/>
      <c r="O136" s="230"/>
      <c r="P136" s="230"/>
      <c r="Q136" s="124"/>
      <c r="R136" s="125"/>
    </row>
    <row r="137" spans="1:18" s="126" customFormat="1" ht="25.5" customHeight="1">
      <c r="A137" s="119"/>
      <c r="B137" s="120"/>
      <c r="C137" s="101"/>
      <c r="D137" s="129"/>
      <c r="E137" s="101"/>
      <c r="F137" s="121"/>
      <c r="G137" s="101"/>
      <c r="H137" s="122"/>
      <c r="I137" s="101"/>
      <c r="J137" s="101"/>
      <c r="K137" s="230"/>
      <c r="L137" s="239"/>
      <c r="M137" s="239"/>
      <c r="N137" s="229"/>
      <c r="O137" s="230"/>
      <c r="P137" s="230"/>
      <c r="Q137" s="124"/>
      <c r="R137" s="125"/>
    </row>
    <row r="138" spans="1:18" s="127" customFormat="1" ht="24.75" customHeight="1">
      <c r="A138" s="119"/>
      <c r="B138" s="120"/>
      <c r="C138" s="101"/>
      <c r="D138" s="129"/>
      <c r="E138" s="101"/>
      <c r="F138" s="121"/>
      <c r="G138" s="101"/>
      <c r="H138" s="122"/>
      <c r="I138" s="101"/>
      <c r="J138" s="101"/>
      <c r="K138" s="230"/>
      <c r="L138" s="239"/>
      <c r="M138" s="239"/>
      <c r="N138" s="229"/>
      <c r="O138" s="230"/>
      <c r="P138" s="230"/>
      <c r="Q138" s="124"/>
      <c r="R138" s="125"/>
    </row>
    <row r="139" spans="1:18" s="127" customFormat="1" ht="24.75" customHeight="1">
      <c r="A139" s="119"/>
      <c r="B139" s="120"/>
      <c r="C139" s="101"/>
      <c r="D139" s="129"/>
      <c r="E139" s="101"/>
      <c r="F139" s="121"/>
      <c r="G139" s="101"/>
      <c r="H139" s="122"/>
      <c r="I139" s="101"/>
      <c r="J139" s="101"/>
      <c r="K139" s="230"/>
      <c r="L139" s="239"/>
      <c r="M139" s="239"/>
      <c r="N139" s="229"/>
      <c r="O139" s="230"/>
      <c r="P139" s="230"/>
      <c r="Q139" s="124"/>
      <c r="R139" s="125"/>
    </row>
    <row r="140" spans="1:18" s="127" customFormat="1" ht="24.75" customHeight="1">
      <c r="A140" s="119"/>
      <c r="B140" s="120"/>
      <c r="C140" s="101"/>
      <c r="D140" s="129"/>
      <c r="E140" s="101"/>
      <c r="F140" s="121"/>
      <c r="G140" s="101"/>
      <c r="H140" s="122"/>
      <c r="I140" s="101"/>
      <c r="J140" s="101"/>
      <c r="K140" s="230"/>
      <c r="L140" s="239"/>
      <c r="M140" s="239"/>
      <c r="N140" s="229"/>
      <c r="O140" s="230"/>
      <c r="P140" s="230"/>
      <c r="Q140" s="124"/>
      <c r="R140" s="125"/>
    </row>
    <row r="141" spans="1:18" s="127" customFormat="1" ht="24.75" customHeight="1">
      <c r="A141" s="119"/>
      <c r="B141" s="120"/>
      <c r="C141" s="101"/>
      <c r="D141" s="129"/>
      <c r="E141" s="101"/>
      <c r="F141" s="121"/>
      <c r="G141" s="101"/>
      <c r="H141" s="122"/>
      <c r="I141" s="101"/>
      <c r="J141" s="101"/>
      <c r="K141" s="230"/>
      <c r="L141" s="239"/>
      <c r="M141" s="239"/>
      <c r="N141" s="229"/>
      <c r="O141" s="230"/>
      <c r="P141" s="230"/>
      <c r="Q141" s="124"/>
      <c r="R141" s="125"/>
    </row>
    <row r="142" spans="1:18" s="127" customFormat="1" ht="24.75" customHeight="1">
      <c r="A142" s="119"/>
      <c r="B142" s="120"/>
      <c r="C142" s="101"/>
      <c r="D142" s="129"/>
      <c r="E142" s="101"/>
      <c r="F142" s="121"/>
      <c r="G142" s="101"/>
      <c r="H142" s="122"/>
      <c r="I142" s="101"/>
      <c r="J142" s="101"/>
      <c r="K142" s="230"/>
      <c r="L142" s="239"/>
      <c r="M142" s="239"/>
      <c r="N142" s="229"/>
      <c r="O142" s="230"/>
      <c r="P142" s="230"/>
      <c r="Q142" s="124"/>
      <c r="R142" s="125"/>
    </row>
    <row r="143" spans="1:18" s="127" customFormat="1" ht="24.75" customHeight="1">
      <c r="A143" s="119"/>
      <c r="B143" s="120"/>
      <c r="C143" s="101"/>
      <c r="D143" s="128"/>
      <c r="E143" s="91"/>
      <c r="F143" s="121"/>
      <c r="G143" s="101"/>
      <c r="H143" s="122"/>
      <c r="I143" s="101"/>
      <c r="J143" s="101"/>
      <c r="K143" s="230"/>
      <c r="L143" s="239"/>
      <c r="M143" s="239"/>
      <c r="N143" s="229"/>
      <c r="O143" s="230"/>
      <c r="P143" s="230"/>
      <c r="Q143" s="124"/>
      <c r="R143" s="125"/>
    </row>
    <row r="144" spans="1:18" s="127" customFormat="1" ht="25.5" customHeight="1">
      <c r="A144" s="119"/>
      <c r="B144" s="120"/>
      <c r="C144" s="101"/>
      <c r="D144" s="128"/>
      <c r="E144" s="101"/>
      <c r="F144" s="121"/>
      <c r="G144" s="101"/>
      <c r="H144" s="122"/>
      <c r="I144" s="101"/>
      <c r="J144" s="101"/>
      <c r="K144" s="230"/>
      <c r="L144" s="239"/>
      <c r="M144" s="239"/>
      <c r="N144" s="229"/>
      <c r="O144" s="230"/>
      <c r="P144" s="230"/>
      <c r="Q144" s="124"/>
      <c r="R144" s="125"/>
    </row>
    <row r="145" spans="1:18" s="127" customFormat="1" ht="24.75" customHeight="1">
      <c r="A145" s="119"/>
      <c r="B145" s="120"/>
      <c r="C145" s="101"/>
      <c r="D145" s="128"/>
      <c r="E145" s="101"/>
      <c r="F145" s="123"/>
      <c r="G145" s="101"/>
      <c r="H145" s="122"/>
      <c r="I145" s="101"/>
      <c r="J145" s="101"/>
      <c r="K145" s="230"/>
      <c r="L145" s="239"/>
      <c r="M145" s="239"/>
      <c r="N145" s="229"/>
      <c r="O145" s="230"/>
      <c r="P145" s="230"/>
      <c r="Q145" s="124"/>
      <c r="R145" s="125"/>
    </row>
    <row r="146" spans="1:18" s="126" customFormat="1" ht="29.25" customHeight="1">
      <c r="A146" s="119"/>
      <c r="B146" s="120"/>
      <c r="C146" s="101"/>
      <c r="D146" s="129"/>
      <c r="E146" s="110"/>
      <c r="F146" s="121"/>
      <c r="G146" s="101"/>
      <c r="H146" s="122"/>
      <c r="I146" s="101"/>
      <c r="J146" s="101"/>
      <c r="K146" s="230"/>
      <c r="L146" s="239"/>
      <c r="M146" s="239"/>
      <c r="N146" s="229"/>
      <c r="O146" s="230"/>
      <c r="P146" s="230"/>
      <c r="Q146" s="124"/>
      <c r="R146" s="125"/>
    </row>
    <row r="147" spans="1:18" s="126" customFormat="1" ht="24.75" customHeight="1">
      <c r="A147" s="119"/>
      <c r="B147" s="120"/>
      <c r="C147" s="101"/>
      <c r="D147" s="221"/>
      <c r="E147" s="101"/>
      <c r="F147" s="121"/>
      <c r="G147" s="101"/>
      <c r="H147" s="122"/>
      <c r="I147" s="101"/>
      <c r="J147" s="101"/>
      <c r="K147" s="230"/>
      <c r="L147" s="239"/>
      <c r="M147" s="239"/>
      <c r="N147" s="229"/>
      <c r="O147" s="230"/>
      <c r="P147" s="230"/>
      <c r="Q147" s="124"/>
      <c r="R147" s="125"/>
    </row>
    <row r="148" spans="1:18" s="126" customFormat="1" ht="24.75" customHeight="1">
      <c r="A148" s="119"/>
      <c r="B148" s="120"/>
      <c r="C148" s="101"/>
      <c r="D148" s="221"/>
      <c r="E148" s="101"/>
      <c r="F148" s="121"/>
      <c r="G148" s="101"/>
      <c r="H148" s="122"/>
      <c r="I148" s="101"/>
      <c r="J148" s="101"/>
      <c r="K148" s="230"/>
      <c r="L148" s="239"/>
      <c r="M148" s="239"/>
      <c r="N148" s="229"/>
      <c r="O148" s="230"/>
      <c r="P148" s="230"/>
      <c r="Q148" s="124"/>
      <c r="R148" s="125"/>
    </row>
    <row r="149" spans="1:18" s="126" customFormat="1" ht="24.75" customHeight="1">
      <c r="A149" s="119"/>
      <c r="B149" s="120"/>
      <c r="C149" s="101"/>
      <c r="D149" s="221"/>
      <c r="E149" s="101"/>
      <c r="F149" s="121"/>
      <c r="G149" s="101"/>
      <c r="H149" s="122"/>
      <c r="I149" s="101"/>
      <c r="J149" s="101"/>
      <c r="K149" s="230"/>
      <c r="L149" s="239"/>
      <c r="M149" s="239"/>
      <c r="N149" s="229"/>
      <c r="O149" s="230"/>
      <c r="P149" s="230"/>
      <c r="Q149" s="124"/>
      <c r="R149" s="125"/>
    </row>
    <row r="150" spans="1:18" s="127" customFormat="1" ht="27.75" customHeight="1">
      <c r="A150" s="119"/>
      <c r="B150" s="120"/>
      <c r="C150" s="101"/>
      <c r="D150" s="129"/>
      <c r="E150" s="101"/>
      <c r="F150" s="121"/>
      <c r="G150" s="101"/>
      <c r="H150" s="122"/>
      <c r="I150" s="101"/>
      <c r="J150" s="101"/>
      <c r="K150" s="230"/>
      <c r="L150" s="239"/>
      <c r="M150" s="239"/>
      <c r="N150" s="229"/>
      <c r="O150" s="230"/>
      <c r="P150" s="230"/>
      <c r="Q150" s="124"/>
      <c r="R150" s="125"/>
    </row>
    <row r="151" spans="1:18" s="127" customFormat="1" ht="27.75" customHeight="1">
      <c r="A151" s="119"/>
      <c r="B151" s="120"/>
      <c r="C151" s="101"/>
      <c r="D151" s="129"/>
      <c r="E151" s="101"/>
      <c r="F151" s="121"/>
      <c r="G151" s="101"/>
      <c r="H151" s="122"/>
      <c r="I151" s="101"/>
      <c r="J151" s="101"/>
      <c r="K151" s="230"/>
      <c r="L151" s="239"/>
      <c r="M151" s="239"/>
      <c r="N151" s="229"/>
      <c r="O151" s="230"/>
      <c r="P151" s="230"/>
      <c r="Q151" s="124"/>
      <c r="R151" s="125"/>
    </row>
    <row r="152" spans="1:18" s="127" customFormat="1" ht="27.75" customHeight="1">
      <c r="A152" s="119"/>
      <c r="B152" s="120"/>
      <c r="C152" s="101"/>
      <c r="D152" s="129"/>
      <c r="E152" s="101"/>
      <c r="F152" s="121"/>
      <c r="G152" s="101"/>
      <c r="H152" s="122"/>
      <c r="I152" s="101"/>
      <c r="J152" s="101"/>
      <c r="K152" s="230"/>
      <c r="L152" s="239"/>
      <c r="M152" s="239"/>
      <c r="N152" s="229"/>
      <c r="O152" s="230"/>
      <c r="P152" s="230"/>
      <c r="Q152" s="124"/>
      <c r="R152" s="125"/>
    </row>
    <row r="153" spans="1:18" s="126" customFormat="1" ht="24.75" customHeight="1">
      <c r="A153" s="119"/>
      <c r="B153" s="120"/>
      <c r="C153" s="101"/>
      <c r="D153" s="221"/>
      <c r="E153" s="101"/>
      <c r="F153" s="121"/>
      <c r="G153" s="101"/>
      <c r="H153" s="122"/>
      <c r="I153" s="101"/>
      <c r="J153" s="101"/>
      <c r="K153" s="230"/>
      <c r="L153" s="239"/>
      <c r="M153" s="239"/>
      <c r="N153" s="229"/>
      <c r="O153" s="230"/>
      <c r="P153" s="230"/>
      <c r="Q153" s="124"/>
      <c r="R153" s="125"/>
    </row>
    <row r="154" spans="1:18" s="126" customFormat="1" ht="24.75" customHeight="1">
      <c r="A154" s="119"/>
      <c r="B154" s="120"/>
      <c r="C154" s="101"/>
      <c r="D154" s="129"/>
      <c r="E154" s="101"/>
      <c r="F154" s="121"/>
      <c r="G154" s="101"/>
      <c r="H154" s="122"/>
      <c r="I154" s="101"/>
      <c r="J154" s="101"/>
      <c r="K154" s="230"/>
      <c r="L154" s="239"/>
      <c r="M154" s="239"/>
      <c r="N154" s="229"/>
      <c r="O154" s="230"/>
      <c r="P154" s="230"/>
      <c r="Q154" s="124"/>
      <c r="R154" s="125"/>
    </row>
    <row r="155" spans="1:18" s="127" customFormat="1" ht="24.75" customHeight="1">
      <c r="A155" s="119"/>
      <c r="B155" s="120"/>
      <c r="C155" s="101"/>
      <c r="D155" s="129"/>
      <c r="E155" s="101"/>
      <c r="F155" s="121"/>
      <c r="G155" s="101"/>
      <c r="H155" s="122"/>
      <c r="I155" s="101"/>
      <c r="J155" s="101"/>
      <c r="K155" s="230"/>
      <c r="L155" s="239"/>
      <c r="M155" s="239"/>
      <c r="N155" s="229"/>
      <c r="O155" s="230"/>
      <c r="P155" s="230"/>
      <c r="Q155" s="124"/>
      <c r="R155" s="125"/>
    </row>
    <row r="156" spans="1:18" s="127" customFormat="1" ht="24.75" customHeight="1">
      <c r="A156" s="119"/>
      <c r="B156" s="120"/>
      <c r="C156" s="101"/>
      <c r="D156" s="129"/>
      <c r="E156" s="101"/>
      <c r="F156" s="121"/>
      <c r="G156" s="101"/>
      <c r="H156" s="122"/>
      <c r="I156" s="101"/>
      <c r="J156" s="101"/>
      <c r="K156" s="230"/>
      <c r="L156" s="239"/>
      <c r="M156" s="239"/>
      <c r="N156" s="229"/>
      <c r="O156" s="230"/>
      <c r="P156" s="230"/>
      <c r="Q156" s="124"/>
      <c r="R156" s="125"/>
    </row>
    <row r="157" spans="1:18" s="127" customFormat="1" ht="24.75" customHeight="1">
      <c r="A157" s="119"/>
      <c r="B157" s="120"/>
      <c r="C157" s="101"/>
      <c r="D157" s="128"/>
      <c r="E157" s="91"/>
      <c r="F157" s="121"/>
      <c r="G157" s="101"/>
      <c r="H157" s="122"/>
      <c r="I157" s="101"/>
      <c r="J157" s="101"/>
      <c r="K157" s="230"/>
      <c r="L157" s="239"/>
      <c r="M157" s="239"/>
      <c r="N157" s="229"/>
      <c r="O157" s="230"/>
      <c r="P157" s="230"/>
      <c r="Q157" s="124"/>
      <c r="R157" s="125"/>
    </row>
    <row r="158" spans="1:18" s="127" customFormat="1" ht="24.75" customHeight="1">
      <c r="A158" s="119"/>
      <c r="B158" s="120"/>
      <c r="C158" s="101"/>
      <c r="D158" s="129"/>
      <c r="E158" s="101"/>
      <c r="F158" s="121"/>
      <c r="G158" s="101"/>
      <c r="H158" s="122"/>
      <c r="I158" s="101"/>
      <c r="J158" s="101"/>
      <c r="K158" s="230"/>
      <c r="L158" s="239"/>
      <c r="M158" s="239"/>
      <c r="N158" s="229"/>
      <c r="O158" s="230"/>
      <c r="P158" s="230"/>
      <c r="Q158" s="124"/>
      <c r="R158" s="125"/>
    </row>
    <row r="159" spans="1:18" s="126" customFormat="1" ht="25.5" customHeight="1">
      <c r="A159" s="119"/>
      <c r="B159" s="120"/>
      <c r="C159" s="101"/>
      <c r="D159" s="129"/>
      <c r="E159" s="101"/>
      <c r="F159" s="121"/>
      <c r="G159" s="101"/>
      <c r="H159" s="122"/>
      <c r="I159" s="101"/>
      <c r="J159" s="101"/>
      <c r="K159" s="230"/>
      <c r="L159" s="239"/>
      <c r="M159" s="239"/>
      <c r="N159" s="229"/>
      <c r="O159" s="230"/>
      <c r="P159" s="230"/>
      <c r="Q159" s="124"/>
      <c r="R159" s="125"/>
    </row>
    <row r="160" spans="1:18" s="126" customFormat="1" ht="25.5" customHeight="1">
      <c r="A160" s="119"/>
      <c r="B160" s="120"/>
      <c r="C160" s="101"/>
      <c r="D160" s="129"/>
      <c r="E160" s="101"/>
      <c r="F160" s="121"/>
      <c r="G160" s="101"/>
      <c r="H160" s="122"/>
      <c r="I160" s="101"/>
      <c r="J160" s="101"/>
      <c r="K160" s="230"/>
      <c r="L160" s="239"/>
      <c r="M160" s="239"/>
      <c r="N160" s="229"/>
      <c r="O160" s="230"/>
      <c r="P160" s="230"/>
      <c r="Q160" s="124"/>
      <c r="R160" s="125"/>
    </row>
    <row r="161" spans="1:18" s="126" customFormat="1" ht="25.5" customHeight="1">
      <c r="A161" s="119"/>
      <c r="B161" s="120"/>
      <c r="C161" s="101"/>
      <c r="D161" s="129"/>
      <c r="E161" s="101"/>
      <c r="F161" s="121"/>
      <c r="G161" s="101"/>
      <c r="H161" s="122"/>
      <c r="I161" s="101"/>
      <c r="J161" s="101"/>
      <c r="K161" s="230"/>
      <c r="L161" s="239"/>
      <c r="M161" s="239"/>
      <c r="N161" s="229"/>
      <c r="O161" s="230"/>
      <c r="P161" s="230"/>
      <c r="Q161" s="124"/>
      <c r="R161" s="125"/>
    </row>
    <row r="162" spans="1:18" s="127" customFormat="1" ht="24.75" customHeight="1">
      <c r="A162" s="119"/>
      <c r="B162" s="120"/>
      <c r="C162" s="101"/>
      <c r="D162" s="129"/>
      <c r="E162" s="101"/>
      <c r="F162" s="121"/>
      <c r="G162" s="101"/>
      <c r="H162" s="122"/>
      <c r="I162" s="101"/>
      <c r="J162" s="101"/>
      <c r="K162" s="230"/>
      <c r="L162" s="239"/>
      <c r="M162" s="239"/>
      <c r="N162" s="229"/>
      <c r="O162" s="230"/>
      <c r="P162" s="230"/>
      <c r="Q162" s="124"/>
      <c r="R162" s="125"/>
    </row>
    <row r="163" spans="1:18" s="127" customFormat="1" ht="24.75" customHeight="1">
      <c r="A163" s="119"/>
      <c r="B163" s="120"/>
      <c r="C163" s="101"/>
      <c r="D163" s="129"/>
      <c r="E163" s="101"/>
      <c r="F163" s="121"/>
      <c r="G163" s="101"/>
      <c r="H163" s="122"/>
      <c r="I163" s="101"/>
      <c r="J163" s="101"/>
      <c r="K163" s="230"/>
      <c r="L163" s="239"/>
      <c r="M163" s="239"/>
      <c r="N163" s="229"/>
      <c r="O163" s="230"/>
      <c r="P163" s="230"/>
      <c r="Q163" s="124"/>
      <c r="R163" s="125"/>
    </row>
    <row r="164" spans="1:18" s="127" customFormat="1" ht="24.75" customHeight="1">
      <c r="A164" s="119"/>
      <c r="B164" s="120"/>
      <c r="C164" s="101"/>
      <c r="D164" s="129"/>
      <c r="E164" s="101"/>
      <c r="F164" s="121"/>
      <c r="G164" s="101"/>
      <c r="H164" s="122"/>
      <c r="I164" s="101"/>
      <c r="J164" s="101"/>
      <c r="K164" s="230"/>
      <c r="L164" s="239"/>
      <c r="M164" s="239"/>
      <c r="N164" s="229"/>
      <c r="O164" s="230"/>
      <c r="P164" s="230"/>
      <c r="Q164" s="124"/>
      <c r="R164" s="125"/>
    </row>
    <row r="165" spans="1:18" s="127" customFormat="1" ht="24.75" customHeight="1">
      <c r="A165" s="119"/>
      <c r="B165" s="120"/>
      <c r="C165" s="101"/>
      <c r="D165" s="129"/>
      <c r="E165" s="101"/>
      <c r="F165" s="121"/>
      <c r="G165" s="101"/>
      <c r="H165" s="122"/>
      <c r="I165" s="101"/>
      <c r="J165" s="101"/>
      <c r="K165" s="230"/>
      <c r="L165" s="239"/>
      <c r="M165" s="239"/>
      <c r="N165" s="229"/>
      <c r="O165" s="230"/>
      <c r="P165" s="230"/>
      <c r="Q165" s="124"/>
      <c r="R165" s="125"/>
    </row>
    <row r="166" spans="1:18" s="127" customFormat="1" ht="24.75" customHeight="1">
      <c r="A166" s="119"/>
      <c r="B166" s="120"/>
      <c r="C166" s="101"/>
      <c r="D166" s="128"/>
      <c r="E166" s="91"/>
      <c r="F166" s="121"/>
      <c r="G166" s="101"/>
      <c r="H166" s="122"/>
      <c r="I166" s="101"/>
      <c r="J166" s="101"/>
      <c r="K166" s="230"/>
      <c r="L166" s="239"/>
      <c r="M166" s="239"/>
      <c r="N166" s="229"/>
      <c r="O166" s="230"/>
      <c r="P166" s="230"/>
      <c r="Q166" s="124"/>
      <c r="R166" s="125"/>
    </row>
    <row r="167" spans="1:18" s="127" customFormat="1" ht="25.5" customHeight="1">
      <c r="A167" s="119"/>
      <c r="B167" s="120"/>
      <c r="C167" s="101"/>
      <c r="D167" s="128"/>
      <c r="E167" s="101"/>
      <c r="F167" s="121"/>
      <c r="G167" s="101"/>
      <c r="H167" s="122"/>
      <c r="I167" s="101"/>
      <c r="J167" s="101"/>
      <c r="K167" s="230"/>
      <c r="L167" s="239"/>
      <c r="M167" s="239"/>
      <c r="N167" s="229"/>
      <c r="O167" s="230"/>
      <c r="P167" s="230"/>
      <c r="Q167" s="124"/>
      <c r="R167" s="125"/>
    </row>
    <row r="168" spans="1:18" s="127" customFormat="1" ht="24.75" customHeight="1">
      <c r="A168" s="119"/>
      <c r="B168" s="120"/>
      <c r="C168" s="101"/>
      <c r="D168" s="128"/>
      <c r="E168" s="101"/>
      <c r="F168" s="123"/>
      <c r="G168" s="101"/>
      <c r="H168" s="122"/>
      <c r="I168" s="101"/>
      <c r="J168" s="101"/>
      <c r="K168" s="230"/>
      <c r="L168" s="239"/>
      <c r="M168" s="239"/>
      <c r="N168" s="229"/>
      <c r="O168" s="230"/>
      <c r="P168" s="230"/>
      <c r="Q168" s="124"/>
      <c r="R168" s="125"/>
    </row>
    <row r="169" spans="1:18" s="126" customFormat="1" ht="29.25" customHeight="1">
      <c r="A169" s="119"/>
      <c r="B169" s="120"/>
      <c r="C169" s="101"/>
      <c r="D169" s="129"/>
      <c r="E169" s="110"/>
      <c r="F169" s="121"/>
      <c r="G169" s="101"/>
      <c r="H169" s="122"/>
      <c r="I169" s="101"/>
      <c r="J169" s="101"/>
      <c r="K169" s="230"/>
      <c r="L169" s="239"/>
      <c r="M169" s="239"/>
      <c r="N169" s="229"/>
      <c r="O169" s="230"/>
      <c r="P169" s="230"/>
      <c r="Q169" s="124"/>
      <c r="R169" s="125"/>
    </row>
    <row r="170" spans="1:18" s="126" customFormat="1" ht="24.75" customHeight="1">
      <c r="A170" s="119"/>
      <c r="B170" s="120"/>
      <c r="C170" s="101"/>
      <c r="D170" s="221"/>
      <c r="E170" s="101"/>
      <c r="F170" s="121"/>
      <c r="G170" s="101"/>
      <c r="H170" s="122"/>
      <c r="I170" s="101"/>
      <c r="J170" s="101"/>
      <c r="K170" s="230"/>
      <c r="L170" s="239"/>
      <c r="M170" s="239"/>
      <c r="N170" s="229"/>
      <c r="O170" s="230"/>
      <c r="P170" s="230"/>
      <c r="Q170" s="124"/>
      <c r="R170" s="125"/>
    </row>
    <row r="171" spans="1:18" s="126" customFormat="1" ht="24.75" customHeight="1">
      <c r="A171" s="119"/>
      <c r="B171" s="120"/>
      <c r="C171" s="101"/>
      <c r="D171" s="221"/>
      <c r="E171" s="101"/>
      <c r="F171" s="121"/>
      <c r="G171" s="101"/>
      <c r="H171" s="122"/>
      <c r="I171" s="101"/>
      <c r="J171" s="101"/>
      <c r="K171" s="230"/>
      <c r="L171" s="239"/>
      <c r="M171" s="239"/>
      <c r="N171" s="229"/>
      <c r="O171" s="230"/>
      <c r="P171" s="230"/>
      <c r="Q171" s="124"/>
      <c r="R171" s="125"/>
    </row>
    <row r="172" spans="1:18" s="127" customFormat="1" ht="27.75" customHeight="1">
      <c r="A172" s="119"/>
      <c r="B172" s="120"/>
      <c r="C172" s="101"/>
      <c r="D172" s="129"/>
      <c r="E172" s="101"/>
      <c r="F172" s="121"/>
      <c r="G172" s="101"/>
      <c r="H172" s="122"/>
      <c r="I172" s="101"/>
      <c r="J172" s="101"/>
      <c r="K172" s="230"/>
      <c r="L172" s="239"/>
      <c r="M172" s="239"/>
      <c r="N172" s="229"/>
      <c r="O172" s="230"/>
      <c r="P172" s="230"/>
      <c r="Q172" s="124"/>
      <c r="R172" s="125"/>
    </row>
    <row r="173" spans="1:18" s="127" customFormat="1" ht="27.75" customHeight="1">
      <c r="A173" s="119"/>
      <c r="B173" s="120"/>
      <c r="C173" s="101"/>
      <c r="D173" s="129"/>
      <c r="E173" s="101"/>
      <c r="F173" s="121"/>
      <c r="G173" s="101"/>
      <c r="H173" s="122"/>
      <c r="I173" s="101"/>
      <c r="J173" s="101"/>
      <c r="K173" s="230"/>
      <c r="L173" s="239"/>
      <c r="M173" s="239"/>
      <c r="N173" s="229"/>
      <c r="O173" s="230"/>
      <c r="P173" s="230"/>
      <c r="Q173" s="124"/>
      <c r="R173" s="125"/>
    </row>
    <row r="174" spans="1:18" s="127" customFormat="1" ht="27.75" customHeight="1">
      <c r="A174" s="119"/>
      <c r="B174" s="120"/>
      <c r="C174" s="101"/>
      <c r="D174" s="129"/>
      <c r="E174" s="101"/>
      <c r="F174" s="121"/>
      <c r="G174" s="101"/>
      <c r="H174" s="122"/>
      <c r="I174" s="101"/>
      <c r="J174" s="101"/>
      <c r="K174" s="230"/>
      <c r="L174" s="239"/>
      <c r="M174" s="239"/>
      <c r="N174" s="229"/>
      <c r="O174" s="230"/>
      <c r="P174" s="230"/>
      <c r="Q174" s="124"/>
      <c r="R174" s="125"/>
    </row>
    <row r="175" spans="1:18" s="126" customFormat="1" ht="24.75" customHeight="1">
      <c r="A175" s="119"/>
      <c r="B175" s="120"/>
      <c r="C175" s="101"/>
      <c r="D175" s="221"/>
      <c r="E175" s="101"/>
      <c r="F175" s="121"/>
      <c r="G175" s="101"/>
      <c r="H175" s="122"/>
      <c r="I175" s="101"/>
      <c r="J175" s="101"/>
      <c r="K175" s="230"/>
      <c r="L175" s="239"/>
      <c r="M175" s="239"/>
      <c r="N175" s="229"/>
      <c r="O175" s="230"/>
      <c r="P175" s="230"/>
      <c r="Q175" s="124"/>
      <c r="R175" s="125"/>
    </row>
    <row r="176" spans="1:18" s="126" customFormat="1" ht="24.75" customHeight="1">
      <c r="A176" s="119"/>
      <c r="B176" s="120"/>
      <c r="C176" s="101"/>
      <c r="D176" s="221"/>
      <c r="E176" s="101"/>
      <c r="F176" s="121"/>
      <c r="G176" s="101"/>
      <c r="H176" s="122"/>
      <c r="I176" s="101"/>
      <c r="J176" s="101"/>
      <c r="K176" s="230"/>
      <c r="L176" s="239"/>
      <c r="M176" s="239"/>
      <c r="N176" s="229"/>
      <c r="O176" s="230"/>
      <c r="P176" s="230"/>
      <c r="Q176" s="124"/>
      <c r="R176" s="125"/>
    </row>
    <row r="177" spans="1:18" s="126" customFormat="1" ht="24.75" customHeight="1">
      <c r="A177" s="119"/>
      <c r="B177" s="120"/>
      <c r="C177" s="101"/>
      <c r="D177" s="129"/>
      <c r="E177" s="101"/>
      <c r="F177" s="121"/>
      <c r="G177" s="101"/>
      <c r="H177" s="122"/>
      <c r="I177" s="101"/>
      <c r="J177" s="101"/>
      <c r="K177" s="230"/>
      <c r="L177" s="239"/>
      <c r="M177" s="239"/>
      <c r="N177" s="229"/>
      <c r="O177" s="230"/>
      <c r="P177" s="230"/>
      <c r="Q177" s="124"/>
      <c r="R177" s="125"/>
    </row>
    <row r="178" spans="1:18" s="127" customFormat="1" ht="24.75" customHeight="1">
      <c r="A178" s="119"/>
      <c r="B178" s="120"/>
      <c r="C178" s="101"/>
      <c r="D178" s="129"/>
      <c r="E178" s="101"/>
      <c r="F178" s="121"/>
      <c r="G178" s="101"/>
      <c r="H178" s="122"/>
      <c r="I178" s="101"/>
      <c r="J178" s="101"/>
      <c r="K178" s="230"/>
      <c r="L178" s="239"/>
      <c r="M178" s="239"/>
      <c r="N178" s="229"/>
      <c r="O178" s="230"/>
      <c r="P178" s="230"/>
      <c r="Q178" s="124"/>
      <c r="R178" s="125"/>
    </row>
    <row r="179" spans="1:18" s="127" customFormat="1" ht="24.75" customHeight="1">
      <c r="A179" s="119"/>
      <c r="B179" s="120"/>
      <c r="C179" s="101"/>
      <c r="D179" s="129"/>
      <c r="E179" s="101"/>
      <c r="F179" s="121"/>
      <c r="G179" s="101"/>
      <c r="H179" s="122"/>
      <c r="I179" s="101"/>
      <c r="J179" s="101"/>
      <c r="K179" s="230"/>
      <c r="L179" s="239"/>
      <c r="M179" s="239"/>
      <c r="N179" s="229"/>
      <c r="O179" s="230"/>
      <c r="P179" s="230"/>
      <c r="Q179" s="124"/>
      <c r="R179" s="125"/>
    </row>
    <row r="180" spans="1:18" s="127" customFormat="1" ht="24.75" customHeight="1">
      <c r="A180" s="119"/>
      <c r="B180" s="120"/>
      <c r="C180" s="101"/>
      <c r="D180" s="128"/>
      <c r="E180" s="91"/>
      <c r="F180" s="121"/>
      <c r="G180" s="101"/>
      <c r="H180" s="122"/>
      <c r="I180" s="101"/>
      <c r="J180" s="101"/>
      <c r="K180" s="230"/>
      <c r="L180" s="239"/>
      <c r="M180" s="239"/>
      <c r="N180" s="229"/>
      <c r="O180" s="230"/>
      <c r="P180" s="230"/>
      <c r="Q180" s="124"/>
      <c r="R180" s="125"/>
    </row>
    <row r="181" spans="1:18" s="127" customFormat="1" ht="24.75" customHeight="1">
      <c r="A181" s="119"/>
      <c r="B181" s="120"/>
      <c r="C181" s="101"/>
      <c r="D181" s="129"/>
      <c r="E181" s="101"/>
      <c r="F181" s="121"/>
      <c r="G181" s="101"/>
      <c r="H181" s="122"/>
      <c r="I181" s="101"/>
      <c r="J181" s="101"/>
      <c r="K181" s="230"/>
      <c r="L181" s="239"/>
      <c r="M181" s="239"/>
      <c r="N181" s="229"/>
      <c r="O181" s="230"/>
      <c r="P181" s="230"/>
      <c r="Q181" s="124"/>
      <c r="R181" s="125"/>
    </row>
    <row r="182" spans="1:18" s="126" customFormat="1" ht="25.5" customHeight="1">
      <c r="A182" s="119"/>
      <c r="B182" s="120"/>
      <c r="C182" s="101"/>
      <c r="D182" s="129"/>
      <c r="E182" s="101"/>
      <c r="F182" s="121"/>
      <c r="G182" s="101"/>
      <c r="H182" s="122"/>
      <c r="I182" s="101"/>
      <c r="J182" s="101"/>
      <c r="K182" s="230"/>
      <c r="L182" s="239"/>
      <c r="M182" s="239"/>
      <c r="N182" s="229"/>
      <c r="O182" s="230"/>
      <c r="P182" s="230"/>
      <c r="Q182" s="124"/>
      <c r="R182" s="125"/>
    </row>
    <row r="183" spans="1:18" s="126" customFormat="1" ht="25.5" customHeight="1">
      <c r="A183" s="119"/>
      <c r="B183" s="120"/>
      <c r="C183" s="101"/>
      <c r="D183" s="129"/>
      <c r="E183" s="101"/>
      <c r="F183" s="121"/>
      <c r="G183" s="101"/>
      <c r="H183" s="122"/>
      <c r="I183" s="101"/>
      <c r="J183" s="101"/>
      <c r="K183" s="230"/>
      <c r="L183" s="239"/>
      <c r="M183" s="239"/>
      <c r="N183" s="229"/>
      <c r="O183" s="230"/>
      <c r="P183" s="230"/>
      <c r="Q183" s="124"/>
      <c r="R183" s="125"/>
    </row>
    <row r="184" spans="1:18" s="126" customFormat="1" ht="25.5" customHeight="1">
      <c r="A184" s="119"/>
      <c r="B184" s="120"/>
      <c r="C184" s="101"/>
      <c r="D184" s="129"/>
      <c r="E184" s="101"/>
      <c r="F184" s="121"/>
      <c r="G184" s="101"/>
      <c r="H184" s="122"/>
      <c r="I184" s="101"/>
      <c r="J184" s="101"/>
      <c r="K184" s="230"/>
      <c r="L184" s="239"/>
      <c r="M184" s="239"/>
      <c r="N184" s="229"/>
      <c r="O184" s="230"/>
      <c r="P184" s="230"/>
      <c r="Q184" s="124"/>
      <c r="R184" s="125"/>
    </row>
    <row r="185" spans="1:18" s="127" customFormat="1" ht="24.75" customHeight="1">
      <c r="A185" s="119"/>
      <c r="B185" s="120"/>
      <c r="C185" s="101"/>
      <c r="D185" s="129"/>
      <c r="E185" s="101"/>
      <c r="F185" s="121"/>
      <c r="G185" s="101"/>
      <c r="H185" s="122"/>
      <c r="I185" s="101"/>
      <c r="J185" s="101"/>
      <c r="K185" s="230"/>
      <c r="L185" s="239"/>
      <c r="M185" s="239"/>
      <c r="N185" s="229"/>
      <c r="O185" s="230"/>
      <c r="P185" s="230"/>
      <c r="Q185" s="124"/>
      <c r="R185" s="125"/>
    </row>
    <row r="186" spans="1:18" s="127" customFormat="1" ht="24.75" customHeight="1">
      <c r="A186" s="119"/>
      <c r="B186" s="120"/>
      <c r="C186" s="101"/>
      <c r="D186" s="129"/>
      <c r="E186" s="101"/>
      <c r="F186" s="121"/>
      <c r="G186" s="101"/>
      <c r="H186" s="122"/>
      <c r="I186" s="101"/>
      <c r="J186" s="101"/>
      <c r="K186" s="230"/>
      <c r="L186" s="239"/>
      <c r="M186" s="239"/>
      <c r="N186" s="229"/>
      <c r="O186" s="230"/>
      <c r="P186" s="230"/>
      <c r="Q186" s="124"/>
      <c r="R186" s="125"/>
    </row>
    <row r="187" spans="1:18" s="127" customFormat="1" ht="24.75" customHeight="1">
      <c r="A187" s="119"/>
      <c r="B187" s="120"/>
      <c r="C187" s="101"/>
      <c r="D187" s="129"/>
      <c r="E187" s="101"/>
      <c r="F187" s="121"/>
      <c r="G187" s="101"/>
      <c r="H187" s="122"/>
      <c r="I187" s="101"/>
      <c r="J187" s="101"/>
      <c r="K187" s="230"/>
      <c r="L187" s="239"/>
      <c r="M187" s="239"/>
      <c r="N187" s="229"/>
      <c r="O187" s="230"/>
      <c r="P187" s="230"/>
      <c r="Q187" s="124"/>
      <c r="R187" s="125"/>
    </row>
    <row r="188" spans="1:18" s="127" customFormat="1" ht="24.75" customHeight="1">
      <c r="A188" s="119"/>
      <c r="B188" s="120"/>
      <c r="C188" s="101"/>
      <c r="D188" s="129"/>
      <c r="E188" s="101"/>
      <c r="F188" s="121"/>
      <c r="G188" s="101"/>
      <c r="H188" s="122"/>
      <c r="I188" s="101"/>
      <c r="J188" s="101"/>
      <c r="K188" s="230"/>
      <c r="L188" s="239"/>
      <c r="M188" s="239"/>
      <c r="N188" s="229"/>
      <c r="O188" s="230"/>
      <c r="P188" s="230"/>
      <c r="Q188" s="124"/>
      <c r="R188" s="125"/>
    </row>
    <row r="189" spans="1:18" s="127" customFormat="1" ht="24.75" customHeight="1">
      <c r="A189" s="119"/>
      <c r="B189" s="120"/>
      <c r="C189" s="101"/>
      <c r="D189" s="129"/>
      <c r="E189" s="101"/>
      <c r="F189" s="121"/>
      <c r="G189" s="101"/>
      <c r="H189" s="122"/>
      <c r="I189" s="101"/>
      <c r="J189" s="101"/>
      <c r="K189" s="230"/>
      <c r="L189" s="239"/>
      <c r="M189" s="239"/>
      <c r="N189" s="229"/>
      <c r="O189" s="230"/>
      <c r="P189" s="230"/>
      <c r="Q189" s="124"/>
      <c r="R189" s="125"/>
    </row>
    <row r="190" spans="1:18" s="127" customFormat="1" ht="24.75" customHeight="1">
      <c r="A190" s="119"/>
      <c r="B190" s="120"/>
      <c r="C190" s="101"/>
      <c r="D190" s="128"/>
      <c r="E190" s="91"/>
      <c r="F190" s="121"/>
      <c r="G190" s="101"/>
      <c r="H190" s="122"/>
      <c r="I190" s="101"/>
      <c r="J190" s="101"/>
      <c r="K190" s="230"/>
      <c r="L190" s="239"/>
      <c r="M190" s="239"/>
      <c r="N190" s="229"/>
      <c r="O190" s="230"/>
      <c r="P190" s="230"/>
      <c r="Q190" s="124"/>
      <c r="R190" s="125"/>
    </row>
    <row r="191" spans="1:18" s="127" customFormat="1" ht="24.75" customHeight="1">
      <c r="A191" s="119"/>
      <c r="B191" s="120"/>
      <c r="C191" s="101"/>
      <c r="D191" s="128"/>
      <c r="E191" s="101"/>
      <c r="F191" s="123"/>
      <c r="G191" s="101"/>
      <c r="H191" s="122"/>
      <c r="I191" s="101"/>
      <c r="J191" s="101"/>
      <c r="K191" s="230"/>
      <c r="L191" s="239"/>
      <c r="M191" s="239"/>
      <c r="N191" s="229"/>
      <c r="O191" s="230"/>
      <c r="P191" s="230"/>
      <c r="Q191" s="124"/>
      <c r="R191" s="125"/>
    </row>
    <row r="192" spans="1:18" s="126" customFormat="1" ht="29.25" customHeight="1">
      <c r="A192" s="119"/>
      <c r="B192" s="120"/>
      <c r="C192" s="101"/>
      <c r="D192" s="129"/>
      <c r="E192" s="110"/>
      <c r="F192" s="121"/>
      <c r="G192" s="101"/>
      <c r="H192" s="122"/>
      <c r="I192" s="101"/>
      <c r="J192" s="101"/>
      <c r="K192" s="230"/>
      <c r="L192" s="239"/>
      <c r="M192" s="239"/>
      <c r="N192" s="229"/>
      <c r="O192" s="230"/>
      <c r="P192" s="230"/>
      <c r="Q192" s="124"/>
      <c r="R192" s="125"/>
    </row>
    <row r="193" spans="1:18" s="126" customFormat="1" ht="24.75" customHeight="1">
      <c r="A193" s="119"/>
      <c r="B193" s="120"/>
      <c r="C193" s="101"/>
      <c r="D193" s="221"/>
      <c r="E193" s="101"/>
      <c r="F193" s="121"/>
      <c r="G193" s="101"/>
      <c r="H193" s="122"/>
      <c r="I193" s="101"/>
      <c r="J193" s="101"/>
      <c r="K193" s="230"/>
      <c r="L193" s="239"/>
      <c r="M193" s="239"/>
      <c r="N193" s="229"/>
      <c r="O193" s="230"/>
      <c r="P193" s="230"/>
      <c r="Q193" s="124"/>
      <c r="R193" s="125"/>
    </row>
    <row r="194" spans="1:18" s="126" customFormat="1" ht="24.75" customHeight="1">
      <c r="A194" s="119"/>
      <c r="B194" s="120"/>
      <c r="C194" s="101"/>
      <c r="D194" s="221"/>
      <c r="E194" s="101"/>
      <c r="F194" s="121"/>
      <c r="G194" s="101"/>
      <c r="H194" s="122"/>
      <c r="I194" s="101"/>
      <c r="J194" s="101"/>
      <c r="K194" s="230"/>
      <c r="L194" s="239"/>
      <c r="M194" s="239"/>
      <c r="N194" s="229"/>
      <c r="O194" s="230"/>
      <c r="P194" s="230"/>
      <c r="Q194" s="124"/>
      <c r="R194" s="125"/>
    </row>
    <row r="195" spans="1:18" s="127" customFormat="1" ht="27.75" customHeight="1">
      <c r="A195" s="119"/>
      <c r="B195" s="120"/>
      <c r="C195" s="101"/>
      <c r="D195" s="129"/>
      <c r="E195" s="101"/>
      <c r="F195" s="121"/>
      <c r="G195" s="101"/>
      <c r="H195" s="122"/>
      <c r="I195" s="101"/>
      <c r="J195" s="101"/>
      <c r="K195" s="230"/>
      <c r="L195" s="239"/>
      <c r="M195" s="239"/>
      <c r="N195" s="229"/>
      <c r="O195" s="230"/>
      <c r="P195" s="230"/>
      <c r="Q195" s="124"/>
      <c r="R195" s="125"/>
    </row>
    <row r="196" spans="1:18" s="127" customFormat="1" ht="27.75" customHeight="1">
      <c r="A196" s="119"/>
      <c r="B196" s="120"/>
      <c r="C196" s="101"/>
      <c r="D196" s="129"/>
      <c r="E196" s="101"/>
      <c r="F196" s="121"/>
      <c r="G196" s="101"/>
      <c r="H196" s="122"/>
      <c r="I196" s="101"/>
      <c r="J196" s="101"/>
      <c r="K196" s="230"/>
      <c r="L196" s="239"/>
      <c r="M196" s="239"/>
      <c r="N196" s="229"/>
      <c r="O196" s="230"/>
      <c r="P196" s="230"/>
      <c r="Q196" s="124"/>
      <c r="R196" s="125"/>
    </row>
    <row r="197" spans="1:18" s="127" customFormat="1" ht="27.75" customHeight="1">
      <c r="A197" s="119"/>
      <c r="B197" s="120"/>
      <c r="C197" s="101"/>
      <c r="D197" s="129"/>
      <c r="E197" s="101"/>
      <c r="F197" s="121"/>
      <c r="G197" s="101"/>
      <c r="H197" s="122"/>
      <c r="I197" s="101"/>
      <c r="J197" s="101"/>
      <c r="K197" s="230"/>
      <c r="L197" s="239"/>
      <c r="M197" s="239"/>
      <c r="N197" s="229"/>
      <c r="O197" s="230"/>
      <c r="P197" s="230"/>
      <c r="Q197" s="124"/>
      <c r="R197" s="125"/>
    </row>
    <row r="198" spans="1:18" s="126" customFormat="1" ht="24.75" customHeight="1">
      <c r="A198" s="119"/>
      <c r="B198" s="120"/>
      <c r="C198" s="101"/>
      <c r="D198" s="221"/>
      <c r="E198" s="101"/>
      <c r="F198" s="121"/>
      <c r="G198" s="101"/>
      <c r="H198" s="122"/>
      <c r="I198" s="101"/>
      <c r="J198" s="101"/>
      <c r="K198" s="230"/>
      <c r="L198" s="239"/>
      <c r="M198" s="239"/>
      <c r="N198" s="229"/>
      <c r="O198" s="230"/>
      <c r="P198" s="230"/>
      <c r="Q198" s="124"/>
      <c r="R198" s="125"/>
    </row>
    <row r="199" spans="1:18" s="126" customFormat="1" ht="24.75" customHeight="1">
      <c r="A199" s="119"/>
      <c r="B199" s="120"/>
      <c r="C199" s="101"/>
      <c r="D199" s="129"/>
      <c r="E199" s="101"/>
      <c r="F199" s="121"/>
      <c r="G199" s="101"/>
      <c r="H199" s="122"/>
      <c r="I199" s="101"/>
      <c r="J199" s="101"/>
      <c r="K199" s="230"/>
      <c r="L199" s="239"/>
      <c r="M199" s="239"/>
      <c r="N199" s="229"/>
      <c r="O199" s="230"/>
      <c r="P199" s="230"/>
      <c r="Q199" s="124"/>
      <c r="R199" s="125"/>
    </row>
    <row r="200" spans="1:18" s="126" customFormat="1" ht="24.75" customHeight="1">
      <c r="A200" s="119"/>
      <c r="B200" s="120"/>
      <c r="C200" s="101"/>
      <c r="D200" s="129"/>
      <c r="E200" s="101"/>
      <c r="F200" s="121"/>
      <c r="G200" s="101"/>
      <c r="H200" s="122"/>
      <c r="I200" s="101"/>
      <c r="J200" s="101"/>
      <c r="K200" s="230"/>
      <c r="L200" s="239"/>
      <c r="M200" s="239"/>
      <c r="N200" s="229"/>
      <c r="O200" s="230"/>
      <c r="P200" s="230"/>
      <c r="Q200" s="124"/>
      <c r="R200" s="125"/>
    </row>
  </sheetData>
  <autoFilter ref="A1:H200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zoomScale="89" zoomScaleNormal="89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G8" sqref="AG8"/>
    </sheetView>
  </sheetViews>
  <sheetFormatPr defaultRowHeight="15"/>
  <cols>
    <col min="1" max="1" width="17.5703125" style="61" bestFit="1" customWidth="1"/>
    <col min="2" max="2" width="26" style="62" customWidth="1"/>
    <col min="3" max="3" width="18.28515625" style="62" customWidth="1"/>
    <col min="4" max="4" width="8.7109375" style="62" customWidth="1"/>
    <col min="5" max="30" width="9.140625" style="62" customWidth="1"/>
    <col min="31" max="31" width="9.140625" style="62"/>
    <col min="32" max="32" width="9" style="62" customWidth="1"/>
    <col min="33" max="33" width="9.140625" style="62" customWidth="1"/>
    <col min="34" max="16384" width="9.140625" style="62"/>
  </cols>
  <sheetData>
    <row r="1" spans="1:34">
      <c r="A1" s="61" t="s">
        <v>6</v>
      </c>
      <c r="B1" s="61" t="s">
        <v>0</v>
      </c>
      <c r="C1" s="62" t="s">
        <v>5</v>
      </c>
      <c r="D1" s="63">
        <v>45200</v>
      </c>
      <c r="E1" s="63">
        <v>45201</v>
      </c>
      <c r="F1" s="63">
        <v>45202</v>
      </c>
      <c r="G1" s="63">
        <v>45203</v>
      </c>
      <c r="H1" s="63">
        <v>45204</v>
      </c>
      <c r="I1" s="63">
        <v>45205</v>
      </c>
      <c r="J1" s="63">
        <v>45206</v>
      </c>
      <c r="K1" s="63">
        <v>45207</v>
      </c>
      <c r="L1" s="63">
        <v>45208</v>
      </c>
      <c r="M1" s="63">
        <v>45209</v>
      </c>
      <c r="N1" s="63">
        <v>45210</v>
      </c>
      <c r="O1" s="63">
        <v>45211</v>
      </c>
      <c r="P1" s="63">
        <v>45212</v>
      </c>
      <c r="Q1" s="63">
        <v>45213</v>
      </c>
      <c r="R1" s="63">
        <v>45214</v>
      </c>
      <c r="S1" s="63">
        <v>45215</v>
      </c>
      <c r="T1" s="63">
        <v>45216</v>
      </c>
      <c r="U1" s="63">
        <v>45217</v>
      </c>
      <c r="V1" s="63">
        <v>45218</v>
      </c>
      <c r="W1" s="63">
        <v>45219</v>
      </c>
      <c r="X1" s="63">
        <v>45220</v>
      </c>
      <c r="Y1" s="63">
        <v>45221</v>
      </c>
      <c r="Z1" s="63">
        <v>45222</v>
      </c>
      <c r="AA1" s="63">
        <v>45223</v>
      </c>
      <c r="AB1" s="63">
        <v>45224</v>
      </c>
      <c r="AC1" s="63">
        <v>45225</v>
      </c>
      <c r="AD1" s="63">
        <v>45226</v>
      </c>
      <c r="AE1" s="63">
        <v>45227</v>
      </c>
      <c r="AF1" s="63">
        <v>45228</v>
      </c>
      <c r="AG1" s="63">
        <v>45229</v>
      </c>
      <c r="AH1" s="63">
        <v>45230</v>
      </c>
    </row>
    <row r="2" spans="1:34" ht="18.75" customHeight="1">
      <c r="A2" s="64" t="str">
        <f>'FG TYPE'!B2</f>
        <v>W01-03000027</v>
      </c>
      <c r="B2" s="64" t="str">
        <f>'FG TYPE'!C2</f>
        <v>0,127 A</v>
      </c>
      <c r="C2" s="249">
        <f>SUM(B3:B3)</f>
        <v>554.14</v>
      </c>
      <c r="D2" s="225">
        <f t="shared" ref="D2:AH2" si="0">SUM(D3:D3)</f>
        <v>0</v>
      </c>
      <c r="E2" s="225">
        <f t="shared" si="0"/>
        <v>0</v>
      </c>
      <c r="F2" s="225">
        <f t="shared" si="0"/>
        <v>0</v>
      </c>
      <c r="G2" s="225">
        <f t="shared" si="0"/>
        <v>0</v>
      </c>
      <c r="H2" s="225">
        <f t="shared" si="0"/>
        <v>0</v>
      </c>
      <c r="I2" s="225">
        <f t="shared" si="0"/>
        <v>0</v>
      </c>
      <c r="J2" s="225">
        <f t="shared" si="0"/>
        <v>0</v>
      </c>
      <c r="K2" s="225">
        <f t="shared" si="0"/>
        <v>0</v>
      </c>
      <c r="L2" s="225">
        <f t="shared" si="0"/>
        <v>55.86</v>
      </c>
      <c r="M2" s="225">
        <f t="shared" si="0"/>
        <v>154.96</v>
      </c>
      <c r="N2" s="225">
        <f t="shared" si="0"/>
        <v>78.56</v>
      </c>
      <c r="O2" s="225">
        <f t="shared" si="0"/>
        <v>0</v>
      </c>
      <c r="P2" s="225">
        <f t="shared" si="0"/>
        <v>0</v>
      </c>
      <c r="Q2" s="225">
        <f t="shared" si="0"/>
        <v>0</v>
      </c>
      <c r="R2" s="225">
        <f t="shared" si="0"/>
        <v>0</v>
      </c>
      <c r="S2" s="225">
        <f t="shared" si="0"/>
        <v>0</v>
      </c>
      <c r="T2" s="225">
        <f t="shared" si="0"/>
        <v>0</v>
      </c>
      <c r="U2" s="225">
        <f t="shared" si="0"/>
        <v>0</v>
      </c>
      <c r="V2" s="225">
        <f t="shared" si="0"/>
        <v>0</v>
      </c>
      <c r="W2" s="225">
        <f t="shared" si="0"/>
        <v>62.6</v>
      </c>
      <c r="X2" s="225">
        <f t="shared" si="0"/>
        <v>98.82</v>
      </c>
      <c r="Y2" s="225">
        <f t="shared" si="0"/>
        <v>0</v>
      </c>
      <c r="Z2" s="225">
        <f t="shared" si="0"/>
        <v>97.58</v>
      </c>
      <c r="AA2" s="225">
        <f t="shared" si="0"/>
        <v>5.76</v>
      </c>
      <c r="AB2" s="225">
        <f t="shared" si="0"/>
        <v>0</v>
      </c>
      <c r="AC2" s="225">
        <f t="shared" si="0"/>
        <v>0</v>
      </c>
      <c r="AD2" s="225">
        <f t="shared" si="0"/>
        <v>0</v>
      </c>
      <c r="AE2" s="225">
        <f t="shared" si="0"/>
        <v>0</v>
      </c>
      <c r="AF2" s="225">
        <f t="shared" si="0"/>
        <v>0</v>
      </c>
      <c r="AG2" s="225">
        <f t="shared" si="0"/>
        <v>0</v>
      </c>
      <c r="AH2" s="225">
        <f t="shared" si="0"/>
        <v>0</v>
      </c>
    </row>
    <row r="3" spans="1:34" ht="13.5" customHeight="1">
      <c r="B3" s="67">
        <f>SUM(D3:AG3)</f>
        <v>554.14</v>
      </c>
      <c r="C3" s="250" t="str">
        <f>'FG TYPE'!E2</f>
        <v>S01</v>
      </c>
      <c r="D3" s="224">
        <f>SUMIFS('Job Number'!$K$3:$K$200,'Job Number'!$A$3:$A$200,'Line Output'!D$1,'Job Number'!$B$3:$B$200,'Line Output'!$C3,'Job Number'!$E$3:$E$200,'Line Output'!$A$2)</f>
        <v>0</v>
      </c>
      <c r="E3" s="224">
        <f>SUMIFS('Job Number'!$K$3:$K$200,'Job Number'!$A$3:$A$200,'Line Output'!E$1,'Job Number'!$B$3:$B$200,'Line Output'!$C3,'Job Number'!$E$3:$E$200,'Line Output'!$A$2)</f>
        <v>0</v>
      </c>
      <c r="F3" s="224">
        <f>SUMIFS('Job Number'!$K$3:$K$200,'Job Number'!$A$3:$A$200,'Line Output'!F$1,'Job Number'!$B$3:$B$200,'Line Output'!$C3,'Job Number'!$E$3:$E$200,'Line Output'!$A$2)</f>
        <v>0</v>
      </c>
      <c r="G3" s="224">
        <f>SUMIFS('Job Number'!$K$3:$K$200,'Job Number'!$A$3:$A$200,'Line Output'!G$1,'Job Number'!$B$3:$B$200,'Line Output'!$C3,'Job Number'!$E$3:$E$200,'Line Output'!$A$2)</f>
        <v>0</v>
      </c>
      <c r="H3" s="224">
        <f>SUMIFS('Job Number'!$K$3:$K$200,'Job Number'!$A$3:$A$200,'Line Output'!H$1,'Job Number'!$B$3:$B$200,'Line Output'!$C3,'Job Number'!$E$3:$E$200,'Line Output'!$A$2)</f>
        <v>0</v>
      </c>
      <c r="I3" s="224">
        <f>SUMIFS('Job Number'!$K$3:$K$200,'Job Number'!$A$3:$A$200,'Line Output'!I$1,'Job Number'!$B$3:$B$200,'Line Output'!$C3,'Job Number'!$E$3:$E$200,'Line Output'!$A$2)</f>
        <v>0</v>
      </c>
      <c r="J3" s="224">
        <f>SUMIFS('Job Number'!$K$3:$K$200,'Job Number'!$A$3:$A$200,'Line Output'!J$1,'Job Number'!$B$3:$B$200,'Line Output'!$C3,'Job Number'!$E$3:$E$200,'Line Output'!$A$2)</f>
        <v>0</v>
      </c>
      <c r="K3" s="224">
        <f>SUMIFS('Job Number'!$K$3:$K$200,'Job Number'!$A$3:$A$200,'Line Output'!K$1,'Job Number'!$B$3:$B$200,'Line Output'!$C3,'Job Number'!$E$3:$E$200,'Line Output'!$A$2)</f>
        <v>0</v>
      </c>
      <c r="L3" s="224">
        <f>SUMIFS('Job Number'!$K$3:$K$200,'Job Number'!$A$3:$A$200,'Line Output'!L$1,'Job Number'!$B$3:$B$200,'Line Output'!$C3,'Job Number'!$E$3:$E$200,'Line Output'!$A$2)</f>
        <v>55.86</v>
      </c>
      <c r="M3" s="224">
        <f>SUMIFS('Job Number'!$K$3:$K$200,'Job Number'!$A$3:$A$200,'Line Output'!M$1,'Job Number'!$B$3:$B$200,'Line Output'!$C3,'Job Number'!$E$3:$E$200,'Line Output'!$A$2)</f>
        <v>154.96</v>
      </c>
      <c r="N3" s="224">
        <f>SUMIFS('Job Number'!$K$3:$K$200,'Job Number'!$A$3:$A$200,'Line Output'!N$1,'Job Number'!$B$3:$B$200,'Line Output'!$C3,'Job Number'!$E$3:$E$200,'Line Output'!$A$2)</f>
        <v>78.56</v>
      </c>
      <c r="O3" s="224">
        <f>SUMIFS('Job Number'!$K$3:$K$200,'Job Number'!$A$3:$A$200,'Line Output'!O$1,'Job Number'!$B$3:$B$200,'Line Output'!$C3,'Job Number'!$E$3:$E$200,'Line Output'!$A$2)</f>
        <v>0</v>
      </c>
      <c r="P3" s="224">
        <f>SUMIFS('Job Number'!$K$3:$K$200,'Job Number'!$A$3:$A$200,'Line Output'!P$1,'Job Number'!$B$3:$B$200,'Line Output'!$C3,'Job Number'!$E$3:$E$200,'Line Output'!$A$2)</f>
        <v>0</v>
      </c>
      <c r="Q3" s="224">
        <f>SUMIFS('Job Number'!$K$3:$K$200,'Job Number'!$A$3:$A$200,'Line Output'!Q$1,'Job Number'!$B$3:$B$200,'Line Output'!$C3,'Job Number'!$E$3:$E$200,'Line Output'!$A$2)</f>
        <v>0</v>
      </c>
      <c r="R3" s="224">
        <f>SUMIFS('Job Number'!$K$3:$K$200,'Job Number'!$A$3:$A$200,'Line Output'!R$1,'Job Number'!$B$3:$B$200,'Line Output'!$C3,'Job Number'!$E$3:$E$200,'Line Output'!$A$2)</f>
        <v>0</v>
      </c>
      <c r="S3" s="224">
        <f>SUMIFS('Job Number'!$K$3:$K$200,'Job Number'!$A$3:$A$200,'Line Output'!S$1,'Job Number'!$B$3:$B$200,'Line Output'!$C3,'Job Number'!$E$3:$E$200,'Line Output'!$A$2)</f>
        <v>0</v>
      </c>
      <c r="T3" s="224">
        <f>SUMIFS('Job Number'!$K$3:$K$200,'Job Number'!$A$3:$A$200,'Line Output'!T$1,'Job Number'!$B$3:$B$200,'Line Output'!$C3,'Job Number'!$E$3:$E$200,'Line Output'!$A$2)</f>
        <v>0</v>
      </c>
      <c r="U3" s="224">
        <f>SUMIFS('Job Number'!$K$3:$K$200,'Job Number'!$A$3:$A$200,'Line Output'!U$1,'Job Number'!$B$3:$B$200,'Line Output'!$C3,'Job Number'!$E$3:$E$200,'Line Output'!$A$2)</f>
        <v>0</v>
      </c>
      <c r="V3" s="224">
        <f>SUMIFS('Job Number'!$K$3:$K$200,'Job Number'!$A$3:$A$200,'Line Output'!V$1,'Job Number'!$B$3:$B$200,'Line Output'!$C3,'Job Number'!$E$3:$E$200,'Line Output'!$A$2)</f>
        <v>0</v>
      </c>
      <c r="W3" s="224">
        <f>SUMIFS('Job Number'!$K$3:$K$200,'Job Number'!$A$3:$A$200,'Line Output'!W$1,'Job Number'!$B$3:$B$200,'Line Output'!$C3,'Job Number'!$E$3:$E$200,'Line Output'!$A$2)</f>
        <v>62.6</v>
      </c>
      <c r="X3" s="224">
        <f>SUMIFS('Job Number'!$K$3:$K$200,'Job Number'!$A$3:$A$200,'Line Output'!X$1,'Job Number'!$B$3:$B$200,'Line Output'!$C3,'Job Number'!$E$3:$E$200,'Line Output'!$A$2)</f>
        <v>98.82</v>
      </c>
      <c r="Y3" s="224">
        <f>SUMIFS('Job Number'!$K$3:$K$200,'Job Number'!$A$3:$A$200,'Line Output'!Y$1,'Job Number'!$B$3:$B$200,'Line Output'!$C3,'Job Number'!$E$3:$E$200,'Line Output'!$A$2)</f>
        <v>0</v>
      </c>
      <c r="Z3" s="224">
        <f>SUMIFS('Job Number'!$K$3:$K$200,'Job Number'!$A$3:$A$200,'Line Output'!Z$1,'Job Number'!$B$3:$B$200,'Line Output'!$C3,'Job Number'!$E$3:$E$200,'Line Output'!$A$2)</f>
        <v>97.58</v>
      </c>
      <c r="AA3" s="224">
        <f>SUMIFS('Job Number'!$K$3:$K$200,'Job Number'!$A$3:$A$200,'Line Output'!AA$1,'Job Number'!$B$3:$B$200,'Line Output'!$C3,'Job Number'!$E$3:$E$200,'Line Output'!$A$2)</f>
        <v>5.76</v>
      </c>
      <c r="AB3" s="224">
        <f>SUMIFS('Job Number'!$K$3:$K$200,'Job Number'!$A$3:$A$200,'Line Output'!AB$1,'Job Number'!$B$3:$B$200,'Line Output'!$C3,'Job Number'!$E$3:$E$200,'Line Output'!$A$2)</f>
        <v>0</v>
      </c>
      <c r="AC3" s="224">
        <f>SUMIFS('Job Number'!$K$3:$K$200,'Job Number'!$A$3:$A$200,'Line Output'!AC$1,'Job Number'!$B$3:$B$200,'Line Output'!$C3,'Job Number'!$E$3:$E$200,'Line Output'!$A$2)</f>
        <v>0</v>
      </c>
      <c r="AD3" s="224">
        <f>SUMIFS('Job Number'!$K$3:$K$200,'Job Number'!$A$3:$A$200,'Line Output'!AD$1,'Job Number'!$B$3:$B$200,'Line Output'!$C3,'Job Number'!$E$3:$E$200,'Line Output'!$A$2)</f>
        <v>0</v>
      </c>
      <c r="AE3" s="224">
        <f>SUMIFS('Job Number'!$K$3:$K$200,'Job Number'!$A$3:$A$200,'Line Output'!AE$1,'Job Number'!$B$3:$B$200,'Line Output'!$C3,'Job Number'!$E$3:$E$200,'Line Output'!$A$2)</f>
        <v>0</v>
      </c>
      <c r="AF3" s="224">
        <f>SUMIFS('Job Number'!$K$3:$K$200,'Job Number'!$A$3:$A$200,'Line Output'!AF$1,'Job Number'!$B$3:$B$200,'Line Output'!$C3,'Job Number'!$E$3:$E$200,'Line Output'!$A$2)</f>
        <v>0</v>
      </c>
      <c r="AG3" s="224">
        <f>SUMIFS('Job Number'!$K$3:$K$200,'Job Number'!$A$3:$A$200,'Line Output'!AG$1,'Job Number'!$B$3:$B$200,'Line Output'!$C3,'Job Number'!$E$3:$E$200,'Line Output'!$A$2)</f>
        <v>0</v>
      </c>
      <c r="AH3" s="224">
        <f>SUMIFS('Job Number'!$K$3:$K$200,'Job Number'!$A$3:$A$200,'Line Output'!AH$1,'Job Number'!$B$3:$B$200,'Line Output'!$C3,'Job Number'!$E$3:$E$200,'Line Output'!$A$2)</f>
        <v>0</v>
      </c>
    </row>
    <row r="4" spans="1:34" ht="18.75" customHeight="1">
      <c r="B4" s="67"/>
      <c r="C4" s="250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</row>
    <row r="5" spans="1:34" ht="12.75" customHeight="1">
      <c r="A5" s="64" t="str">
        <f>'FG TYPE'!B3</f>
        <v>W01-03000013</v>
      </c>
      <c r="B5" s="64" t="str">
        <f>'FG TYPE'!C3</f>
        <v>0,120 A</v>
      </c>
      <c r="C5" s="249">
        <f>SUM(B6:B6)</f>
        <v>543.72</v>
      </c>
      <c r="D5" s="225">
        <f t="shared" ref="D5:AH5" si="1">SUM(D6:D6)</f>
        <v>0</v>
      </c>
      <c r="E5" s="225">
        <f t="shared" si="1"/>
        <v>0</v>
      </c>
      <c r="F5" s="225">
        <f t="shared" si="1"/>
        <v>0</v>
      </c>
      <c r="G5" s="225">
        <f t="shared" si="1"/>
        <v>0</v>
      </c>
      <c r="H5" s="225">
        <f t="shared" si="1"/>
        <v>0</v>
      </c>
      <c r="I5" s="225">
        <f t="shared" si="1"/>
        <v>0</v>
      </c>
      <c r="J5" s="225">
        <f t="shared" si="1"/>
        <v>0</v>
      </c>
      <c r="K5" s="225">
        <f t="shared" si="1"/>
        <v>0</v>
      </c>
      <c r="L5" s="225">
        <f t="shared" si="1"/>
        <v>0</v>
      </c>
      <c r="M5" s="225">
        <f t="shared" si="1"/>
        <v>0</v>
      </c>
      <c r="N5" s="225">
        <f t="shared" si="1"/>
        <v>0</v>
      </c>
      <c r="O5" s="225">
        <f t="shared" si="1"/>
        <v>0</v>
      </c>
      <c r="P5" s="225">
        <f t="shared" si="1"/>
        <v>0</v>
      </c>
      <c r="Q5" s="225">
        <f t="shared" si="1"/>
        <v>0</v>
      </c>
      <c r="R5" s="225">
        <f t="shared" si="1"/>
        <v>0</v>
      </c>
      <c r="S5" s="225">
        <f t="shared" si="1"/>
        <v>0</v>
      </c>
      <c r="T5" s="225">
        <f t="shared" si="1"/>
        <v>0</v>
      </c>
      <c r="U5" s="225">
        <f t="shared" si="1"/>
        <v>0</v>
      </c>
      <c r="V5" s="225">
        <f t="shared" si="1"/>
        <v>0</v>
      </c>
      <c r="W5" s="225">
        <f t="shared" si="1"/>
        <v>0</v>
      </c>
      <c r="X5" s="225">
        <f t="shared" si="1"/>
        <v>0</v>
      </c>
      <c r="Y5" s="225">
        <f t="shared" si="1"/>
        <v>0</v>
      </c>
      <c r="Z5" s="225">
        <f t="shared" si="1"/>
        <v>66.86</v>
      </c>
      <c r="AA5" s="225">
        <f t="shared" si="1"/>
        <v>197.3</v>
      </c>
      <c r="AB5" s="225">
        <f t="shared" si="1"/>
        <v>170.28</v>
      </c>
      <c r="AC5" s="225">
        <f t="shared" si="1"/>
        <v>0</v>
      </c>
      <c r="AD5" s="225">
        <f t="shared" si="1"/>
        <v>109.28</v>
      </c>
      <c r="AE5" s="225">
        <f t="shared" si="1"/>
        <v>0</v>
      </c>
      <c r="AF5" s="225">
        <f t="shared" si="1"/>
        <v>0</v>
      </c>
      <c r="AG5" s="225">
        <f t="shared" si="1"/>
        <v>0</v>
      </c>
      <c r="AH5" s="225">
        <f t="shared" si="1"/>
        <v>0</v>
      </c>
    </row>
    <row r="6" spans="1:34" ht="17.25" customHeight="1">
      <c r="B6" s="67">
        <f>SUM(D6:AG6)</f>
        <v>543.72</v>
      </c>
      <c r="C6" s="250" t="str">
        <f>'FG TYPE'!E3</f>
        <v>S01</v>
      </c>
      <c r="D6" s="224">
        <f>SUMIFS('Job Number'!$K$3:$K$200,'Job Number'!$A$3:$A$200,'Line Output'!D$1,'Job Number'!$B$3:$B$200,'Line Output'!$C6,'Job Number'!$E$3:$E$200,'Line Output'!$A$5)</f>
        <v>0</v>
      </c>
      <c r="E6" s="224">
        <f>SUMIFS('Job Number'!$K$3:$K$200,'Job Number'!$A$3:$A$200,'Line Output'!E$1,'Job Number'!$B$3:$B$200,'Line Output'!$C6,'Job Number'!$E$3:$E$200,'Line Output'!$A$5)</f>
        <v>0</v>
      </c>
      <c r="F6" s="224">
        <f>SUMIFS('Job Number'!$K$3:$K$200,'Job Number'!$A$3:$A$200,'Line Output'!F$1,'Job Number'!$B$3:$B$200,'Line Output'!$C6,'Job Number'!$E$3:$E$200,'Line Output'!$A$5)</f>
        <v>0</v>
      </c>
      <c r="G6" s="224">
        <f>SUMIFS('Job Number'!$K$3:$K$200,'Job Number'!$A$3:$A$200,'Line Output'!G$1,'Job Number'!$B$3:$B$200,'Line Output'!$C6,'Job Number'!$E$3:$E$200,'Line Output'!$A$5)</f>
        <v>0</v>
      </c>
      <c r="H6" s="224">
        <f>SUMIFS('Job Number'!$K$3:$K$200,'Job Number'!$A$3:$A$200,'Line Output'!H$1,'Job Number'!$B$3:$B$200,'Line Output'!$C6,'Job Number'!$E$3:$E$200,'Line Output'!$A$5)</f>
        <v>0</v>
      </c>
      <c r="I6" s="224">
        <f>SUMIFS('Job Number'!$K$3:$K$200,'Job Number'!$A$3:$A$200,'Line Output'!I$1,'Job Number'!$B$3:$B$200,'Line Output'!$C6,'Job Number'!$E$3:$E$200,'Line Output'!$A$5)</f>
        <v>0</v>
      </c>
      <c r="J6" s="224">
        <f>SUMIFS('Job Number'!$K$3:$K$200,'Job Number'!$A$3:$A$200,'Line Output'!J$1,'Job Number'!$B$3:$B$200,'Line Output'!$C6,'Job Number'!$E$3:$E$200,'Line Output'!$A$5)</f>
        <v>0</v>
      </c>
      <c r="K6" s="224">
        <f>SUMIFS('Job Number'!$K$3:$K$200,'Job Number'!$A$3:$A$200,'Line Output'!K$1,'Job Number'!$B$3:$B$200,'Line Output'!$C6,'Job Number'!$E$3:$E$200,'Line Output'!$A$5)</f>
        <v>0</v>
      </c>
      <c r="L6" s="224">
        <f>SUMIFS('Job Number'!$K$3:$K$200,'Job Number'!$A$3:$A$200,'Line Output'!L$1,'Job Number'!$B$3:$B$200,'Line Output'!$C6,'Job Number'!$E$3:$E$200,'Line Output'!$A$5)</f>
        <v>0</v>
      </c>
      <c r="M6" s="224">
        <f>SUMIFS('Job Number'!$K$3:$K$200,'Job Number'!$A$3:$A$200,'Line Output'!M$1,'Job Number'!$B$3:$B$200,'Line Output'!$C6,'Job Number'!$E$3:$E$200,'Line Output'!$A$5)</f>
        <v>0</v>
      </c>
      <c r="N6" s="224">
        <f>SUMIFS('Job Number'!$K$3:$K$200,'Job Number'!$A$3:$A$200,'Line Output'!N$1,'Job Number'!$B$3:$B$200,'Line Output'!$C6,'Job Number'!$E$3:$E$200,'Line Output'!$A$5)</f>
        <v>0</v>
      </c>
      <c r="O6" s="224">
        <f>SUMIFS('Job Number'!$K$3:$K$200,'Job Number'!$A$3:$A$200,'Line Output'!O$1,'Job Number'!$B$3:$B$200,'Line Output'!$C6,'Job Number'!$E$3:$E$200,'Line Output'!$A$5)</f>
        <v>0</v>
      </c>
      <c r="P6" s="224">
        <f>SUMIFS('Job Number'!$K$3:$K$200,'Job Number'!$A$3:$A$200,'Line Output'!P$1,'Job Number'!$B$3:$B$200,'Line Output'!$C6,'Job Number'!$E$3:$E$200,'Line Output'!$A$5)</f>
        <v>0</v>
      </c>
      <c r="Q6" s="224">
        <f>SUMIFS('Job Number'!$K$3:$K$200,'Job Number'!$A$3:$A$200,'Line Output'!Q$1,'Job Number'!$B$3:$B$200,'Line Output'!$C6,'Job Number'!$E$3:$E$200,'Line Output'!$A$5)</f>
        <v>0</v>
      </c>
      <c r="R6" s="224">
        <f>SUMIFS('Job Number'!$K$3:$K$200,'Job Number'!$A$3:$A$200,'Line Output'!R$1,'Job Number'!$B$3:$B$200,'Line Output'!$C6,'Job Number'!$E$3:$E$200,'Line Output'!$A$5)</f>
        <v>0</v>
      </c>
      <c r="S6" s="224">
        <f>SUMIFS('Job Number'!$K$3:$K$200,'Job Number'!$A$3:$A$200,'Line Output'!S$1,'Job Number'!$B$3:$B$200,'Line Output'!$C6,'Job Number'!$E$3:$E$200,'Line Output'!$A$5)</f>
        <v>0</v>
      </c>
      <c r="T6" s="224">
        <f>SUMIFS('Job Number'!$K$3:$K$200,'Job Number'!$A$3:$A$200,'Line Output'!T$1,'Job Number'!$B$3:$B$200,'Line Output'!$C6,'Job Number'!$E$3:$E$200,'Line Output'!$A$5)</f>
        <v>0</v>
      </c>
      <c r="U6" s="224">
        <f>SUMIFS('Job Number'!$K$3:$K$200,'Job Number'!$A$3:$A$200,'Line Output'!U$1,'Job Number'!$B$3:$B$200,'Line Output'!$C6,'Job Number'!$E$3:$E$200,'Line Output'!$A$5)</f>
        <v>0</v>
      </c>
      <c r="V6" s="224">
        <f>SUMIFS('Job Number'!$K$3:$K$200,'Job Number'!$A$3:$A$200,'Line Output'!V$1,'Job Number'!$B$3:$B$200,'Line Output'!$C6,'Job Number'!$E$3:$E$200,'Line Output'!$A$5)</f>
        <v>0</v>
      </c>
      <c r="W6" s="224">
        <f>SUMIFS('Job Number'!$K$3:$K$200,'Job Number'!$A$3:$A$200,'Line Output'!W$1,'Job Number'!$B$3:$B$200,'Line Output'!$C6,'Job Number'!$E$3:$E$200,'Line Output'!$A$5)</f>
        <v>0</v>
      </c>
      <c r="X6" s="224">
        <f>SUMIFS('Job Number'!$K$3:$K$200,'Job Number'!$A$3:$A$200,'Line Output'!X$1,'Job Number'!$B$3:$B$200,'Line Output'!$C6,'Job Number'!$E$3:$E$200,'Line Output'!$A$5)</f>
        <v>0</v>
      </c>
      <c r="Y6" s="224">
        <f>SUMIFS('Job Number'!$K$3:$K$200,'Job Number'!$A$3:$A$200,'Line Output'!Y$1,'Job Number'!$B$3:$B$200,'Line Output'!$C6,'Job Number'!$E$3:$E$200,'Line Output'!$A$5)</f>
        <v>0</v>
      </c>
      <c r="Z6" s="224">
        <f>SUMIFS('Job Number'!$K$3:$K$200,'Job Number'!$A$3:$A$200,'Line Output'!Z$1,'Job Number'!$B$3:$B$200,'Line Output'!$C6,'Job Number'!$E$3:$E$200,'Line Output'!$A$5)</f>
        <v>66.86</v>
      </c>
      <c r="AA6" s="224">
        <f>SUMIFS('Job Number'!$K$3:$K$200,'Job Number'!$A$3:$A$200,'Line Output'!AA$1,'Job Number'!$B$3:$B$200,'Line Output'!$C6,'Job Number'!$E$3:$E$200,'Line Output'!$A$5)</f>
        <v>197.3</v>
      </c>
      <c r="AB6" s="224">
        <f>SUMIFS('Job Number'!$K$3:$K$200,'Job Number'!$A$3:$A$200,'Line Output'!AB$1,'Job Number'!$B$3:$B$200,'Line Output'!$C6,'Job Number'!$E$3:$E$200,'Line Output'!$A$5)</f>
        <v>170.28</v>
      </c>
      <c r="AC6" s="224">
        <f>SUMIFS('Job Number'!$K$3:$K$200,'Job Number'!$A$3:$A$200,'Line Output'!AC$1,'Job Number'!$B$3:$B$200,'Line Output'!$C6,'Job Number'!$E$3:$E$200,'Line Output'!$A$5)</f>
        <v>0</v>
      </c>
      <c r="AD6" s="224">
        <f>SUMIFS('Job Number'!$K$3:$K$200,'Job Number'!$A$3:$A$200,'Line Output'!AD$1,'Job Number'!$B$3:$B$200,'Line Output'!$C6,'Job Number'!$E$3:$E$200,'Line Output'!$A$5)</f>
        <v>109.28</v>
      </c>
      <c r="AE6" s="224">
        <f>SUMIFS('Job Number'!$K$3:$K$200,'Job Number'!$A$3:$A$200,'Line Output'!AE$1,'Job Number'!$B$3:$B$200,'Line Output'!$C6,'Job Number'!$E$3:$E$200,'Line Output'!$A$5)</f>
        <v>0</v>
      </c>
      <c r="AF6" s="224">
        <f>SUMIFS('Job Number'!$K$3:$K$200,'Job Number'!$A$3:$A$200,'Line Output'!AF$1,'Job Number'!$B$3:$B$200,'Line Output'!$C6,'Job Number'!$E$3:$E$200,'Line Output'!$A$5)</f>
        <v>0</v>
      </c>
      <c r="AG6" s="224">
        <f>SUMIFS('Job Number'!$K$3:$K$200,'Job Number'!$A$3:$A$200,'Line Output'!AG$1,'Job Number'!$B$3:$B$200,'Line Output'!$C6,'Job Number'!$E$3:$E$200,'Line Output'!$A$5)</f>
        <v>0</v>
      </c>
      <c r="AH6" s="224">
        <f>SUMIFS('Job Number'!$K$3:$K$200,'Job Number'!$A$3:$A$200,'Line Output'!AH$1,'Job Number'!$B$3:$B$200,'Line Output'!$C6,'Job Number'!$E$3:$E$200,'Line Output'!$A$5)</f>
        <v>0</v>
      </c>
    </row>
    <row r="7" spans="1:34" ht="17.25" customHeight="1">
      <c r="B7" s="67"/>
      <c r="C7" s="250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</row>
    <row r="8" spans="1:34">
      <c r="A8" s="64" t="str">
        <f>'FG TYPE'!B4</f>
        <v>W01-03000026</v>
      </c>
      <c r="B8" s="64" t="str">
        <f>'FG TYPE'!C4</f>
        <v>0,200 A</v>
      </c>
      <c r="C8" s="249">
        <f>SUM(B9:B9)</f>
        <v>1109.76</v>
      </c>
      <c r="D8" s="225">
        <f t="shared" ref="D8:AH8" si="2">SUM(D9:D9)</f>
        <v>0</v>
      </c>
      <c r="E8" s="225">
        <f t="shared" si="2"/>
        <v>0</v>
      </c>
      <c r="F8" s="225">
        <f t="shared" si="2"/>
        <v>0</v>
      </c>
      <c r="G8" s="225">
        <f t="shared" si="2"/>
        <v>0</v>
      </c>
      <c r="H8" s="225">
        <f t="shared" si="2"/>
        <v>0</v>
      </c>
      <c r="I8" s="225">
        <f t="shared" si="2"/>
        <v>254</v>
      </c>
      <c r="J8" s="225">
        <f t="shared" si="2"/>
        <v>97.58</v>
      </c>
      <c r="K8" s="225">
        <f t="shared" si="2"/>
        <v>0</v>
      </c>
      <c r="L8" s="225">
        <f t="shared" si="2"/>
        <v>186.2</v>
      </c>
      <c r="M8" s="225">
        <f t="shared" si="2"/>
        <v>0</v>
      </c>
      <c r="N8" s="225">
        <f t="shared" si="2"/>
        <v>11.84</v>
      </c>
      <c r="O8" s="225">
        <f t="shared" si="2"/>
        <v>0</v>
      </c>
      <c r="P8" s="225">
        <f t="shared" si="2"/>
        <v>0</v>
      </c>
      <c r="Q8" s="225">
        <f t="shared" si="2"/>
        <v>0</v>
      </c>
      <c r="R8" s="225">
        <f t="shared" si="2"/>
        <v>0</v>
      </c>
      <c r="S8" s="225">
        <f t="shared" si="2"/>
        <v>0</v>
      </c>
      <c r="T8" s="225">
        <f t="shared" si="2"/>
        <v>0</v>
      </c>
      <c r="U8" s="225">
        <f t="shared" si="2"/>
        <v>167.52</v>
      </c>
      <c r="V8" s="225">
        <f t="shared" si="2"/>
        <v>320.33999999999997</v>
      </c>
      <c r="W8" s="225">
        <f t="shared" si="2"/>
        <v>56.04</v>
      </c>
      <c r="X8" s="225">
        <f t="shared" si="2"/>
        <v>16.239999999999998</v>
      </c>
      <c r="Y8" s="225">
        <f t="shared" si="2"/>
        <v>0</v>
      </c>
      <c r="Z8" s="225">
        <f t="shared" si="2"/>
        <v>0</v>
      </c>
      <c r="AA8" s="225">
        <f t="shared" si="2"/>
        <v>0</v>
      </c>
      <c r="AB8" s="225">
        <f t="shared" si="2"/>
        <v>0</v>
      </c>
      <c r="AC8" s="225">
        <f t="shared" si="2"/>
        <v>0</v>
      </c>
      <c r="AD8" s="225">
        <f t="shared" si="2"/>
        <v>0</v>
      </c>
      <c r="AE8" s="225">
        <f t="shared" si="2"/>
        <v>0</v>
      </c>
      <c r="AF8" s="225">
        <f t="shared" si="2"/>
        <v>0</v>
      </c>
      <c r="AG8" s="225">
        <f t="shared" si="2"/>
        <v>0</v>
      </c>
      <c r="AH8" s="225">
        <f t="shared" si="2"/>
        <v>0</v>
      </c>
    </row>
    <row r="9" spans="1:34" ht="17.25" customHeight="1">
      <c r="B9" s="67">
        <f>SUM(D9:AG9)</f>
        <v>1109.76</v>
      </c>
      <c r="C9" s="250" t="str">
        <f>'FG TYPE'!E4</f>
        <v>S01</v>
      </c>
      <c r="D9" s="224">
        <f>SUMIFS('Job Number'!$K$3:$K$200,'Job Number'!$A$3:$A$200,'Line Output'!D$1,'Job Number'!$B$3:$B$200,'Line Output'!$C9,'Job Number'!$E$3:$E$200,'Line Output'!$A$8)</f>
        <v>0</v>
      </c>
      <c r="E9" s="224">
        <f>SUMIFS('Job Number'!$K$3:$K$200,'Job Number'!$A$3:$A$200,'Line Output'!E$1,'Job Number'!$B$3:$B$200,'Line Output'!$C9,'Job Number'!$E$3:$E$200,'Line Output'!$A$8)</f>
        <v>0</v>
      </c>
      <c r="F9" s="224">
        <f>SUMIFS('Job Number'!$K$3:$K$200,'Job Number'!$A$3:$A$200,'Line Output'!F$1,'Job Number'!$B$3:$B$200,'Line Output'!$C9,'Job Number'!$E$3:$E$200,'Line Output'!$A$8)</f>
        <v>0</v>
      </c>
      <c r="G9" s="224">
        <f>SUMIFS('Job Number'!$K$3:$K$200,'Job Number'!$A$3:$A$200,'Line Output'!G$1,'Job Number'!$B$3:$B$200,'Line Output'!$C9,'Job Number'!$E$3:$E$200,'Line Output'!$A$8)</f>
        <v>0</v>
      </c>
      <c r="H9" s="224">
        <f>SUMIFS('Job Number'!$K$3:$K$200,'Job Number'!$A$3:$A$200,'Line Output'!H$1,'Job Number'!$B$3:$B$200,'Line Output'!$C9,'Job Number'!$E$3:$E$200,'Line Output'!$A$8)</f>
        <v>0</v>
      </c>
      <c r="I9" s="224">
        <f>SUMIFS('Job Number'!$K$3:$K$200,'Job Number'!$A$3:$A$200,'Line Output'!I$1,'Job Number'!$B$3:$B$200,'Line Output'!$C9,'Job Number'!$E$3:$E$200,'Line Output'!$A$8)</f>
        <v>254</v>
      </c>
      <c r="J9" s="224">
        <f>SUMIFS('Job Number'!$K$3:$K$200,'Job Number'!$A$3:$A$200,'Line Output'!J$1,'Job Number'!$B$3:$B$200,'Line Output'!$C9,'Job Number'!$E$3:$E$200,'Line Output'!$A$8)</f>
        <v>97.58</v>
      </c>
      <c r="K9" s="224">
        <f>SUMIFS('Job Number'!$K$3:$K$200,'Job Number'!$A$3:$A$200,'Line Output'!K$1,'Job Number'!$B$3:$B$200,'Line Output'!$C9,'Job Number'!$E$3:$E$200,'Line Output'!$A$8)</f>
        <v>0</v>
      </c>
      <c r="L9" s="224">
        <f>SUMIFS('Job Number'!$K$3:$K$200,'Job Number'!$A$3:$A$200,'Line Output'!L$1,'Job Number'!$B$3:$B$200,'Line Output'!$C9,'Job Number'!$E$3:$E$200,'Line Output'!$A$8)</f>
        <v>186.2</v>
      </c>
      <c r="M9" s="224">
        <f>SUMIFS('Job Number'!$K$3:$K$200,'Job Number'!$A$3:$A$200,'Line Output'!M$1,'Job Number'!$B$3:$B$200,'Line Output'!$C9,'Job Number'!$E$3:$E$200,'Line Output'!$A$8)</f>
        <v>0</v>
      </c>
      <c r="N9" s="224">
        <f>SUMIFS('Job Number'!$K$3:$K$200,'Job Number'!$A$3:$A$200,'Line Output'!N$1,'Job Number'!$B$3:$B$200,'Line Output'!$C9,'Job Number'!$E$3:$E$200,'Line Output'!$A$8)</f>
        <v>11.84</v>
      </c>
      <c r="O9" s="224">
        <f>SUMIFS('Job Number'!$K$3:$K$200,'Job Number'!$A$3:$A$200,'Line Output'!O$1,'Job Number'!$B$3:$B$200,'Line Output'!$C9,'Job Number'!$E$3:$E$200,'Line Output'!$A$8)</f>
        <v>0</v>
      </c>
      <c r="P9" s="224">
        <f>SUMIFS('Job Number'!$K$3:$K$200,'Job Number'!$A$3:$A$200,'Line Output'!P$1,'Job Number'!$B$3:$B$200,'Line Output'!$C9,'Job Number'!$E$3:$E$200,'Line Output'!$A$8)</f>
        <v>0</v>
      </c>
      <c r="Q9" s="224">
        <f>SUMIFS('Job Number'!$K$3:$K$200,'Job Number'!$A$3:$A$200,'Line Output'!Q$1,'Job Number'!$B$3:$B$200,'Line Output'!$C9,'Job Number'!$E$3:$E$200,'Line Output'!$A$8)</f>
        <v>0</v>
      </c>
      <c r="R9" s="224">
        <f>SUMIFS('Job Number'!$K$3:$K$200,'Job Number'!$A$3:$A$200,'Line Output'!R$1,'Job Number'!$B$3:$B$200,'Line Output'!$C9,'Job Number'!$E$3:$E$200,'Line Output'!$A$8)</f>
        <v>0</v>
      </c>
      <c r="S9" s="224">
        <f>SUMIFS('Job Number'!$K$3:$K$200,'Job Number'!$A$3:$A$200,'Line Output'!S$1,'Job Number'!$B$3:$B$200,'Line Output'!$C9,'Job Number'!$E$3:$E$200,'Line Output'!$A$8)</f>
        <v>0</v>
      </c>
      <c r="T9" s="224">
        <f>SUMIFS('Job Number'!$K$3:$K$200,'Job Number'!$A$3:$A$200,'Line Output'!T$1,'Job Number'!$B$3:$B$200,'Line Output'!$C9,'Job Number'!$E$3:$E$200,'Line Output'!$A$8)</f>
        <v>0</v>
      </c>
      <c r="U9" s="224">
        <f>SUMIFS('Job Number'!$K$3:$K$200,'Job Number'!$A$3:$A$200,'Line Output'!U$1,'Job Number'!$B$3:$B$200,'Line Output'!$C9,'Job Number'!$E$3:$E$200,'Line Output'!$A$8)</f>
        <v>167.52</v>
      </c>
      <c r="V9" s="224">
        <f>SUMIFS('Job Number'!$K$3:$K$200,'Job Number'!$A$3:$A$200,'Line Output'!V$1,'Job Number'!$B$3:$B$200,'Line Output'!$C9,'Job Number'!$E$3:$E$200,'Line Output'!$A$8)</f>
        <v>320.33999999999997</v>
      </c>
      <c r="W9" s="224">
        <f>SUMIFS('Job Number'!$K$3:$K$200,'Job Number'!$A$3:$A$200,'Line Output'!W$1,'Job Number'!$B$3:$B$200,'Line Output'!$C9,'Job Number'!$E$3:$E$200,'Line Output'!$A$8)</f>
        <v>56.04</v>
      </c>
      <c r="X9" s="224">
        <f>SUMIFS('Job Number'!$K$3:$K$200,'Job Number'!$A$3:$A$200,'Line Output'!X$1,'Job Number'!$B$3:$B$200,'Line Output'!$C9,'Job Number'!$E$3:$E$200,'Line Output'!$A$8)</f>
        <v>16.239999999999998</v>
      </c>
      <c r="Y9" s="224">
        <f>SUMIFS('Job Number'!$K$3:$K$200,'Job Number'!$A$3:$A$200,'Line Output'!Y$1,'Job Number'!$B$3:$B$200,'Line Output'!$C9,'Job Number'!$E$3:$E$200,'Line Output'!$A$8)</f>
        <v>0</v>
      </c>
      <c r="Z9" s="224">
        <f>SUMIFS('Job Number'!$K$3:$K$200,'Job Number'!$A$3:$A$200,'Line Output'!Z$1,'Job Number'!$B$3:$B$200,'Line Output'!$C9,'Job Number'!$E$3:$E$200,'Line Output'!$A$8)</f>
        <v>0</v>
      </c>
      <c r="AA9" s="224">
        <f>SUMIFS('Job Number'!$K$3:$K$200,'Job Number'!$A$3:$A$200,'Line Output'!AA$1,'Job Number'!$B$3:$B$200,'Line Output'!$C9,'Job Number'!$E$3:$E$200,'Line Output'!$A$8)</f>
        <v>0</v>
      </c>
      <c r="AB9" s="224">
        <f>SUMIFS('Job Number'!$K$3:$K$200,'Job Number'!$A$3:$A$200,'Line Output'!AB$1,'Job Number'!$B$3:$B$200,'Line Output'!$C9,'Job Number'!$E$3:$E$200,'Line Output'!$A$8)</f>
        <v>0</v>
      </c>
      <c r="AC9" s="224">
        <f>SUMIFS('Job Number'!$K$3:$K$200,'Job Number'!$A$3:$A$200,'Line Output'!AC$1,'Job Number'!$B$3:$B$200,'Line Output'!$C9,'Job Number'!$E$3:$E$200,'Line Output'!$A$8)</f>
        <v>0</v>
      </c>
      <c r="AD9" s="224">
        <f>SUMIFS('Job Number'!$K$3:$K$200,'Job Number'!$A$3:$A$200,'Line Output'!AD$1,'Job Number'!$B$3:$B$200,'Line Output'!$C9,'Job Number'!$E$3:$E$200,'Line Output'!$A$8)</f>
        <v>0</v>
      </c>
      <c r="AE9" s="224">
        <f>SUMIFS('Job Number'!$K$3:$K$200,'Job Number'!$A$3:$A$200,'Line Output'!AE$1,'Job Number'!$B$3:$B$200,'Line Output'!$C9,'Job Number'!$E$3:$E$200,'Line Output'!$A$8)</f>
        <v>0</v>
      </c>
      <c r="AF9" s="224">
        <f>SUMIFS('Job Number'!$K$3:$K$200,'Job Number'!$A$3:$A$200,'Line Output'!AF$1,'Job Number'!$B$3:$B$200,'Line Output'!$C9,'Job Number'!$E$3:$E$200,'Line Output'!$A$8)</f>
        <v>0</v>
      </c>
      <c r="AG9" s="224">
        <f>SUMIFS('Job Number'!$K$3:$K$200,'Job Number'!$A$3:$A$200,'Line Output'!AG$1,'Job Number'!$B$3:$B$200,'Line Output'!$C9,'Job Number'!$E$3:$E$200,'Line Output'!$A$8)</f>
        <v>0</v>
      </c>
      <c r="AH9" s="224">
        <f>SUMIFS('Job Number'!$K$3:$K$200,'Job Number'!$A$3:$A$200,'Line Output'!AH$1,'Job Number'!$B$3:$B$200,'Line Output'!$C9,'Job Number'!$E$3:$E$200,'Line Output'!$A$8)</f>
        <v>0</v>
      </c>
    </row>
    <row r="10" spans="1:34" ht="17.25" customHeight="1">
      <c r="B10" s="67"/>
      <c r="C10" s="250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</row>
    <row r="11" spans="1:34" ht="13.5" customHeight="1">
      <c r="A11" s="64" t="str">
        <f>'FG TYPE'!B5</f>
        <v>W01-03000020</v>
      </c>
      <c r="B11" s="64" t="str">
        <f>'FG TYPE'!C5</f>
        <v>0,160 A</v>
      </c>
      <c r="C11" s="249">
        <f>SUM(B12:B12)</f>
        <v>0</v>
      </c>
      <c r="D11" s="225">
        <f t="shared" ref="D11:AH11" si="3">SUM(D12:D12)</f>
        <v>0</v>
      </c>
      <c r="E11" s="225">
        <f t="shared" si="3"/>
        <v>0</v>
      </c>
      <c r="F11" s="225">
        <f t="shared" si="3"/>
        <v>0</v>
      </c>
      <c r="G11" s="225">
        <f t="shared" si="3"/>
        <v>0</v>
      </c>
      <c r="H11" s="225">
        <f t="shared" si="3"/>
        <v>0</v>
      </c>
      <c r="I11" s="225">
        <f t="shared" si="3"/>
        <v>0</v>
      </c>
      <c r="J11" s="225">
        <f t="shared" si="3"/>
        <v>0</v>
      </c>
      <c r="K11" s="225">
        <f t="shared" si="3"/>
        <v>0</v>
      </c>
      <c r="L11" s="225">
        <f t="shared" si="3"/>
        <v>0</v>
      </c>
      <c r="M11" s="225">
        <f t="shared" si="3"/>
        <v>0</v>
      </c>
      <c r="N11" s="225">
        <f t="shared" si="3"/>
        <v>0</v>
      </c>
      <c r="O11" s="225">
        <f t="shared" si="3"/>
        <v>0</v>
      </c>
      <c r="P11" s="225">
        <f t="shared" si="3"/>
        <v>0</v>
      </c>
      <c r="Q11" s="225">
        <f t="shared" si="3"/>
        <v>0</v>
      </c>
      <c r="R11" s="225">
        <f t="shared" si="3"/>
        <v>0</v>
      </c>
      <c r="S11" s="225">
        <f t="shared" si="3"/>
        <v>0</v>
      </c>
      <c r="T11" s="225">
        <f t="shared" si="3"/>
        <v>0</v>
      </c>
      <c r="U11" s="225">
        <f t="shared" si="3"/>
        <v>0</v>
      </c>
      <c r="V11" s="225">
        <f t="shared" si="3"/>
        <v>0</v>
      </c>
      <c r="W11" s="225">
        <f t="shared" si="3"/>
        <v>0</v>
      </c>
      <c r="X11" s="225">
        <f t="shared" si="3"/>
        <v>0</v>
      </c>
      <c r="Y11" s="225">
        <f t="shared" si="3"/>
        <v>0</v>
      </c>
      <c r="Z11" s="225">
        <f t="shared" si="3"/>
        <v>0</v>
      </c>
      <c r="AA11" s="225">
        <f t="shared" si="3"/>
        <v>0</v>
      </c>
      <c r="AB11" s="225">
        <f t="shared" si="3"/>
        <v>0</v>
      </c>
      <c r="AC11" s="225">
        <f t="shared" si="3"/>
        <v>0</v>
      </c>
      <c r="AD11" s="225">
        <f t="shared" si="3"/>
        <v>0</v>
      </c>
      <c r="AE11" s="225">
        <f t="shared" si="3"/>
        <v>0</v>
      </c>
      <c r="AF11" s="225">
        <f t="shared" si="3"/>
        <v>0</v>
      </c>
      <c r="AG11" s="225">
        <f t="shared" si="3"/>
        <v>0</v>
      </c>
      <c r="AH11" s="225">
        <f t="shared" si="3"/>
        <v>0</v>
      </c>
    </row>
    <row r="12" spans="1:34">
      <c r="B12" s="67">
        <f>SUM(D12:AG12)</f>
        <v>0</v>
      </c>
      <c r="C12" s="250" t="str">
        <f>'FG TYPE'!E5</f>
        <v>S01</v>
      </c>
      <c r="D12" s="224">
        <f>SUMIFS('Job Number'!$K$3:$K$200,'Job Number'!$A$3:$A$200,'Line Output'!D$1,'Job Number'!$B$3:$B$200,'Line Output'!$C12,'Job Number'!$E$3:$E$200,'Line Output'!$A$11)</f>
        <v>0</v>
      </c>
      <c r="E12" s="224">
        <f>SUMIFS('Job Number'!$K$3:$K$200,'Job Number'!$A$3:$A$200,'Line Output'!E$1,'Job Number'!$B$3:$B$200,'Line Output'!$C12,'Job Number'!$E$3:$E$200,'Line Output'!$A$11)</f>
        <v>0</v>
      </c>
      <c r="F12" s="224">
        <f>SUMIFS('Job Number'!$K$3:$K$200,'Job Number'!$A$3:$A$200,'Line Output'!F$1,'Job Number'!$B$3:$B$200,'Line Output'!$C12,'Job Number'!$E$3:$E$200,'Line Output'!$A$11)</f>
        <v>0</v>
      </c>
      <c r="G12" s="224">
        <f>SUMIFS('Job Number'!$K$3:$K$200,'Job Number'!$A$3:$A$200,'Line Output'!G$1,'Job Number'!$B$3:$B$200,'Line Output'!$C12,'Job Number'!$E$3:$E$200,'Line Output'!$A$11)</f>
        <v>0</v>
      </c>
      <c r="H12" s="224">
        <f>SUMIFS('Job Number'!$K$3:$K$200,'Job Number'!$A$3:$A$200,'Line Output'!H$1,'Job Number'!$B$3:$B$200,'Line Output'!$C12,'Job Number'!$E$3:$E$200,'Line Output'!$A$11)</f>
        <v>0</v>
      </c>
      <c r="I12" s="224">
        <f>SUMIFS('Job Number'!$K$3:$K$200,'Job Number'!$A$3:$A$200,'Line Output'!I$1,'Job Number'!$B$3:$B$200,'Line Output'!$C12,'Job Number'!$E$3:$E$200,'Line Output'!$A$11)</f>
        <v>0</v>
      </c>
      <c r="J12" s="224">
        <f>SUMIFS('Job Number'!$K$3:$K$200,'Job Number'!$A$3:$A$200,'Line Output'!J$1,'Job Number'!$B$3:$B$200,'Line Output'!$C12,'Job Number'!$E$3:$E$200,'Line Output'!$A$11)</f>
        <v>0</v>
      </c>
      <c r="K12" s="224">
        <f>SUMIFS('Job Number'!$K$3:$K$200,'Job Number'!$A$3:$A$200,'Line Output'!K$1,'Job Number'!$B$3:$B$200,'Line Output'!$C12,'Job Number'!$E$3:$E$200,'Line Output'!$A$11)</f>
        <v>0</v>
      </c>
      <c r="L12" s="224">
        <f>SUMIFS('Job Number'!$K$3:$K$200,'Job Number'!$A$3:$A$200,'Line Output'!L$1,'Job Number'!$B$3:$B$200,'Line Output'!$C12,'Job Number'!$E$3:$E$200,'Line Output'!$A$11)</f>
        <v>0</v>
      </c>
      <c r="M12" s="224">
        <f>SUMIFS('Job Number'!$K$3:$K$200,'Job Number'!$A$3:$A$200,'Line Output'!M$1,'Job Number'!$B$3:$B$200,'Line Output'!$C12,'Job Number'!$E$3:$E$200,'Line Output'!$A$11)</f>
        <v>0</v>
      </c>
      <c r="N12" s="224">
        <f>SUMIFS('Job Number'!$K$3:$K$200,'Job Number'!$A$3:$A$200,'Line Output'!N$1,'Job Number'!$B$3:$B$200,'Line Output'!$C12,'Job Number'!$E$3:$E$200,'Line Output'!$A$11)</f>
        <v>0</v>
      </c>
      <c r="O12" s="224">
        <f>SUMIFS('Job Number'!$K$3:$K$200,'Job Number'!$A$3:$A$200,'Line Output'!O$1,'Job Number'!$B$3:$B$200,'Line Output'!$C12,'Job Number'!$E$3:$E$200,'Line Output'!$A$11)</f>
        <v>0</v>
      </c>
      <c r="P12" s="224">
        <f>SUMIFS('Job Number'!$K$3:$K$200,'Job Number'!$A$3:$A$200,'Line Output'!P$1,'Job Number'!$B$3:$B$200,'Line Output'!$C12,'Job Number'!$E$3:$E$200,'Line Output'!$A$11)</f>
        <v>0</v>
      </c>
      <c r="Q12" s="224">
        <f>SUMIFS('Job Number'!$K$3:$K$200,'Job Number'!$A$3:$A$200,'Line Output'!Q$1,'Job Number'!$B$3:$B$200,'Line Output'!$C12,'Job Number'!$E$3:$E$200,'Line Output'!$A$11)</f>
        <v>0</v>
      </c>
      <c r="R12" s="224">
        <f>SUMIFS('Job Number'!$K$3:$K$200,'Job Number'!$A$3:$A$200,'Line Output'!R$1,'Job Number'!$B$3:$B$200,'Line Output'!$C12,'Job Number'!$E$3:$E$200,'Line Output'!$A$11)</f>
        <v>0</v>
      </c>
      <c r="S12" s="224">
        <f>SUMIFS('Job Number'!$K$3:$K$200,'Job Number'!$A$3:$A$200,'Line Output'!S$1,'Job Number'!$B$3:$B$200,'Line Output'!$C12,'Job Number'!$E$3:$E$200,'Line Output'!$A$11)</f>
        <v>0</v>
      </c>
      <c r="T12" s="224">
        <f>SUMIFS('Job Number'!$K$3:$K$200,'Job Number'!$A$3:$A$200,'Line Output'!T$1,'Job Number'!$B$3:$B$200,'Line Output'!$C12,'Job Number'!$E$3:$E$200,'Line Output'!$A$11)</f>
        <v>0</v>
      </c>
      <c r="U12" s="224">
        <f>SUMIFS('Job Number'!$K$3:$K$200,'Job Number'!$A$3:$A$200,'Line Output'!U$1,'Job Number'!$B$3:$B$200,'Line Output'!$C12,'Job Number'!$E$3:$E$200,'Line Output'!$A$11)</f>
        <v>0</v>
      </c>
      <c r="V12" s="224">
        <f>SUMIFS('Job Number'!$K$3:$K$200,'Job Number'!$A$3:$A$200,'Line Output'!V$1,'Job Number'!$B$3:$B$200,'Line Output'!$C12,'Job Number'!$E$3:$E$200,'Line Output'!$A$11)</f>
        <v>0</v>
      </c>
      <c r="W12" s="224">
        <f>SUMIFS('Job Number'!$K$3:$K$200,'Job Number'!$A$3:$A$200,'Line Output'!W$1,'Job Number'!$B$3:$B$200,'Line Output'!$C12,'Job Number'!$E$3:$E$200,'Line Output'!$A$11)</f>
        <v>0</v>
      </c>
      <c r="X12" s="224">
        <f>SUMIFS('Job Number'!$K$3:$K$200,'Job Number'!$A$3:$A$200,'Line Output'!X$1,'Job Number'!$B$3:$B$200,'Line Output'!$C12,'Job Number'!$E$3:$E$200,'Line Output'!$A$11)</f>
        <v>0</v>
      </c>
      <c r="Y12" s="224">
        <f>SUMIFS('Job Number'!$K$3:$K$200,'Job Number'!$A$3:$A$200,'Line Output'!Y$1,'Job Number'!$B$3:$B$200,'Line Output'!$C12,'Job Number'!$E$3:$E$200,'Line Output'!$A$11)</f>
        <v>0</v>
      </c>
      <c r="Z12" s="224">
        <f>SUMIFS('Job Number'!$K$3:$K$200,'Job Number'!$A$3:$A$200,'Line Output'!Z$1,'Job Number'!$B$3:$B$200,'Line Output'!$C12,'Job Number'!$E$3:$E$200,'Line Output'!$A$11)</f>
        <v>0</v>
      </c>
      <c r="AA12" s="224">
        <f>SUMIFS('Job Number'!$K$3:$K$200,'Job Number'!$A$3:$A$200,'Line Output'!AA$1,'Job Number'!$B$3:$B$200,'Line Output'!$C12,'Job Number'!$E$3:$E$200,'Line Output'!$A$11)</f>
        <v>0</v>
      </c>
      <c r="AB12" s="224">
        <f>SUMIFS('Job Number'!$K$3:$K$200,'Job Number'!$A$3:$A$200,'Line Output'!AB$1,'Job Number'!$B$3:$B$200,'Line Output'!$C12,'Job Number'!$E$3:$E$200,'Line Output'!$A$11)</f>
        <v>0</v>
      </c>
      <c r="AC12" s="224">
        <f>SUMIFS('Job Number'!$K$3:$K$200,'Job Number'!$A$3:$A$200,'Line Output'!AC$1,'Job Number'!$B$3:$B$200,'Line Output'!$C12,'Job Number'!$E$3:$E$200,'Line Output'!$A$11)</f>
        <v>0</v>
      </c>
      <c r="AD12" s="224">
        <f>SUMIFS('Job Number'!$K$3:$K$200,'Job Number'!$A$3:$A$200,'Line Output'!AD$1,'Job Number'!$B$3:$B$200,'Line Output'!$C12,'Job Number'!$E$3:$E$200,'Line Output'!$A$11)</f>
        <v>0</v>
      </c>
      <c r="AE12" s="224">
        <f>SUMIFS('Job Number'!$K$3:$K$200,'Job Number'!$A$3:$A$200,'Line Output'!AE$1,'Job Number'!$B$3:$B$200,'Line Output'!$C12,'Job Number'!$E$3:$E$200,'Line Output'!$A$11)</f>
        <v>0</v>
      </c>
      <c r="AF12" s="224">
        <f>SUMIFS('Job Number'!$K$3:$K$200,'Job Number'!$A$3:$A$200,'Line Output'!AF$1,'Job Number'!$B$3:$B$200,'Line Output'!$C12,'Job Number'!$E$3:$E$200,'Line Output'!$A$11)</f>
        <v>0</v>
      </c>
      <c r="AG12" s="224">
        <f>SUMIFS('Job Number'!$K$3:$K$200,'Job Number'!$A$3:$A$200,'Line Output'!AG$1,'Job Number'!$B$3:$B$200,'Line Output'!$C12,'Job Number'!$E$3:$E$200,'Line Output'!$A$11)</f>
        <v>0</v>
      </c>
      <c r="AH12" s="224">
        <f>SUMIFS('Job Number'!$K$3:$K$200,'Job Number'!$A$3:$A$200,'Line Output'!AH$1,'Job Number'!$B$3:$B$200,'Line Output'!$C12,'Job Number'!$E$3:$E$200,'Line Output'!$A$11)</f>
        <v>0</v>
      </c>
    </row>
    <row r="13" spans="1:34">
      <c r="B13" s="67"/>
      <c r="C13" s="250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</row>
    <row r="14" spans="1:34" ht="13.5" customHeight="1">
      <c r="A14" s="64" t="str">
        <f>'FG TYPE'!B6</f>
        <v>W01-03000004</v>
      </c>
      <c r="B14" s="64" t="str">
        <f>'FG TYPE'!C6</f>
        <v>0,080 A</v>
      </c>
      <c r="C14" s="249">
        <f>SUM(B15:B15)</f>
        <v>1574.73</v>
      </c>
      <c r="D14" s="225">
        <f t="shared" ref="D14:AH14" si="4">SUM(D15:D15)</f>
        <v>0</v>
      </c>
      <c r="E14" s="225">
        <f t="shared" si="4"/>
        <v>0</v>
      </c>
      <c r="F14" s="225">
        <f t="shared" si="4"/>
        <v>132.24</v>
      </c>
      <c r="G14" s="225">
        <f t="shared" si="4"/>
        <v>125.34</v>
      </c>
      <c r="H14" s="225">
        <f t="shared" si="4"/>
        <v>148.38</v>
      </c>
      <c r="I14" s="225">
        <f t="shared" si="4"/>
        <v>82.68</v>
      </c>
      <c r="J14" s="225">
        <f t="shared" si="4"/>
        <v>27.84</v>
      </c>
      <c r="K14" s="225">
        <f t="shared" si="4"/>
        <v>0</v>
      </c>
      <c r="L14" s="225">
        <f t="shared" si="4"/>
        <v>82.16</v>
      </c>
      <c r="M14" s="225">
        <f t="shared" si="4"/>
        <v>94.9</v>
      </c>
      <c r="N14" s="225">
        <f t="shared" si="4"/>
        <v>104.18</v>
      </c>
      <c r="O14" s="225">
        <f t="shared" si="4"/>
        <v>0</v>
      </c>
      <c r="P14" s="225">
        <f t="shared" si="4"/>
        <v>0</v>
      </c>
      <c r="Q14" s="225">
        <f t="shared" si="4"/>
        <v>0</v>
      </c>
      <c r="R14" s="225">
        <f t="shared" si="4"/>
        <v>0</v>
      </c>
      <c r="S14" s="225">
        <f t="shared" si="4"/>
        <v>172.52</v>
      </c>
      <c r="T14" s="225">
        <f t="shared" si="4"/>
        <v>175.78</v>
      </c>
      <c r="U14" s="225">
        <f t="shared" si="4"/>
        <v>88.26</v>
      </c>
      <c r="V14" s="225">
        <f t="shared" si="4"/>
        <v>103.36</v>
      </c>
      <c r="W14" s="225">
        <f t="shared" si="4"/>
        <v>51.14</v>
      </c>
      <c r="X14" s="225">
        <f t="shared" si="4"/>
        <v>44.99</v>
      </c>
      <c r="Y14" s="225">
        <f t="shared" si="4"/>
        <v>0</v>
      </c>
      <c r="Z14" s="225">
        <f t="shared" si="4"/>
        <v>65.58</v>
      </c>
      <c r="AA14" s="225">
        <f t="shared" si="4"/>
        <v>61</v>
      </c>
      <c r="AB14" s="225">
        <f t="shared" si="4"/>
        <v>14.38</v>
      </c>
      <c r="AC14" s="225">
        <f t="shared" si="4"/>
        <v>0</v>
      </c>
      <c r="AD14" s="225">
        <f t="shared" si="4"/>
        <v>0</v>
      </c>
      <c r="AE14" s="225">
        <f t="shared" si="4"/>
        <v>0</v>
      </c>
      <c r="AF14" s="225">
        <f t="shared" si="4"/>
        <v>0</v>
      </c>
      <c r="AG14" s="225">
        <f t="shared" si="4"/>
        <v>0</v>
      </c>
      <c r="AH14" s="225">
        <f t="shared" si="4"/>
        <v>0</v>
      </c>
    </row>
    <row r="15" spans="1:34">
      <c r="B15" s="67">
        <f>SUM(D15:AG15)</f>
        <v>1574.73</v>
      </c>
      <c r="C15" s="250" t="str">
        <f>'FG TYPE'!E6</f>
        <v>S01</v>
      </c>
      <c r="D15" s="224">
        <f>SUMIFS('Job Number'!$K$3:$K$200,'Job Number'!$A$3:$A$200,'Line Output'!D$1,'Job Number'!$B$3:$B$200,'Line Output'!$C15,'Job Number'!$E$3:$E$200,'Line Output'!$A$14)</f>
        <v>0</v>
      </c>
      <c r="E15" s="224">
        <f>SUMIFS('Job Number'!$K$3:$K$200,'Job Number'!$A$3:$A$200,'Line Output'!E$1,'Job Number'!$B$3:$B$200,'Line Output'!$C15,'Job Number'!$E$3:$E$200,'Line Output'!$A$14)</f>
        <v>0</v>
      </c>
      <c r="F15" s="224">
        <f>SUMIFS('Job Number'!$K$3:$K$200,'Job Number'!$A$3:$A$200,'Line Output'!F$1,'Job Number'!$B$3:$B$200,'Line Output'!$C15,'Job Number'!$E$3:$E$200,'Line Output'!$A$14)</f>
        <v>132.24</v>
      </c>
      <c r="G15" s="224">
        <f>SUMIFS('Job Number'!$K$3:$K$200,'Job Number'!$A$3:$A$200,'Line Output'!G$1,'Job Number'!$B$3:$B$200,'Line Output'!$C15,'Job Number'!$E$3:$E$200,'Line Output'!$A$14)</f>
        <v>125.34</v>
      </c>
      <c r="H15" s="224">
        <f>SUMIFS('Job Number'!$K$3:$K$200,'Job Number'!$A$3:$A$200,'Line Output'!H$1,'Job Number'!$B$3:$B$200,'Line Output'!$C15,'Job Number'!$E$3:$E$200,'Line Output'!$A$14)</f>
        <v>148.38</v>
      </c>
      <c r="I15" s="224">
        <f>SUMIFS('Job Number'!$K$3:$K$200,'Job Number'!$A$3:$A$200,'Line Output'!I$1,'Job Number'!$B$3:$B$200,'Line Output'!$C15,'Job Number'!$E$3:$E$200,'Line Output'!$A$14)</f>
        <v>82.68</v>
      </c>
      <c r="J15" s="224">
        <f>SUMIFS('Job Number'!$K$3:$K$200,'Job Number'!$A$3:$A$200,'Line Output'!J$1,'Job Number'!$B$3:$B$200,'Line Output'!$C15,'Job Number'!$E$3:$E$200,'Line Output'!$A$14)</f>
        <v>27.84</v>
      </c>
      <c r="K15" s="224">
        <f>SUMIFS('Job Number'!$K$3:$K$200,'Job Number'!$A$3:$A$200,'Line Output'!K$1,'Job Number'!$B$3:$B$200,'Line Output'!$C15,'Job Number'!$E$3:$E$200,'Line Output'!$A$14)</f>
        <v>0</v>
      </c>
      <c r="L15" s="224">
        <f>SUMIFS('Job Number'!$K$3:$K$200,'Job Number'!$A$3:$A$200,'Line Output'!L$1,'Job Number'!$B$3:$B$200,'Line Output'!$C15,'Job Number'!$E$3:$E$200,'Line Output'!$A$14)</f>
        <v>82.16</v>
      </c>
      <c r="M15" s="224">
        <f>SUMIFS('Job Number'!$K$3:$K$200,'Job Number'!$A$3:$A$200,'Line Output'!M$1,'Job Number'!$B$3:$B$200,'Line Output'!$C15,'Job Number'!$E$3:$E$200,'Line Output'!$A$14)</f>
        <v>94.9</v>
      </c>
      <c r="N15" s="224">
        <f>SUMIFS('Job Number'!$K$3:$K$200,'Job Number'!$A$3:$A$200,'Line Output'!N$1,'Job Number'!$B$3:$B$200,'Line Output'!$C15,'Job Number'!$E$3:$E$200,'Line Output'!$A$14)</f>
        <v>104.18</v>
      </c>
      <c r="O15" s="224">
        <f>SUMIFS('Job Number'!$K$3:$K$200,'Job Number'!$A$3:$A$200,'Line Output'!O$1,'Job Number'!$B$3:$B$200,'Line Output'!$C15,'Job Number'!$E$3:$E$200,'Line Output'!$A$14)</f>
        <v>0</v>
      </c>
      <c r="P15" s="224">
        <f>SUMIFS('Job Number'!$K$3:$K$200,'Job Number'!$A$3:$A$200,'Line Output'!P$1,'Job Number'!$B$3:$B$200,'Line Output'!$C15,'Job Number'!$E$3:$E$200,'Line Output'!$A$14)</f>
        <v>0</v>
      </c>
      <c r="Q15" s="224">
        <f>SUMIFS('Job Number'!$K$3:$K$200,'Job Number'!$A$3:$A$200,'Line Output'!Q$1,'Job Number'!$B$3:$B$200,'Line Output'!$C15,'Job Number'!$E$3:$E$200,'Line Output'!$A$14)</f>
        <v>0</v>
      </c>
      <c r="R15" s="224">
        <f>SUMIFS('Job Number'!$K$3:$K$200,'Job Number'!$A$3:$A$200,'Line Output'!R$1,'Job Number'!$B$3:$B$200,'Line Output'!$C15,'Job Number'!$E$3:$E$200,'Line Output'!$A$14)</f>
        <v>0</v>
      </c>
      <c r="S15" s="224">
        <f>SUMIFS('Job Number'!$K$3:$K$200,'Job Number'!$A$3:$A$200,'Line Output'!S$1,'Job Number'!$B$3:$B$200,'Line Output'!$C15,'Job Number'!$E$3:$E$200,'Line Output'!$A$14)</f>
        <v>172.52</v>
      </c>
      <c r="T15" s="224">
        <f>SUMIFS('Job Number'!$K$3:$K$200,'Job Number'!$A$3:$A$200,'Line Output'!T$1,'Job Number'!$B$3:$B$200,'Line Output'!$C15,'Job Number'!$E$3:$E$200,'Line Output'!$A$14)</f>
        <v>175.78</v>
      </c>
      <c r="U15" s="224">
        <f>SUMIFS('Job Number'!$K$3:$K$200,'Job Number'!$A$3:$A$200,'Line Output'!U$1,'Job Number'!$B$3:$B$200,'Line Output'!$C15,'Job Number'!$E$3:$E$200,'Line Output'!$A$14)</f>
        <v>88.26</v>
      </c>
      <c r="V15" s="224">
        <f>SUMIFS('Job Number'!$K$3:$K$200,'Job Number'!$A$3:$A$200,'Line Output'!V$1,'Job Number'!$B$3:$B$200,'Line Output'!$C15,'Job Number'!$E$3:$E$200,'Line Output'!$A$14)</f>
        <v>103.36</v>
      </c>
      <c r="W15" s="224">
        <f>SUMIFS('Job Number'!$K$3:$K$200,'Job Number'!$A$3:$A$200,'Line Output'!W$1,'Job Number'!$B$3:$B$200,'Line Output'!$C15,'Job Number'!$E$3:$E$200,'Line Output'!$A$14)</f>
        <v>51.14</v>
      </c>
      <c r="X15" s="224">
        <f>SUMIFS('Job Number'!$K$3:$K$200,'Job Number'!$A$3:$A$200,'Line Output'!X$1,'Job Number'!$B$3:$B$200,'Line Output'!$C15,'Job Number'!$E$3:$E$200,'Line Output'!$A$14)</f>
        <v>44.99</v>
      </c>
      <c r="Y15" s="224">
        <f>SUMIFS('Job Number'!$K$3:$K$200,'Job Number'!$A$3:$A$200,'Line Output'!Y$1,'Job Number'!$B$3:$B$200,'Line Output'!$C15,'Job Number'!$E$3:$E$200,'Line Output'!$A$14)</f>
        <v>0</v>
      </c>
      <c r="Z15" s="224">
        <f>SUMIFS('Job Number'!$K$3:$K$200,'Job Number'!$A$3:$A$200,'Line Output'!Z$1,'Job Number'!$B$3:$B$200,'Line Output'!$C15,'Job Number'!$E$3:$E$200,'Line Output'!$A$14)</f>
        <v>65.58</v>
      </c>
      <c r="AA15" s="224">
        <f>SUMIFS('Job Number'!$K$3:$K$200,'Job Number'!$A$3:$A$200,'Line Output'!AA$1,'Job Number'!$B$3:$B$200,'Line Output'!$C15,'Job Number'!$E$3:$E$200,'Line Output'!$A$14)</f>
        <v>61</v>
      </c>
      <c r="AB15" s="224">
        <f>SUMIFS('Job Number'!$K$3:$K$200,'Job Number'!$A$3:$A$200,'Line Output'!AB$1,'Job Number'!$B$3:$B$200,'Line Output'!$C15,'Job Number'!$E$3:$E$200,'Line Output'!$A$14)</f>
        <v>14.38</v>
      </c>
      <c r="AC15" s="224">
        <f>SUMIFS('Job Number'!$K$3:$K$200,'Job Number'!$A$3:$A$200,'Line Output'!AC$1,'Job Number'!$B$3:$B$200,'Line Output'!$C15,'Job Number'!$E$3:$E$200,'Line Output'!$A$14)</f>
        <v>0</v>
      </c>
      <c r="AD15" s="224">
        <f>SUMIFS('Job Number'!$K$3:$K$200,'Job Number'!$A$3:$A$200,'Line Output'!AD$1,'Job Number'!$B$3:$B$200,'Line Output'!$C15,'Job Number'!$E$3:$E$200,'Line Output'!$A$14)</f>
        <v>0</v>
      </c>
      <c r="AE15" s="224">
        <f>SUMIFS('Job Number'!$K$3:$K$200,'Job Number'!$A$3:$A$200,'Line Output'!AE$1,'Job Number'!$B$3:$B$200,'Line Output'!$C15,'Job Number'!$E$3:$E$200,'Line Output'!$A$14)</f>
        <v>0</v>
      </c>
      <c r="AF15" s="224">
        <f>SUMIFS('Job Number'!$K$3:$K$200,'Job Number'!$A$3:$A$200,'Line Output'!AF$1,'Job Number'!$B$3:$B$200,'Line Output'!$C15,'Job Number'!$E$3:$E$200,'Line Output'!$A$14)</f>
        <v>0</v>
      </c>
      <c r="AG15" s="224">
        <f>SUMIFS('Job Number'!$K$3:$K$200,'Job Number'!$A$3:$A$200,'Line Output'!AG$1,'Job Number'!$B$3:$B$200,'Line Output'!$C15,'Job Number'!$E$3:$E$200,'Line Output'!$A$14)</f>
        <v>0</v>
      </c>
      <c r="AH15" s="224">
        <f>SUMIFS('Job Number'!$K$3:$K$200,'Job Number'!$A$3:$A$200,'Line Output'!AH$1,'Job Number'!$B$3:$B$200,'Line Output'!$C15,'Job Number'!$E$3:$E$200,'Line Output'!$A$14)</f>
        <v>0</v>
      </c>
    </row>
    <row r="16" spans="1:34">
      <c r="B16" s="67"/>
      <c r="C16" s="250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</row>
    <row r="17" spans="1:34" ht="13.5" customHeight="1">
      <c r="A17" s="64" t="str">
        <f>'FG TYPE'!B7</f>
        <v>W01-03000025</v>
      </c>
      <c r="B17" s="64" t="str">
        <f>'FG TYPE'!C7</f>
        <v>0,180 A</v>
      </c>
      <c r="C17" s="249">
        <f>SUM(B18:B18)</f>
        <v>101.28</v>
      </c>
      <c r="D17" s="225">
        <f t="shared" ref="D17:AH17" si="5">SUM(D18:D18)</f>
        <v>0</v>
      </c>
      <c r="E17" s="225">
        <f t="shared" si="5"/>
        <v>0</v>
      </c>
      <c r="F17" s="225">
        <f t="shared" si="5"/>
        <v>0</v>
      </c>
      <c r="G17" s="225">
        <f t="shared" si="5"/>
        <v>0</v>
      </c>
      <c r="H17" s="225">
        <f t="shared" si="5"/>
        <v>0</v>
      </c>
      <c r="I17" s="225">
        <f t="shared" si="5"/>
        <v>53.06</v>
      </c>
      <c r="J17" s="225">
        <f t="shared" si="5"/>
        <v>23.86</v>
      </c>
      <c r="K17" s="225">
        <f t="shared" si="5"/>
        <v>0</v>
      </c>
      <c r="L17" s="225">
        <f t="shared" si="5"/>
        <v>24.36</v>
      </c>
      <c r="M17" s="225">
        <f t="shared" si="5"/>
        <v>0</v>
      </c>
      <c r="N17" s="225">
        <f t="shared" si="5"/>
        <v>0</v>
      </c>
      <c r="O17" s="225">
        <f t="shared" si="5"/>
        <v>0</v>
      </c>
      <c r="P17" s="225">
        <f t="shared" si="5"/>
        <v>0</v>
      </c>
      <c r="Q17" s="225">
        <f t="shared" si="5"/>
        <v>0</v>
      </c>
      <c r="R17" s="225">
        <f t="shared" si="5"/>
        <v>0</v>
      </c>
      <c r="S17" s="225">
        <f t="shared" si="5"/>
        <v>0</v>
      </c>
      <c r="T17" s="225">
        <f t="shared" si="5"/>
        <v>0</v>
      </c>
      <c r="U17" s="225">
        <f t="shared" si="5"/>
        <v>0</v>
      </c>
      <c r="V17" s="225">
        <f t="shared" si="5"/>
        <v>0</v>
      </c>
      <c r="W17" s="225">
        <f t="shared" si="5"/>
        <v>0</v>
      </c>
      <c r="X17" s="225">
        <f t="shared" si="5"/>
        <v>0</v>
      </c>
      <c r="Y17" s="225">
        <f t="shared" si="5"/>
        <v>0</v>
      </c>
      <c r="Z17" s="225">
        <f t="shared" si="5"/>
        <v>0</v>
      </c>
      <c r="AA17" s="225">
        <f t="shared" si="5"/>
        <v>0</v>
      </c>
      <c r="AB17" s="225">
        <f t="shared" si="5"/>
        <v>0</v>
      </c>
      <c r="AC17" s="225">
        <f t="shared" si="5"/>
        <v>0</v>
      </c>
      <c r="AD17" s="225">
        <f t="shared" si="5"/>
        <v>0</v>
      </c>
      <c r="AE17" s="225">
        <f t="shared" si="5"/>
        <v>0</v>
      </c>
      <c r="AF17" s="225">
        <f t="shared" si="5"/>
        <v>0</v>
      </c>
      <c r="AG17" s="225">
        <f t="shared" si="5"/>
        <v>0</v>
      </c>
      <c r="AH17" s="225">
        <f t="shared" si="5"/>
        <v>0</v>
      </c>
    </row>
    <row r="18" spans="1:34">
      <c r="B18" s="67">
        <f>SUM(D18:AG18)</f>
        <v>101.28</v>
      </c>
      <c r="C18" s="250" t="str">
        <f>'FG TYPE'!E7</f>
        <v>S01</v>
      </c>
      <c r="D18" s="224">
        <f>SUMIFS('Job Number'!$K$3:$K$200,'Job Number'!$A$3:$A$200,'Line Output'!D$1,'Job Number'!$B$3:$B$200,'Line Output'!$C18,'Job Number'!$E$3:$E$200,'Line Output'!$A$17)</f>
        <v>0</v>
      </c>
      <c r="E18" s="224">
        <f>SUMIFS('Job Number'!$K$3:$K$200,'Job Number'!$A$3:$A$200,'Line Output'!E$1,'Job Number'!$B$3:$B$200,'Line Output'!$C18,'Job Number'!$E$3:$E$200,'Line Output'!$A$17)</f>
        <v>0</v>
      </c>
      <c r="F18" s="224">
        <f>SUMIFS('Job Number'!$K$3:$K$200,'Job Number'!$A$3:$A$200,'Line Output'!F$1,'Job Number'!$B$3:$B$200,'Line Output'!$C18,'Job Number'!$E$3:$E$200,'Line Output'!$A$17)</f>
        <v>0</v>
      </c>
      <c r="G18" s="224">
        <f>SUMIFS('Job Number'!$K$3:$K$200,'Job Number'!$A$3:$A$200,'Line Output'!G$1,'Job Number'!$B$3:$B$200,'Line Output'!$C18,'Job Number'!$E$3:$E$200,'Line Output'!$A$17)</f>
        <v>0</v>
      </c>
      <c r="H18" s="224">
        <f>SUMIFS('Job Number'!$K$3:$K$200,'Job Number'!$A$3:$A$200,'Line Output'!H$1,'Job Number'!$B$3:$B$200,'Line Output'!$C18,'Job Number'!$E$3:$E$200,'Line Output'!$A$17)</f>
        <v>0</v>
      </c>
      <c r="I18" s="224">
        <f>SUMIFS('Job Number'!$K$3:$K$200,'Job Number'!$A$3:$A$200,'Line Output'!I$1,'Job Number'!$B$3:$B$200,'Line Output'!$C18,'Job Number'!$E$3:$E$200,'Line Output'!$A$17)</f>
        <v>53.06</v>
      </c>
      <c r="J18" s="224">
        <f>SUMIFS('Job Number'!$K$3:$K$200,'Job Number'!$A$3:$A$200,'Line Output'!J$1,'Job Number'!$B$3:$B$200,'Line Output'!$C18,'Job Number'!$E$3:$E$200,'Line Output'!$A$17)</f>
        <v>23.86</v>
      </c>
      <c r="K18" s="224">
        <f>SUMIFS('Job Number'!$K$3:$K$200,'Job Number'!$A$3:$A$200,'Line Output'!K$1,'Job Number'!$B$3:$B$200,'Line Output'!$C18,'Job Number'!$E$3:$E$200,'Line Output'!$A$17)</f>
        <v>0</v>
      </c>
      <c r="L18" s="224">
        <f>SUMIFS('Job Number'!$K$3:$K$200,'Job Number'!$A$3:$A$200,'Line Output'!L$1,'Job Number'!$B$3:$B$200,'Line Output'!$C18,'Job Number'!$E$3:$E$200,'Line Output'!$A$17)</f>
        <v>24.36</v>
      </c>
      <c r="M18" s="224">
        <f>SUMIFS('Job Number'!$K$3:$K$200,'Job Number'!$A$3:$A$200,'Line Output'!M$1,'Job Number'!$B$3:$B$200,'Line Output'!$C18,'Job Number'!$E$3:$E$200,'Line Output'!$A$17)</f>
        <v>0</v>
      </c>
      <c r="N18" s="224">
        <f>SUMIFS('Job Number'!$K$3:$K$200,'Job Number'!$A$3:$A$200,'Line Output'!N$1,'Job Number'!$B$3:$B$200,'Line Output'!$C18,'Job Number'!$E$3:$E$200,'Line Output'!$A$17)</f>
        <v>0</v>
      </c>
      <c r="O18" s="224">
        <f>SUMIFS('Job Number'!$K$3:$K$200,'Job Number'!$A$3:$A$200,'Line Output'!O$1,'Job Number'!$B$3:$B$200,'Line Output'!$C18,'Job Number'!$E$3:$E$200,'Line Output'!$A$17)</f>
        <v>0</v>
      </c>
      <c r="P18" s="224">
        <f>SUMIFS('Job Number'!$K$3:$K$200,'Job Number'!$A$3:$A$200,'Line Output'!P$1,'Job Number'!$B$3:$B$200,'Line Output'!$C18,'Job Number'!$E$3:$E$200,'Line Output'!$A$17)</f>
        <v>0</v>
      </c>
      <c r="Q18" s="224">
        <f>SUMIFS('Job Number'!$K$3:$K$200,'Job Number'!$A$3:$A$200,'Line Output'!Q$1,'Job Number'!$B$3:$B$200,'Line Output'!$C18,'Job Number'!$E$3:$E$200,'Line Output'!$A$17)</f>
        <v>0</v>
      </c>
      <c r="R18" s="224">
        <f>SUMIFS('Job Number'!$K$3:$K$200,'Job Number'!$A$3:$A$200,'Line Output'!R$1,'Job Number'!$B$3:$B$200,'Line Output'!$C18,'Job Number'!$E$3:$E$200,'Line Output'!$A$17)</f>
        <v>0</v>
      </c>
      <c r="S18" s="224">
        <f>SUMIFS('Job Number'!$K$3:$K$200,'Job Number'!$A$3:$A$200,'Line Output'!S$1,'Job Number'!$B$3:$B$200,'Line Output'!$C18,'Job Number'!$E$3:$E$200,'Line Output'!$A$17)</f>
        <v>0</v>
      </c>
      <c r="T18" s="224">
        <f>SUMIFS('Job Number'!$K$3:$K$200,'Job Number'!$A$3:$A$200,'Line Output'!T$1,'Job Number'!$B$3:$B$200,'Line Output'!$C18,'Job Number'!$E$3:$E$200,'Line Output'!$A$17)</f>
        <v>0</v>
      </c>
      <c r="U18" s="224">
        <f>SUMIFS('Job Number'!$K$3:$K$200,'Job Number'!$A$3:$A$200,'Line Output'!U$1,'Job Number'!$B$3:$B$200,'Line Output'!$C18,'Job Number'!$E$3:$E$200,'Line Output'!$A$17)</f>
        <v>0</v>
      </c>
      <c r="V18" s="224">
        <f>SUMIFS('Job Number'!$K$3:$K$200,'Job Number'!$A$3:$A$200,'Line Output'!V$1,'Job Number'!$B$3:$B$200,'Line Output'!$C18,'Job Number'!$E$3:$E$200,'Line Output'!$A$17)</f>
        <v>0</v>
      </c>
      <c r="W18" s="224">
        <f>SUMIFS('Job Number'!$K$3:$K$200,'Job Number'!$A$3:$A$200,'Line Output'!W$1,'Job Number'!$B$3:$B$200,'Line Output'!$C18,'Job Number'!$E$3:$E$200,'Line Output'!$A$17)</f>
        <v>0</v>
      </c>
      <c r="X18" s="224">
        <f>SUMIFS('Job Number'!$K$3:$K$200,'Job Number'!$A$3:$A$200,'Line Output'!X$1,'Job Number'!$B$3:$B$200,'Line Output'!$C18,'Job Number'!$E$3:$E$200,'Line Output'!$A$17)</f>
        <v>0</v>
      </c>
      <c r="Y18" s="224">
        <f>SUMIFS('Job Number'!$K$3:$K$200,'Job Number'!$A$3:$A$200,'Line Output'!Y$1,'Job Number'!$B$3:$B$200,'Line Output'!$C18,'Job Number'!$E$3:$E$200,'Line Output'!$A$17)</f>
        <v>0</v>
      </c>
      <c r="Z18" s="224">
        <f>SUMIFS('Job Number'!$K$3:$K$200,'Job Number'!$A$3:$A$200,'Line Output'!Z$1,'Job Number'!$B$3:$B$200,'Line Output'!$C18,'Job Number'!$E$3:$E$200,'Line Output'!$A$17)</f>
        <v>0</v>
      </c>
      <c r="AA18" s="224">
        <f>SUMIFS('Job Number'!$K$3:$K$200,'Job Number'!$A$3:$A$200,'Line Output'!AA$1,'Job Number'!$B$3:$B$200,'Line Output'!$C18,'Job Number'!$E$3:$E$200,'Line Output'!$A$17)</f>
        <v>0</v>
      </c>
      <c r="AB18" s="224">
        <f>SUMIFS('Job Number'!$K$3:$K$200,'Job Number'!$A$3:$A$200,'Line Output'!AB$1,'Job Number'!$B$3:$B$200,'Line Output'!$C18,'Job Number'!$E$3:$E$200,'Line Output'!$A$17)</f>
        <v>0</v>
      </c>
      <c r="AC18" s="224">
        <f>SUMIFS('Job Number'!$K$3:$K$200,'Job Number'!$A$3:$A$200,'Line Output'!AC$1,'Job Number'!$B$3:$B$200,'Line Output'!$C18,'Job Number'!$E$3:$E$200,'Line Output'!$A$17)</f>
        <v>0</v>
      </c>
      <c r="AD18" s="224">
        <f>SUMIFS('Job Number'!$K$3:$K$200,'Job Number'!$A$3:$A$200,'Line Output'!AD$1,'Job Number'!$B$3:$B$200,'Line Output'!$C18,'Job Number'!$E$3:$E$200,'Line Output'!$A$17)</f>
        <v>0</v>
      </c>
      <c r="AE18" s="224">
        <f>SUMIFS('Job Number'!$K$3:$K$200,'Job Number'!$A$3:$A$200,'Line Output'!AE$1,'Job Number'!$B$3:$B$200,'Line Output'!$C18,'Job Number'!$E$3:$E$200,'Line Output'!$A$17)</f>
        <v>0</v>
      </c>
      <c r="AF18" s="224">
        <f>SUMIFS('Job Number'!$K$3:$K$200,'Job Number'!$A$3:$A$200,'Line Output'!AF$1,'Job Number'!$B$3:$B$200,'Line Output'!$C18,'Job Number'!$E$3:$E$200,'Line Output'!$A$17)</f>
        <v>0</v>
      </c>
      <c r="AG18" s="224">
        <f>SUMIFS('Job Number'!$K$3:$K$200,'Job Number'!$A$3:$A$200,'Line Output'!AG$1,'Job Number'!$B$3:$B$200,'Line Output'!$C18,'Job Number'!$E$3:$E$200,'Line Output'!$A$17)</f>
        <v>0</v>
      </c>
      <c r="AH18" s="224">
        <f>SUMIFS('Job Number'!$K$3:$K$200,'Job Number'!$A$3:$A$200,'Line Output'!AH$1,'Job Number'!$B$3:$B$200,'Line Output'!$C18,'Job Number'!$E$3:$E$200,'Line Output'!$A$17)</f>
        <v>0</v>
      </c>
    </row>
    <row r="19" spans="1:34">
      <c r="B19" s="67"/>
      <c r="C19" s="250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 ht="13.5" customHeight="1">
      <c r="A20" s="64" t="str">
        <f>'FG TYPE'!B9</f>
        <v>W03-71010060-Y</v>
      </c>
      <c r="B20" s="64" t="str">
        <f>'FG TYPE'!C9</f>
        <v>AY01</v>
      </c>
      <c r="C20" s="65">
        <f>SUM(B21:B21)</f>
        <v>12000</v>
      </c>
      <c r="D20" s="66">
        <f t="shared" ref="D20:AH20" si="6">SUM(D21:D21)</f>
        <v>0</v>
      </c>
      <c r="E20" s="66">
        <f t="shared" si="6"/>
        <v>0</v>
      </c>
      <c r="F20" s="66">
        <f t="shared" si="6"/>
        <v>0</v>
      </c>
      <c r="G20" s="66">
        <f t="shared" si="6"/>
        <v>0</v>
      </c>
      <c r="H20" s="66">
        <f t="shared" si="6"/>
        <v>0</v>
      </c>
      <c r="I20" s="66">
        <f t="shared" si="6"/>
        <v>0</v>
      </c>
      <c r="J20" s="66">
        <f t="shared" si="6"/>
        <v>0</v>
      </c>
      <c r="K20" s="66">
        <f t="shared" si="6"/>
        <v>0</v>
      </c>
      <c r="L20" s="66">
        <f t="shared" si="6"/>
        <v>0</v>
      </c>
      <c r="M20" s="66">
        <f t="shared" si="6"/>
        <v>0</v>
      </c>
      <c r="N20" s="66">
        <f t="shared" si="6"/>
        <v>0</v>
      </c>
      <c r="O20" s="66">
        <f t="shared" si="6"/>
        <v>0</v>
      </c>
      <c r="P20" s="66">
        <f t="shared" si="6"/>
        <v>0</v>
      </c>
      <c r="Q20" s="66">
        <f t="shared" si="6"/>
        <v>0</v>
      </c>
      <c r="R20" s="66">
        <f t="shared" si="6"/>
        <v>0</v>
      </c>
      <c r="S20" s="66">
        <f t="shared" si="6"/>
        <v>0</v>
      </c>
      <c r="T20" s="66">
        <f t="shared" si="6"/>
        <v>0</v>
      </c>
      <c r="U20" s="66">
        <f t="shared" si="6"/>
        <v>0</v>
      </c>
      <c r="V20" s="66">
        <f t="shared" si="6"/>
        <v>0</v>
      </c>
      <c r="W20" s="66">
        <f t="shared" si="6"/>
        <v>0</v>
      </c>
      <c r="X20" s="66">
        <f t="shared" si="6"/>
        <v>0</v>
      </c>
      <c r="Y20" s="66">
        <f t="shared" si="6"/>
        <v>0</v>
      </c>
      <c r="Z20" s="66">
        <f t="shared" si="6"/>
        <v>0</v>
      </c>
      <c r="AA20" s="66">
        <f t="shared" si="6"/>
        <v>0</v>
      </c>
      <c r="AB20" s="66">
        <f t="shared" si="6"/>
        <v>0</v>
      </c>
      <c r="AC20" s="66">
        <f t="shared" si="6"/>
        <v>0</v>
      </c>
      <c r="AD20" s="66">
        <f t="shared" si="6"/>
        <v>12000</v>
      </c>
      <c r="AE20" s="66">
        <f t="shared" si="6"/>
        <v>0</v>
      </c>
      <c r="AF20" s="66">
        <f t="shared" si="6"/>
        <v>0</v>
      </c>
      <c r="AG20" s="66">
        <f t="shared" si="6"/>
        <v>0</v>
      </c>
      <c r="AH20" s="66">
        <f t="shared" si="6"/>
        <v>0</v>
      </c>
    </row>
    <row r="21" spans="1:34">
      <c r="B21" s="67">
        <f>SUM(D21:AG21)</f>
        <v>12000</v>
      </c>
      <c r="C21" s="185" t="str">
        <f>'FG TYPE'!E9</f>
        <v>Y01</v>
      </c>
      <c r="D21" s="67">
        <f>SUMIFS('Job Number'!$K$3:$K$200,'Job Number'!$A$3:$A$200,'Line Output'!E$1,'Job Number'!$B$3:$B$200,'Line Output'!$C21,'Job Number'!$E$3:$E$200,'Line Output'!$A$20)</f>
        <v>0</v>
      </c>
      <c r="E21" s="67">
        <f>SUMIFS('Job Number'!$K$3:$K$200,'Job Number'!$A$3:$A$200,'Line Output'!E$1,'Job Number'!$B$3:$B$200,'Line Output'!$C21,'Job Number'!$E$3:$E$200,'Line Output'!$A$20)</f>
        <v>0</v>
      </c>
      <c r="F21" s="67">
        <f>SUMIFS('Job Number'!$K$3:$K$200,'Job Number'!$A$3:$A$200,'Line Output'!F$1,'Job Number'!$B$3:$B$200,'Line Output'!$C21,'Job Number'!$E$3:$E$200,'Line Output'!$A$20)</f>
        <v>0</v>
      </c>
      <c r="G21" s="67">
        <f>SUMIFS('Job Number'!$K$3:$K$200,'Job Number'!$A$3:$A$200,'Line Output'!G$1,'Job Number'!$B$3:$B$200,'Line Output'!$C21,'Job Number'!$E$3:$E$200,'Line Output'!$A$20)</f>
        <v>0</v>
      </c>
      <c r="H21" s="67">
        <f>SUMIFS('Job Number'!$K$3:$K$200,'Job Number'!$A$3:$A$200,'Line Output'!H$1,'Job Number'!$B$3:$B$200,'Line Output'!$C21,'Job Number'!$E$3:$E$200,'Line Output'!$A$20)</f>
        <v>0</v>
      </c>
      <c r="I21" s="67">
        <f>SUMIFS('Job Number'!$K$3:$K$200,'Job Number'!$A$3:$A$200,'Line Output'!I$1,'Job Number'!$B$3:$B$200,'Line Output'!$C21,'Job Number'!$E$3:$E$200,'Line Output'!$A$20)</f>
        <v>0</v>
      </c>
      <c r="J21" s="67">
        <f>SUMIFS('Job Number'!$K$3:$K$200,'Job Number'!$A$3:$A$200,'Line Output'!J$1,'Job Number'!$B$3:$B$200,'Line Output'!$C21,'Job Number'!$E$3:$E$200,'Line Output'!$A$20)</f>
        <v>0</v>
      </c>
      <c r="K21" s="67">
        <f>SUMIFS('Job Number'!$K$3:$K$200,'Job Number'!$A$3:$A$200,'Line Output'!K$1,'Job Number'!$B$3:$B$200,'Line Output'!$C21,'Job Number'!$E$3:$E$200,'Line Output'!$A$20)</f>
        <v>0</v>
      </c>
      <c r="L21" s="67">
        <f>SUMIFS('Job Number'!$K$3:$K$200,'Job Number'!$A$3:$A$200,'Line Output'!L$1,'Job Number'!$B$3:$B$200,'Line Output'!$C21,'Job Number'!$E$3:$E$200,'Line Output'!$A$20)</f>
        <v>0</v>
      </c>
      <c r="M21" s="67">
        <f>SUMIFS('Job Number'!$K$3:$K$200,'Job Number'!$A$3:$A$200,'Line Output'!M$1,'Job Number'!$B$3:$B$200,'Line Output'!$C21,'Job Number'!$E$3:$E$200,'Line Output'!$A$20)</f>
        <v>0</v>
      </c>
      <c r="N21" s="67">
        <f>SUMIFS('Job Number'!$K$3:$K$200,'Job Number'!$A$3:$A$200,'Line Output'!N$1,'Job Number'!$B$3:$B$200,'Line Output'!$C21,'Job Number'!$E$3:$E$200,'Line Output'!$A$20)</f>
        <v>0</v>
      </c>
      <c r="O21" s="67">
        <f>SUMIFS('Job Number'!$K$3:$K$200,'Job Number'!$A$3:$A$200,'Line Output'!O$1,'Job Number'!$B$3:$B$200,'Line Output'!$C21,'Job Number'!$E$3:$E$200,'Line Output'!$A$20)</f>
        <v>0</v>
      </c>
      <c r="P21" s="67">
        <f>SUMIFS('Job Number'!$K$3:$K$200,'Job Number'!$A$3:$A$200,'Line Output'!P$1,'Job Number'!$B$3:$B$200,'Line Output'!$C21,'Job Number'!$E$3:$E$200,'Line Output'!$A$20)</f>
        <v>0</v>
      </c>
      <c r="Q21" s="67">
        <f>SUMIFS('Job Number'!$K$3:$K$200,'Job Number'!$A$3:$A$200,'Line Output'!Q$1,'Job Number'!$B$3:$B$200,'Line Output'!$C21,'Job Number'!$E$3:$E$200,'Line Output'!$A$20)</f>
        <v>0</v>
      </c>
      <c r="R21" s="67">
        <f>SUMIFS('Job Number'!$K$3:$K$200,'Job Number'!$A$3:$A$200,'Line Output'!R$1,'Job Number'!$B$3:$B$200,'Line Output'!$C21,'Job Number'!$E$3:$E$200,'Line Output'!$A$20)</f>
        <v>0</v>
      </c>
      <c r="S21" s="67">
        <f>SUMIFS('Job Number'!$K$3:$K$200,'Job Number'!$A$3:$A$200,'Line Output'!S$1,'Job Number'!$B$3:$B$200,'Line Output'!$C21,'Job Number'!$E$3:$E$200,'Line Output'!$A$20)</f>
        <v>0</v>
      </c>
      <c r="T21" s="67">
        <f>SUMIFS('Job Number'!$K$3:$K$200,'Job Number'!$A$3:$A$200,'Line Output'!T$1,'Job Number'!$B$3:$B$200,'Line Output'!$C21,'Job Number'!$E$3:$E$200,'Line Output'!$A$20)</f>
        <v>0</v>
      </c>
      <c r="U21" s="67">
        <f>SUMIFS('Job Number'!$K$3:$K$200,'Job Number'!$A$3:$A$200,'Line Output'!U$1,'Job Number'!$B$3:$B$200,'Line Output'!$C21,'Job Number'!$E$3:$E$200,'Line Output'!$A$20)</f>
        <v>0</v>
      </c>
      <c r="V21" s="67">
        <f>SUMIFS('Job Number'!$K$3:$K$200,'Job Number'!$A$3:$A$200,'Line Output'!V$1,'Job Number'!$B$3:$B$200,'Line Output'!$C21,'Job Number'!$E$3:$E$200,'Line Output'!$A$20)</f>
        <v>0</v>
      </c>
      <c r="W21" s="67">
        <f>SUMIFS('Job Number'!$K$3:$K$200,'Job Number'!$A$3:$A$200,'Line Output'!W$1,'Job Number'!$B$3:$B$200,'Line Output'!$C21,'Job Number'!$E$3:$E$200,'Line Output'!$A$20)</f>
        <v>0</v>
      </c>
      <c r="X21" s="67">
        <f>SUMIFS('Job Number'!$K$3:$K$200,'Job Number'!$A$3:$A$200,'Line Output'!X$1,'Job Number'!$B$3:$B$200,'Line Output'!$C21,'Job Number'!$E$3:$E$200,'Line Output'!$A$20)</f>
        <v>0</v>
      </c>
      <c r="Y21" s="67">
        <f>SUMIFS('Job Number'!$K$3:$K$200,'Job Number'!$A$3:$A$200,'Line Output'!Y$1,'Job Number'!$B$3:$B$200,'Line Output'!$C21,'Job Number'!$E$3:$E$200,'Line Output'!$A$20)</f>
        <v>0</v>
      </c>
      <c r="Z21" s="67">
        <f>SUMIFS('Job Number'!$K$3:$K$200,'Job Number'!$A$3:$A$200,'Line Output'!Z$1,'Job Number'!$B$3:$B$200,'Line Output'!$C21,'Job Number'!$E$3:$E$200,'Line Output'!$A$20)</f>
        <v>0</v>
      </c>
      <c r="AA21" s="67">
        <f>SUMIFS('Job Number'!$K$3:$K$200,'Job Number'!$A$3:$A$200,'Line Output'!AA$1,'Job Number'!$B$3:$B$200,'Line Output'!$C21,'Job Number'!$E$3:$E$200,'Line Output'!$A$20)</f>
        <v>0</v>
      </c>
      <c r="AB21" s="67">
        <f>SUMIFS('Job Number'!$K$3:$K$200,'Job Number'!$A$3:$A$200,'Line Output'!AB$1,'Job Number'!$B$3:$B$200,'Line Output'!$C21,'Job Number'!$E$3:$E$200,'Line Output'!$A$20)</f>
        <v>0</v>
      </c>
      <c r="AC21" s="67">
        <f>SUMIFS('Job Number'!$K$3:$K$200,'Job Number'!$A$3:$A$200,'Line Output'!AC$1,'Job Number'!$B$3:$B$200,'Line Output'!$C21,'Job Number'!$E$3:$E$200,'Line Output'!$A$20)</f>
        <v>0</v>
      </c>
      <c r="AD21" s="67">
        <f>SUMIFS('Job Number'!$K$3:$K$200,'Job Number'!$A$3:$A$200,'Line Output'!AD$1,'Job Number'!$B$3:$B$200,'Line Output'!$C21,'Job Number'!$E$3:$E$200,'Line Output'!$A$20)</f>
        <v>12000</v>
      </c>
      <c r="AE21" s="67">
        <f>SUMIFS('Job Number'!$K$3:$K$200,'Job Number'!$A$3:$A$200,'Line Output'!AE$1,'Job Number'!$B$3:$B$200,'Line Output'!$C21,'Job Number'!$E$3:$E$200,'Line Output'!$A$20)</f>
        <v>0</v>
      </c>
      <c r="AF21" s="67">
        <f>SUMIFS('Job Number'!$K$3:$K$200,'Job Number'!$A$3:$A$200,'Line Output'!AF$1,'Job Number'!$B$3:$B$200,'Line Output'!$C21,'Job Number'!$E$3:$E$200,'Line Output'!$A$20)</f>
        <v>0</v>
      </c>
      <c r="AG21" s="67">
        <f>SUMIFS('Job Number'!$K$3:$K$200,'Job Number'!$A$3:$A$200,'Line Output'!AG$1,'Job Number'!$B$3:$B$200,'Line Output'!$C21,'Job Number'!$E$3:$E$200,'Line Output'!$A$20)</f>
        <v>0</v>
      </c>
      <c r="AH21" s="67">
        <f>SUMIFS('Job Number'!$K$3:$K$200,'Job Number'!$A$3:$A$200,'Line Output'!AH$1,'Job Number'!$B$3:$B$200,'Line Output'!$C21,'Job Number'!$E$3:$E$200,'Line Output'!$A$20)</f>
        <v>0</v>
      </c>
    </row>
    <row r="22" spans="1:34">
      <c r="B22" s="67"/>
      <c r="C22" s="185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</row>
    <row r="23" spans="1:34" ht="13.5" customHeight="1">
      <c r="A23" s="64" t="str">
        <f>'FG TYPE'!B10</f>
        <v>W03-71010061-Y</v>
      </c>
      <c r="B23" s="64" t="str">
        <f>'FG TYPE'!C10</f>
        <v>AX88</v>
      </c>
      <c r="C23" s="65">
        <f>SUM(B24)</f>
        <v>45163</v>
      </c>
      <c r="D23" s="66">
        <f>SUM(D24)</f>
        <v>0</v>
      </c>
      <c r="E23" s="66">
        <f t="shared" ref="E23:AH23" si="7">SUM(E24)</f>
        <v>0</v>
      </c>
      <c r="F23" s="66">
        <f t="shared" si="7"/>
        <v>0</v>
      </c>
      <c r="G23" s="66">
        <f t="shared" si="7"/>
        <v>0</v>
      </c>
      <c r="H23" s="66">
        <f t="shared" si="7"/>
        <v>0</v>
      </c>
      <c r="I23" s="66">
        <f t="shared" si="7"/>
        <v>0</v>
      </c>
      <c r="J23" s="66">
        <f t="shared" si="7"/>
        <v>0</v>
      </c>
      <c r="K23" s="66">
        <f t="shared" si="7"/>
        <v>0</v>
      </c>
      <c r="L23" s="66">
        <f t="shared" si="7"/>
        <v>0</v>
      </c>
      <c r="M23" s="66">
        <f t="shared" si="7"/>
        <v>0</v>
      </c>
      <c r="N23" s="66">
        <f t="shared" si="7"/>
        <v>0</v>
      </c>
      <c r="O23" s="66">
        <f t="shared" si="7"/>
        <v>0</v>
      </c>
      <c r="P23" s="66">
        <f t="shared" si="7"/>
        <v>0</v>
      </c>
      <c r="Q23" s="66">
        <f t="shared" si="7"/>
        <v>0</v>
      </c>
      <c r="R23" s="66">
        <f t="shared" si="7"/>
        <v>0</v>
      </c>
      <c r="S23" s="66">
        <f t="shared" si="7"/>
        <v>0</v>
      </c>
      <c r="T23" s="66">
        <f t="shared" si="7"/>
        <v>0</v>
      </c>
      <c r="U23" s="66">
        <f t="shared" si="7"/>
        <v>0</v>
      </c>
      <c r="V23" s="66">
        <f t="shared" si="7"/>
        <v>0</v>
      </c>
      <c r="W23" s="66">
        <f t="shared" si="7"/>
        <v>0</v>
      </c>
      <c r="X23" s="66">
        <f t="shared" si="7"/>
        <v>0</v>
      </c>
      <c r="Y23" s="66">
        <f t="shared" si="7"/>
        <v>0</v>
      </c>
      <c r="Z23" s="66">
        <f t="shared" si="7"/>
        <v>0</v>
      </c>
      <c r="AA23" s="66">
        <f t="shared" si="7"/>
        <v>0</v>
      </c>
      <c r="AB23" s="66">
        <f t="shared" si="7"/>
        <v>0</v>
      </c>
      <c r="AC23" s="66">
        <f t="shared" si="7"/>
        <v>0</v>
      </c>
      <c r="AD23" s="66">
        <f t="shared" si="7"/>
        <v>9632</v>
      </c>
      <c r="AE23" s="66">
        <f t="shared" si="7"/>
        <v>11240</v>
      </c>
      <c r="AF23" s="66">
        <f t="shared" si="7"/>
        <v>0</v>
      </c>
      <c r="AG23" s="66">
        <f t="shared" si="7"/>
        <v>24291</v>
      </c>
      <c r="AH23" s="66">
        <f t="shared" si="7"/>
        <v>0</v>
      </c>
    </row>
    <row r="24" spans="1:34">
      <c r="B24" s="67">
        <f>SUM(D24:AG24)</f>
        <v>45163</v>
      </c>
      <c r="C24" s="185" t="str">
        <f>'FG TYPE'!E10</f>
        <v>Y01</v>
      </c>
      <c r="D24" s="67">
        <f>SUMIFS('Job Number'!$K$3:$K$200,'Job Number'!$A$3:$A$200,'Line Output'!D$1,'Job Number'!$B$3:$B$200,'Line Output'!$C24,'Job Number'!$E$3:$E$200,'Line Output'!$A$23)</f>
        <v>0</v>
      </c>
      <c r="E24" s="67">
        <f>SUMIFS('Job Number'!$K$3:$K$200,'Job Number'!$A$3:$A$200,'Line Output'!E$1,'Job Number'!$B$3:$B$200,'Line Output'!$C24,'Job Number'!$E$3:$E$200,'Line Output'!$A$23)</f>
        <v>0</v>
      </c>
      <c r="F24" s="67">
        <f>SUMIFS('Job Number'!$K$3:$K$200,'Job Number'!$A$3:$A$200,'Line Output'!F$1,'Job Number'!$B$3:$B$200,'Line Output'!$C24,'Job Number'!$E$3:$E$200,'Line Output'!$A$23)</f>
        <v>0</v>
      </c>
      <c r="G24" s="67">
        <f>SUMIFS('Job Number'!$K$3:$K$200,'Job Number'!$A$3:$A$200,'Line Output'!G$1,'Job Number'!$B$3:$B$200,'Line Output'!$C24,'Job Number'!$E$3:$E$200,'Line Output'!$A$23)</f>
        <v>0</v>
      </c>
      <c r="H24" s="67">
        <f>SUMIFS('Job Number'!$K$3:$K$200,'Job Number'!$A$3:$A$200,'Line Output'!H$1,'Job Number'!$B$3:$B$200,'Line Output'!$C24,'Job Number'!$E$3:$E$200,'Line Output'!$A$23)</f>
        <v>0</v>
      </c>
      <c r="I24" s="67">
        <f>SUMIFS('Job Number'!$K$3:$K$200,'Job Number'!$A$3:$A$200,'Line Output'!I$1,'Job Number'!$B$3:$B$200,'Line Output'!$C24,'Job Number'!$E$3:$E$200,'Line Output'!$A$23)</f>
        <v>0</v>
      </c>
      <c r="J24" s="67">
        <f>SUMIFS('Job Number'!$K$3:$K$200,'Job Number'!$A$3:$A$200,'Line Output'!J$1,'Job Number'!$B$3:$B$200,'Line Output'!$C24,'Job Number'!$E$3:$E$200,'Line Output'!$A$23)</f>
        <v>0</v>
      </c>
      <c r="K24" s="67">
        <f>SUMIFS('Job Number'!$K$3:$K$200,'Job Number'!$A$3:$A$200,'Line Output'!K$1,'Job Number'!$B$3:$B$200,'Line Output'!$C24,'Job Number'!$E$3:$E$200,'Line Output'!$A$23)</f>
        <v>0</v>
      </c>
      <c r="L24" s="67">
        <f>SUMIFS('Job Number'!$K$3:$K$200,'Job Number'!$A$3:$A$200,'Line Output'!L$1,'Job Number'!$B$3:$B$200,'Line Output'!$C24,'Job Number'!$E$3:$E$200,'Line Output'!$A$23)</f>
        <v>0</v>
      </c>
      <c r="M24" s="67">
        <f>SUMIFS('Job Number'!$K$3:$K$200,'Job Number'!$A$3:$A$200,'Line Output'!M$1,'Job Number'!$B$3:$B$200,'Line Output'!$C24,'Job Number'!$E$3:$E$200,'Line Output'!$A$23)</f>
        <v>0</v>
      </c>
      <c r="N24" s="67">
        <f>SUMIFS('Job Number'!$K$3:$K$200,'Job Number'!$A$3:$A$200,'Line Output'!N$1,'Job Number'!$B$3:$B$200,'Line Output'!$C24,'Job Number'!$E$3:$E$200,'Line Output'!$A$23)</f>
        <v>0</v>
      </c>
      <c r="O24" s="67">
        <f>SUMIFS('Job Number'!$K$3:$K$200,'Job Number'!$A$3:$A$200,'Line Output'!O$1,'Job Number'!$B$3:$B$200,'Line Output'!$C24,'Job Number'!$E$3:$E$200,'Line Output'!$A$23)</f>
        <v>0</v>
      </c>
      <c r="P24" s="67">
        <f>SUMIFS('Job Number'!$K$3:$K$200,'Job Number'!$A$3:$A$200,'Line Output'!P$1,'Job Number'!$B$3:$B$200,'Line Output'!$C24,'Job Number'!$E$3:$E$200,'Line Output'!$A$23)</f>
        <v>0</v>
      </c>
      <c r="Q24" s="67">
        <f>SUMIFS('Job Number'!$K$3:$K$200,'Job Number'!$A$3:$A$200,'Line Output'!Q$1,'Job Number'!$B$3:$B$200,'Line Output'!$C24,'Job Number'!$E$3:$E$200,'Line Output'!$A$23)</f>
        <v>0</v>
      </c>
      <c r="R24" s="67">
        <f>SUMIFS('Job Number'!$K$3:$K$200,'Job Number'!$A$3:$A$200,'Line Output'!R$1,'Job Number'!$B$3:$B$200,'Line Output'!$C24,'Job Number'!$E$3:$E$200,'Line Output'!$A$23)</f>
        <v>0</v>
      </c>
      <c r="S24" s="67">
        <f>SUMIFS('Job Number'!$K$3:$K$200,'Job Number'!$A$3:$A$200,'Line Output'!S$1,'Job Number'!$B$3:$B$200,'Line Output'!$C24,'Job Number'!$E$3:$E$200,'Line Output'!$A$23)</f>
        <v>0</v>
      </c>
      <c r="T24" s="67">
        <f>SUMIFS('Job Number'!$K$3:$K$200,'Job Number'!$A$3:$A$200,'Line Output'!T$1,'Job Number'!$B$3:$B$200,'Line Output'!$C24,'Job Number'!$E$3:$E$200,'Line Output'!$A$23)</f>
        <v>0</v>
      </c>
      <c r="U24" s="67">
        <f>SUMIFS('Job Number'!$K$3:$K$200,'Job Number'!$A$3:$A$200,'Line Output'!U$1,'Job Number'!$B$3:$B$200,'Line Output'!$C24,'Job Number'!$E$3:$E$200,'Line Output'!$A$23)</f>
        <v>0</v>
      </c>
      <c r="V24" s="67">
        <f>SUMIFS('Job Number'!$K$3:$K$200,'Job Number'!$A$3:$A$200,'Line Output'!V$1,'Job Number'!$B$3:$B$200,'Line Output'!$C24,'Job Number'!$E$3:$E$200,'Line Output'!$A$23)</f>
        <v>0</v>
      </c>
      <c r="W24" s="67">
        <f>SUMIFS('Job Number'!$K$3:$K$200,'Job Number'!$A$3:$A$200,'Line Output'!W$1,'Job Number'!$B$3:$B$200,'Line Output'!$C24,'Job Number'!$E$3:$E$200,'Line Output'!$A$23)</f>
        <v>0</v>
      </c>
      <c r="X24" s="67">
        <f>SUMIFS('Job Number'!$K$3:$K$200,'Job Number'!$A$3:$A$200,'Line Output'!X$1,'Job Number'!$B$3:$B$200,'Line Output'!$C24,'Job Number'!$E$3:$E$200,'Line Output'!$A$23)</f>
        <v>0</v>
      </c>
      <c r="Y24" s="67">
        <f>SUMIFS('Job Number'!$K$3:$K$200,'Job Number'!$A$3:$A$200,'Line Output'!Y$1,'Job Number'!$B$3:$B$200,'Line Output'!$C24,'Job Number'!$E$3:$E$200,'Line Output'!$A$23)</f>
        <v>0</v>
      </c>
      <c r="Z24" s="67">
        <f>SUMIFS('Job Number'!$K$3:$K$200,'Job Number'!$A$3:$A$200,'Line Output'!Z$1,'Job Number'!$B$3:$B$200,'Line Output'!$C24,'Job Number'!$E$3:$E$200,'Line Output'!$A$23)</f>
        <v>0</v>
      </c>
      <c r="AA24" s="67">
        <f>SUMIFS('Job Number'!$K$3:$K$200,'Job Number'!$A$3:$A$200,'Line Output'!AA$1,'Job Number'!$B$3:$B$200,'Line Output'!$C24,'Job Number'!$E$3:$E$200,'Line Output'!$A$23)</f>
        <v>0</v>
      </c>
      <c r="AB24" s="67">
        <f>SUMIFS('Job Number'!$K$3:$K$200,'Job Number'!$A$3:$A$200,'Line Output'!AB$1,'Job Number'!$B$3:$B$200,'Line Output'!$C24,'Job Number'!$E$3:$E$200,'Line Output'!$A$23)</f>
        <v>0</v>
      </c>
      <c r="AC24" s="67">
        <f>SUMIFS('Job Number'!$K$3:$K$200,'Job Number'!$A$3:$A$200,'Line Output'!AC$1,'Job Number'!$B$3:$B$200,'Line Output'!$C24,'Job Number'!$E$3:$E$200,'Line Output'!$A$23)</f>
        <v>0</v>
      </c>
      <c r="AD24" s="67">
        <f>SUMIFS('Job Number'!$K$3:$K$200,'Job Number'!$A$3:$A$200,'Line Output'!AD$1,'Job Number'!$B$3:$B$200,'Line Output'!$C24,'Job Number'!$E$3:$E$200,'Line Output'!$A$23)</f>
        <v>9632</v>
      </c>
      <c r="AE24" s="67">
        <f>SUMIFS('Job Number'!$K$3:$K$200,'Job Number'!$A$3:$A$200,'Line Output'!AE$1,'Job Number'!$B$3:$B$200,'Line Output'!$C24,'Job Number'!$E$3:$E$200,'Line Output'!$A$23)</f>
        <v>11240</v>
      </c>
      <c r="AF24" s="67">
        <f>SUMIFS('Job Number'!$K$3:$K$200,'Job Number'!$A$3:$A$200,'Line Output'!AF$1,'Job Number'!$B$3:$B$200,'Line Output'!$C24,'Job Number'!$E$3:$E$200,'Line Output'!$A$23)</f>
        <v>0</v>
      </c>
      <c r="AG24" s="67">
        <f>SUMIFS('Job Number'!$K$3:$K$200,'Job Number'!$A$3:$A$200,'Line Output'!AG$1,'Job Number'!$B$3:$B$200,'Line Output'!$C24,'Job Number'!$E$3:$E$200,'Line Output'!$A$23)</f>
        <v>24291</v>
      </c>
      <c r="AH24" s="67">
        <f>SUMIFS('Job Number'!$K$3:$K$200,'Job Number'!$A$3:$A$200,'Line Output'!AH$1,'Job Number'!$B$3:$B$200,'Line Output'!$C24,'Job Number'!$E$3:$E$200,'Line Output'!$A$23)</f>
        <v>0</v>
      </c>
    </row>
    <row r="25" spans="1:34">
      <c r="B25" s="67"/>
      <c r="C25" s="185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</row>
    <row r="26" spans="1:34" ht="13.5" customHeight="1">
      <c r="A26" s="64" t="str">
        <f>'FG TYPE'!B11</f>
        <v>W03-25040027-Y</v>
      </c>
      <c r="B26" s="64" t="str">
        <f>'FG TYPE'!C11</f>
        <v>28#*2C+24#*2C+AL+D+</v>
      </c>
      <c r="C26" s="65">
        <f>SUM(B27)</f>
        <v>1503</v>
      </c>
      <c r="D26" s="66">
        <f>SUM(D27)</f>
        <v>0</v>
      </c>
      <c r="E26" s="66">
        <f t="shared" ref="E26:AH26" si="8">SUM(E27)</f>
        <v>0</v>
      </c>
      <c r="F26" s="66">
        <f t="shared" si="8"/>
        <v>0</v>
      </c>
      <c r="G26" s="66">
        <f t="shared" si="8"/>
        <v>0</v>
      </c>
      <c r="H26" s="66">
        <f t="shared" si="8"/>
        <v>0</v>
      </c>
      <c r="I26" s="66">
        <f t="shared" si="8"/>
        <v>0</v>
      </c>
      <c r="J26" s="66">
        <f t="shared" si="8"/>
        <v>0</v>
      </c>
      <c r="K26" s="66">
        <f t="shared" si="8"/>
        <v>0</v>
      </c>
      <c r="L26" s="66">
        <f t="shared" si="8"/>
        <v>0</v>
      </c>
      <c r="M26" s="66">
        <f t="shared" si="8"/>
        <v>1503</v>
      </c>
      <c r="N26" s="66">
        <f t="shared" si="8"/>
        <v>0</v>
      </c>
      <c r="O26" s="66">
        <f t="shared" si="8"/>
        <v>0</v>
      </c>
      <c r="P26" s="66">
        <f t="shared" si="8"/>
        <v>0</v>
      </c>
      <c r="Q26" s="66">
        <f t="shared" si="8"/>
        <v>0</v>
      </c>
      <c r="R26" s="66">
        <f t="shared" si="8"/>
        <v>0</v>
      </c>
      <c r="S26" s="66">
        <f t="shared" si="8"/>
        <v>0</v>
      </c>
      <c r="T26" s="66">
        <f t="shared" si="8"/>
        <v>0</v>
      </c>
      <c r="U26" s="66">
        <f t="shared" si="8"/>
        <v>0</v>
      </c>
      <c r="V26" s="66">
        <f t="shared" si="8"/>
        <v>0</v>
      </c>
      <c r="W26" s="66">
        <f t="shared" si="8"/>
        <v>0</v>
      </c>
      <c r="X26" s="66">
        <f t="shared" si="8"/>
        <v>0</v>
      </c>
      <c r="Y26" s="66">
        <f t="shared" si="8"/>
        <v>0</v>
      </c>
      <c r="Z26" s="66">
        <f t="shared" si="8"/>
        <v>0</v>
      </c>
      <c r="AA26" s="66">
        <f t="shared" si="8"/>
        <v>0</v>
      </c>
      <c r="AB26" s="66">
        <f t="shared" si="8"/>
        <v>0</v>
      </c>
      <c r="AC26" s="66">
        <f t="shared" si="8"/>
        <v>0</v>
      </c>
      <c r="AD26" s="66">
        <f t="shared" si="8"/>
        <v>0</v>
      </c>
      <c r="AE26" s="66">
        <f t="shared" si="8"/>
        <v>0</v>
      </c>
      <c r="AF26" s="66">
        <f t="shared" si="8"/>
        <v>0</v>
      </c>
      <c r="AG26" s="66">
        <f t="shared" si="8"/>
        <v>0</v>
      </c>
      <c r="AH26" s="66">
        <f t="shared" si="8"/>
        <v>0</v>
      </c>
    </row>
    <row r="27" spans="1:34">
      <c r="B27" s="67">
        <f>SUM(D27:AG27)</f>
        <v>1503</v>
      </c>
      <c r="C27" s="185" t="str">
        <f>'FG TYPE'!E11</f>
        <v>Y01</v>
      </c>
      <c r="D27" s="67">
        <f>SUMIFS('Job Number'!$K$3:$K$200,'Job Number'!$A$3:$A$200,'Line Output'!D$1,'Job Number'!$B$3:$B$200,'Line Output'!$C27,'Job Number'!$E$3:$E$200,'Line Output'!$A$26)</f>
        <v>0</v>
      </c>
      <c r="E27" s="67">
        <f>SUMIFS('Job Number'!$K$3:$K$200,'Job Number'!$A$3:$A$200,'Line Output'!E$1,'Job Number'!$B$3:$B$200,'Line Output'!$C27,'Job Number'!$E$3:$E$200,'Line Output'!$A$26)</f>
        <v>0</v>
      </c>
      <c r="F27" s="67">
        <f>SUMIFS('Job Number'!$K$3:$K$200,'Job Number'!$A$3:$A$200,'Line Output'!F$1,'Job Number'!$B$3:$B$200,'Line Output'!$C27,'Job Number'!$E$3:$E$200,'Line Output'!$A$26)</f>
        <v>0</v>
      </c>
      <c r="G27" s="67">
        <f>SUMIFS('Job Number'!$K$3:$K$200,'Job Number'!$A$3:$A$200,'Line Output'!G$1,'Job Number'!$B$3:$B$200,'Line Output'!$C27,'Job Number'!$E$3:$E$200,'Line Output'!$A$26)</f>
        <v>0</v>
      </c>
      <c r="H27" s="67">
        <f>SUMIFS('Job Number'!$K$3:$K$200,'Job Number'!$A$3:$A$200,'Line Output'!H$1,'Job Number'!$B$3:$B$200,'Line Output'!$C27,'Job Number'!$E$3:$E$200,'Line Output'!$A$26)</f>
        <v>0</v>
      </c>
      <c r="I27" s="67">
        <f>SUMIFS('Job Number'!$K$3:$K$200,'Job Number'!$A$3:$A$200,'Line Output'!I$1,'Job Number'!$B$3:$B$200,'Line Output'!$C27,'Job Number'!$E$3:$E$200,'Line Output'!$A$26)</f>
        <v>0</v>
      </c>
      <c r="J27" s="67">
        <f>SUMIFS('Job Number'!$K$3:$K$200,'Job Number'!$A$3:$A$200,'Line Output'!J$1,'Job Number'!$B$3:$B$200,'Line Output'!$C27,'Job Number'!$E$3:$E$200,'Line Output'!$A$26)</f>
        <v>0</v>
      </c>
      <c r="K27" s="67">
        <f>SUMIFS('Job Number'!$K$3:$K$200,'Job Number'!$A$3:$A$200,'Line Output'!K$1,'Job Number'!$B$3:$B$200,'Line Output'!$C27,'Job Number'!$E$3:$E$200,'Line Output'!$A$26)</f>
        <v>0</v>
      </c>
      <c r="L27" s="67">
        <f>SUMIFS('Job Number'!$K$3:$K$200,'Job Number'!$A$3:$A$200,'Line Output'!L$1,'Job Number'!$B$3:$B$200,'Line Output'!$C27,'Job Number'!$E$3:$E$200,'Line Output'!$A$26)</f>
        <v>0</v>
      </c>
      <c r="M27" s="67">
        <f>SUMIFS('Job Number'!$K$3:$K$200,'Job Number'!$A$3:$A$200,'Line Output'!M$1,'Job Number'!$B$3:$B$200,'Line Output'!$C27,'Job Number'!$E$3:$E$200,'Line Output'!$A$26)</f>
        <v>1503</v>
      </c>
      <c r="N27" s="67">
        <f>SUMIFS('Job Number'!$K$3:$K$200,'Job Number'!$A$3:$A$200,'Line Output'!N$1,'Job Number'!$B$3:$B$200,'Line Output'!$C27,'Job Number'!$E$3:$E$200,'Line Output'!$A$26)</f>
        <v>0</v>
      </c>
      <c r="O27" s="67">
        <f>SUMIFS('Job Number'!$K$3:$K$200,'Job Number'!$A$3:$A$200,'Line Output'!O$1,'Job Number'!$B$3:$B$200,'Line Output'!$C27,'Job Number'!$E$3:$E$200,'Line Output'!$A$26)</f>
        <v>0</v>
      </c>
      <c r="P27" s="67">
        <f>SUMIFS('Job Number'!$K$3:$K$200,'Job Number'!$A$3:$A$200,'Line Output'!P$1,'Job Number'!$B$3:$B$200,'Line Output'!$C27,'Job Number'!$E$3:$E$200,'Line Output'!$A$26)</f>
        <v>0</v>
      </c>
      <c r="Q27" s="67">
        <f>SUMIFS('Job Number'!$K$3:$K$200,'Job Number'!$A$3:$A$200,'Line Output'!Q$1,'Job Number'!$B$3:$B$200,'Line Output'!$C27,'Job Number'!$E$3:$E$200,'Line Output'!$A$26)</f>
        <v>0</v>
      </c>
      <c r="R27" s="67">
        <f>SUMIFS('Job Number'!$K$3:$K$200,'Job Number'!$A$3:$A$200,'Line Output'!R$1,'Job Number'!$B$3:$B$200,'Line Output'!$C27,'Job Number'!$E$3:$E$200,'Line Output'!$A$26)</f>
        <v>0</v>
      </c>
      <c r="S27" s="67">
        <f>SUMIFS('Job Number'!$K$3:$K$200,'Job Number'!$A$3:$A$200,'Line Output'!S$1,'Job Number'!$B$3:$B$200,'Line Output'!$C27,'Job Number'!$E$3:$E$200,'Line Output'!$A$26)</f>
        <v>0</v>
      </c>
      <c r="T27" s="67">
        <f>SUMIFS('Job Number'!$K$3:$K$200,'Job Number'!$A$3:$A$200,'Line Output'!T$1,'Job Number'!$B$3:$B$200,'Line Output'!$C27,'Job Number'!$E$3:$E$200,'Line Output'!$A$26)</f>
        <v>0</v>
      </c>
      <c r="U27" s="67">
        <f>SUMIFS('Job Number'!$K$3:$K$200,'Job Number'!$A$3:$A$200,'Line Output'!U$1,'Job Number'!$B$3:$B$200,'Line Output'!$C27,'Job Number'!$E$3:$E$200,'Line Output'!$A$26)</f>
        <v>0</v>
      </c>
      <c r="V27" s="67">
        <f>SUMIFS('Job Number'!$K$3:$K$200,'Job Number'!$A$3:$A$200,'Line Output'!V$1,'Job Number'!$B$3:$B$200,'Line Output'!$C27,'Job Number'!$E$3:$E$200,'Line Output'!$A$26)</f>
        <v>0</v>
      </c>
      <c r="W27" s="67">
        <f>SUMIFS('Job Number'!$K$3:$K$200,'Job Number'!$A$3:$A$200,'Line Output'!W$1,'Job Number'!$B$3:$B$200,'Line Output'!$C27,'Job Number'!$E$3:$E$200,'Line Output'!$A$26)</f>
        <v>0</v>
      </c>
      <c r="X27" s="67">
        <f>SUMIFS('Job Number'!$K$3:$K$200,'Job Number'!$A$3:$A$200,'Line Output'!X$1,'Job Number'!$B$3:$B$200,'Line Output'!$C27,'Job Number'!$E$3:$E$200,'Line Output'!$A$26)</f>
        <v>0</v>
      </c>
      <c r="Y27" s="67">
        <f>SUMIFS('Job Number'!$K$3:$K$200,'Job Number'!$A$3:$A$200,'Line Output'!Y$1,'Job Number'!$B$3:$B$200,'Line Output'!$C27,'Job Number'!$E$3:$E$200,'Line Output'!$A$26)</f>
        <v>0</v>
      </c>
      <c r="Z27" s="67">
        <f>SUMIFS('Job Number'!$K$3:$K$200,'Job Number'!$A$3:$A$200,'Line Output'!Z$1,'Job Number'!$B$3:$B$200,'Line Output'!$C27,'Job Number'!$E$3:$E$200,'Line Output'!$A$26)</f>
        <v>0</v>
      </c>
      <c r="AA27" s="67">
        <f>SUMIFS('Job Number'!$K$3:$K$200,'Job Number'!$A$3:$A$200,'Line Output'!AA$1,'Job Number'!$B$3:$B$200,'Line Output'!$C27,'Job Number'!$E$3:$E$200,'Line Output'!$A$26)</f>
        <v>0</v>
      </c>
      <c r="AB27" s="67">
        <f>SUMIFS('Job Number'!$K$3:$K$200,'Job Number'!$A$3:$A$200,'Line Output'!AB$1,'Job Number'!$B$3:$B$200,'Line Output'!$C27,'Job Number'!$E$3:$E$200,'Line Output'!$A$26)</f>
        <v>0</v>
      </c>
      <c r="AC27" s="67">
        <f>SUMIFS('Job Number'!$K$3:$K$200,'Job Number'!$A$3:$A$200,'Line Output'!AC$1,'Job Number'!$B$3:$B$200,'Line Output'!$C27,'Job Number'!$E$3:$E$200,'Line Output'!$A$26)</f>
        <v>0</v>
      </c>
      <c r="AD27" s="67">
        <f>SUMIFS('Job Number'!$K$3:$K$200,'Job Number'!$A$3:$A$200,'Line Output'!AD$1,'Job Number'!$B$3:$B$200,'Line Output'!$C27,'Job Number'!$E$3:$E$200,'Line Output'!$A$26)</f>
        <v>0</v>
      </c>
      <c r="AE27" s="67">
        <f>SUMIFS('Job Number'!$K$3:$K$200,'Job Number'!$A$3:$A$200,'Line Output'!AE$1,'Job Number'!$B$3:$B$200,'Line Output'!$C27,'Job Number'!$E$3:$E$200,'Line Output'!$A$26)</f>
        <v>0</v>
      </c>
      <c r="AF27" s="67">
        <f>SUMIFS('Job Number'!$K$3:$K$200,'Job Number'!$A$3:$A$200,'Line Output'!AF$1,'Job Number'!$B$3:$B$200,'Line Output'!$C27,'Job Number'!$E$3:$E$200,'Line Output'!$A$26)</f>
        <v>0</v>
      </c>
      <c r="AG27" s="67">
        <f>SUMIFS('Job Number'!$K$3:$K$200,'Job Number'!$A$3:$A$200,'Line Output'!AG$1,'Job Number'!$B$3:$B$200,'Line Output'!$C27,'Job Number'!$E$3:$E$200,'Line Output'!$A$26)</f>
        <v>0</v>
      </c>
      <c r="AH27" s="67">
        <f>SUMIFS('Job Number'!$K$3:$K$200,'Job Number'!$A$3:$A$200,'Line Output'!AH$1,'Job Number'!$B$3:$B$200,'Line Output'!$C27,'Job Number'!$E$3:$E$200,'Line Output'!$A$26)</f>
        <v>0</v>
      </c>
    </row>
    <row r="28" spans="1:34">
      <c r="B28" s="67"/>
      <c r="C28" s="185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</row>
    <row r="29" spans="1:34" ht="13.5" customHeight="1">
      <c r="A29" s="64" t="str">
        <f>'FG TYPE'!B12</f>
        <v>W03-25040028-Y</v>
      </c>
      <c r="B29" s="64" t="str">
        <f>'FG TYPE'!C12</f>
        <v>28#*2C+24#*2C+AL+D+</v>
      </c>
      <c r="C29" s="65">
        <f>SUM(B30:B30)</f>
        <v>7000</v>
      </c>
      <c r="D29" s="66">
        <f t="shared" ref="D29:AH29" si="9">SUM(D30:D30)</f>
        <v>0</v>
      </c>
      <c r="E29" s="66">
        <f t="shared" si="9"/>
        <v>0</v>
      </c>
      <c r="F29" s="66">
        <f t="shared" si="9"/>
        <v>7000</v>
      </c>
      <c r="G29" s="66">
        <f t="shared" si="9"/>
        <v>0</v>
      </c>
      <c r="H29" s="66">
        <f t="shared" si="9"/>
        <v>0</v>
      </c>
      <c r="I29" s="66">
        <f t="shared" si="9"/>
        <v>0</v>
      </c>
      <c r="J29" s="66">
        <f t="shared" si="9"/>
        <v>0</v>
      </c>
      <c r="K29" s="66">
        <f t="shared" si="9"/>
        <v>0</v>
      </c>
      <c r="L29" s="66">
        <f t="shared" si="9"/>
        <v>0</v>
      </c>
      <c r="M29" s="66">
        <f t="shared" si="9"/>
        <v>0</v>
      </c>
      <c r="N29" s="66">
        <f t="shared" si="9"/>
        <v>0</v>
      </c>
      <c r="O29" s="66">
        <f t="shared" si="9"/>
        <v>0</v>
      </c>
      <c r="P29" s="66">
        <f t="shared" si="9"/>
        <v>0</v>
      </c>
      <c r="Q29" s="66">
        <f t="shared" si="9"/>
        <v>0</v>
      </c>
      <c r="R29" s="66">
        <f t="shared" si="9"/>
        <v>0</v>
      </c>
      <c r="S29" s="66">
        <f t="shared" si="9"/>
        <v>0</v>
      </c>
      <c r="T29" s="66">
        <f t="shared" si="9"/>
        <v>0</v>
      </c>
      <c r="U29" s="66">
        <f t="shared" si="9"/>
        <v>0</v>
      </c>
      <c r="V29" s="66">
        <f t="shared" si="9"/>
        <v>0</v>
      </c>
      <c r="W29" s="66">
        <f t="shared" si="9"/>
        <v>0</v>
      </c>
      <c r="X29" s="66">
        <f t="shared" si="9"/>
        <v>0</v>
      </c>
      <c r="Y29" s="66">
        <f t="shared" si="9"/>
        <v>0</v>
      </c>
      <c r="Z29" s="66">
        <f t="shared" si="9"/>
        <v>0</v>
      </c>
      <c r="AA29" s="66">
        <f t="shared" si="9"/>
        <v>0</v>
      </c>
      <c r="AB29" s="66">
        <f t="shared" si="9"/>
        <v>0</v>
      </c>
      <c r="AC29" s="66">
        <f t="shared" si="9"/>
        <v>0</v>
      </c>
      <c r="AD29" s="66">
        <f t="shared" si="9"/>
        <v>0</v>
      </c>
      <c r="AE29" s="66">
        <f t="shared" si="9"/>
        <v>0</v>
      </c>
      <c r="AF29" s="66">
        <f t="shared" si="9"/>
        <v>0</v>
      </c>
      <c r="AG29" s="66">
        <f t="shared" si="9"/>
        <v>0</v>
      </c>
      <c r="AH29" s="66">
        <f t="shared" si="9"/>
        <v>0</v>
      </c>
    </row>
    <row r="30" spans="1:34">
      <c r="B30" s="67">
        <f>SUM(D30:AG30)</f>
        <v>7000</v>
      </c>
      <c r="C30" s="185" t="str">
        <f>'FG TYPE'!E12</f>
        <v>Y01</v>
      </c>
      <c r="D30" s="67">
        <f>SUMIFS('Job Number'!$K$3:$K$200,'Job Number'!$A$3:$A$200,'Line Output'!D$1,'Job Number'!$B$3:$B$200,'Line Output'!$C30,'Job Number'!$E$3:$E$200,'Line Output'!$A$29)</f>
        <v>0</v>
      </c>
      <c r="E30" s="67">
        <f>SUMIFS('Job Number'!$K$3:$K$200,'Job Number'!$A$3:$A$200,'Line Output'!E$1,'Job Number'!$B$3:$B$200,'Line Output'!$C30,'Job Number'!$E$3:$E$200,'Line Output'!$A$29)</f>
        <v>0</v>
      </c>
      <c r="F30" s="67">
        <f>SUMIFS('Job Number'!$K$3:$K$200,'Job Number'!$A$3:$A$200,'Line Output'!F$1,'Job Number'!$B$3:$B$200,'Line Output'!$C30,'Job Number'!$E$3:$E$200,'Line Output'!$A$29)</f>
        <v>7000</v>
      </c>
      <c r="G30" s="67">
        <f>SUMIFS('Job Number'!$K$3:$K$200,'Job Number'!$A$3:$A$200,'Line Output'!G$1,'Job Number'!$B$3:$B$200,'Line Output'!$C30,'Job Number'!$E$3:$E$200,'Line Output'!$A$29)</f>
        <v>0</v>
      </c>
      <c r="H30" s="67">
        <f>SUMIFS('Job Number'!$K$3:$K$200,'Job Number'!$A$3:$A$200,'Line Output'!H$1,'Job Number'!$B$3:$B$200,'Line Output'!$C30,'Job Number'!$E$3:$E$200,'Line Output'!$A$29)</f>
        <v>0</v>
      </c>
      <c r="I30" s="67">
        <f>SUMIFS('Job Number'!$K$3:$K$200,'Job Number'!$A$3:$A$200,'Line Output'!I$1,'Job Number'!$B$3:$B$200,'Line Output'!$C30,'Job Number'!$E$3:$E$200,'Line Output'!$A$29)</f>
        <v>0</v>
      </c>
      <c r="J30" s="67">
        <f>SUMIFS('Job Number'!$K$3:$K$200,'Job Number'!$A$3:$A$200,'Line Output'!J$1,'Job Number'!$B$3:$B$200,'Line Output'!$C30,'Job Number'!$E$3:$E$200,'Line Output'!$A$29)</f>
        <v>0</v>
      </c>
      <c r="K30" s="67">
        <f>SUMIFS('Job Number'!$K$3:$K$200,'Job Number'!$A$3:$A$200,'Line Output'!K$1,'Job Number'!$B$3:$B$200,'Line Output'!$C30,'Job Number'!$E$3:$E$200,'Line Output'!$A$29)</f>
        <v>0</v>
      </c>
      <c r="L30" s="67">
        <f>SUMIFS('Job Number'!$K$3:$K$200,'Job Number'!$A$3:$A$200,'Line Output'!L$1,'Job Number'!$B$3:$B$200,'Line Output'!$C30,'Job Number'!$E$3:$E$200,'Line Output'!$A$29)</f>
        <v>0</v>
      </c>
      <c r="M30" s="67">
        <f>SUMIFS('Job Number'!$K$3:$K$200,'Job Number'!$A$3:$A$200,'Line Output'!M$1,'Job Number'!$B$3:$B$200,'Line Output'!$C30,'Job Number'!$E$3:$E$200,'Line Output'!$A$29)</f>
        <v>0</v>
      </c>
      <c r="N30" s="67">
        <f>SUMIFS('Job Number'!$K$3:$K$200,'Job Number'!$A$3:$A$200,'Line Output'!N$1,'Job Number'!$B$3:$B$200,'Line Output'!$C30,'Job Number'!$E$3:$E$200,'Line Output'!$A$29)</f>
        <v>0</v>
      </c>
      <c r="O30" s="67">
        <f>SUMIFS('Job Number'!$K$3:$K$200,'Job Number'!$A$3:$A$200,'Line Output'!O$1,'Job Number'!$B$3:$B$200,'Line Output'!$C30,'Job Number'!$E$3:$E$200,'Line Output'!$A$29)</f>
        <v>0</v>
      </c>
      <c r="P30" s="67">
        <f>SUMIFS('Job Number'!$K$3:$K$200,'Job Number'!$A$3:$A$200,'Line Output'!P$1,'Job Number'!$B$3:$B$200,'Line Output'!$C30,'Job Number'!$E$3:$E$200,'Line Output'!$A$29)</f>
        <v>0</v>
      </c>
      <c r="Q30" s="67">
        <f>SUMIFS('Job Number'!$K$3:$K$200,'Job Number'!$A$3:$A$200,'Line Output'!Q$1,'Job Number'!$B$3:$B$200,'Line Output'!$C30,'Job Number'!$E$3:$E$200,'Line Output'!$A$29)</f>
        <v>0</v>
      </c>
      <c r="R30" s="67">
        <f>SUMIFS('Job Number'!$K$3:$K$200,'Job Number'!$A$3:$A$200,'Line Output'!R$1,'Job Number'!$B$3:$B$200,'Line Output'!$C30,'Job Number'!$E$3:$E$200,'Line Output'!$A$29)</f>
        <v>0</v>
      </c>
      <c r="S30" s="67">
        <f>SUMIFS('Job Number'!$K$3:$K$200,'Job Number'!$A$3:$A$200,'Line Output'!S$1,'Job Number'!$B$3:$B$200,'Line Output'!$C30,'Job Number'!$E$3:$E$200,'Line Output'!$A$29)</f>
        <v>0</v>
      </c>
      <c r="T30" s="67">
        <f>SUMIFS('Job Number'!$K$3:$K$200,'Job Number'!$A$3:$A$200,'Line Output'!T$1,'Job Number'!$B$3:$B$200,'Line Output'!$C30,'Job Number'!$E$3:$E$200,'Line Output'!$A$29)</f>
        <v>0</v>
      </c>
      <c r="U30" s="67">
        <f>SUMIFS('Job Number'!$K$3:$K$200,'Job Number'!$A$3:$A$200,'Line Output'!U$1,'Job Number'!$B$3:$B$200,'Line Output'!$C30,'Job Number'!$E$3:$E$200,'Line Output'!$A$29)</f>
        <v>0</v>
      </c>
      <c r="V30" s="67">
        <f>SUMIFS('Job Number'!$K$3:$K$200,'Job Number'!$A$3:$A$200,'Line Output'!V$1,'Job Number'!$B$3:$B$200,'Line Output'!$C30,'Job Number'!$E$3:$E$200,'Line Output'!$A$29)</f>
        <v>0</v>
      </c>
      <c r="W30" s="67">
        <f>SUMIFS('Job Number'!$K$3:$K$200,'Job Number'!$A$3:$A$200,'Line Output'!W$1,'Job Number'!$B$3:$B$200,'Line Output'!$C30,'Job Number'!$E$3:$E$200,'Line Output'!$A$29)</f>
        <v>0</v>
      </c>
      <c r="X30" s="67">
        <f>SUMIFS('Job Number'!$K$3:$K$200,'Job Number'!$A$3:$A$200,'Line Output'!X$1,'Job Number'!$B$3:$B$200,'Line Output'!$C30,'Job Number'!$E$3:$E$200,'Line Output'!$A$29)</f>
        <v>0</v>
      </c>
      <c r="Y30" s="67">
        <f>SUMIFS('Job Number'!$K$3:$K$200,'Job Number'!$A$3:$A$200,'Line Output'!Y$1,'Job Number'!$B$3:$B$200,'Line Output'!$C30,'Job Number'!$E$3:$E$200,'Line Output'!$A$29)</f>
        <v>0</v>
      </c>
      <c r="Z30" s="67">
        <f>SUMIFS('Job Number'!$K$3:$K$200,'Job Number'!$A$3:$A$200,'Line Output'!Z$1,'Job Number'!$B$3:$B$200,'Line Output'!$C30,'Job Number'!$E$3:$E$200,'Line Output'!$A$29)</f>
        <v>0</v>
      </c>
      <c r="AA30" s="67">
        <f>SUMIFS('Job Number'!$K$3:$K$200,'Job Number'!$A$3:$A$200,'Line Output'!AA$1,'Job Number'!$B$3:$B$200,'Line Output'!$C30,'Job Number'!$E$3:$E$200,'Line Output'!$A$29)</f>
        <v>0</v>
      </c>
      <c r="AB30" s="67">
        <f>SUMIFS('Job Number'!$K$3:$K$200,'Job Number'!$A$3:$A$200,'Line Output'!AB$1,'Job Number'!$B$3:$B$200,'Line Output'!$C30,'Job Number'!$E$3:$E$200,'Line Output'!$A$29)</f>
        <v>0</v>
      </c>
      <c r="AC30" s="67">
        <f>SUMIFS('Job Number'!$K$3:$K$200,'Job Number'!$A$3:$A$200,'Line Output'!AC$1,'Job Number'!$B$3:$B$200,'Line Output'!$C30,'Job Number'!$E$3:$E$200,'Line Output'!$A$29)</f>
        <v>0</v>
      </c>
      <c r="AD30" s="67">
        <f>SUMIFS('Job Number'!$K$3:$K$200,'Job Number'!$A$3:$A$200,'Line Output'!AD$1,'Job Number'!$B$3:$B$200,'Line Output'!$C30,'Job Number'!$E$3:$E$200,'Line Output'!$A$29)</f>
        <v>0</v>
      </c>
      <c r="AE30" s="67">
        <f>SUMIFS('Job Number'!$K$3:$K$200,'Job Number'!$A$3:$A$200,'Line Output'!AE$1,'Job Number'!$B$3:$B$200,'Line Output'!$C30,'Job Number'!$E$3:$E$200,'Line Output'!$A$29)</f>
        <v>0</v>
      </c>
      <c r="AF30" s="67">
        <f>SUMIFS('Job Number'!$K$3:$K$200,'Job Number'!$A$3:$A$200,'Line Output'!AF$1,'Job Number'!$B$3:$B$200,'Line Output'!$C30,'Job Number'!$E$3:$E$200,'Line Output'!$A$29)</f>
        <v>0</v>
      </c>
      <c r="AG30" s="67">
        <f>SUMIFS('Job Number'!$K$3:$K$200,'Job Number'!$A$3:$A$200,'Line Output'!AG$1,'Job Number'!$B$3:$B$200,'Line Output'!$C30,'Job Number'!$E$3:$E$200,'Line Output'!$A$29)</f>
        <v>0</v>
      </c>
      <c r="AH30" s="67">
        <f>SUMIFS('Job Number'!$K$3:$K$200,'Job Number'!$A$3:$A$200,'Line Output'!AH$1,'Job Number'!$B$3:$B$200,'Line Output'!$C30,'Job Number'!$E$3:$E$200,'Line Output'!$A$29)</f>
        <v>0</v>
      </c>
    </row>
    <row r="31" spans="1:34">
      <c r="B31" s="67"/>
      <c r="C31" s="185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</row>
    <row r="32" spans="1:34" ht="13.5" customHeight="1">
      <c r="A32" s="64" t="str">
        <f>'FG TYPE'!B13</f>
        <v>W03-25040029-Y</v>
      </c>
      <c r="B32" s="64" t="str">
        <f>'FG TYPE'!C13</f>
        <v>28#*2C+24#*2C+AL+D+</v>
      </c>
      <c r="C32" s="65">
        <f>SUM(B33)</f>
        <v>5000</v>
      </c>
      <c r="D32" s="66">
        <f>SUM(D33)</f>
        <v>0</v>
      </c>
      <c r="E32" s="66">
        <f t="shared" ref="E32:AH32" si="10">SUM(E33)</f>
        <v>0</v>
      </c>
      <c r="F32" s="66">
        <f t="shared" si="10"/>
        <v>5000</v>
      </c>
      <c r="G32" s="66">
        <f t="shared" si="10"/>
        <v>0</v>
      </c>
      <c r="H32" s="66">
        <f t="shared" si="10"/>
        <v>0</v>
      </c>
      <c r="I32" s="66">
        <f t="shared" si="10"/>
        <v>0</v>
      </c>
      <c r="J32" s="66">
        <f t="shared" si="10"/>
        <v>0</v>
      </c>
      <c r="K32" s="66">
        <f t="shared" si="10"/>
        <v>0</v>
      </c>
      <c r="L32" s="66">
        <f t="shared" si="10"/>
        <v>0</v>
      </c>
      <c r="M32" s="66">
        <f t="shared" si="10"/>
        <v>0</v>
      </c>
      <c r="N32" s="66">
        <f t="shared" si="10"/>
        <v>0</v>
      </c>
      <c r="O32" s="66">
        <f t="shared" si="10"/>
        <v>0</v>
      </c>
      <c r="P32" s="66">
        <f t="shared" si="10"/>
        <v>0</v>
      </c>
      <c r="Q32" s="66">
        <f t="shared" si="10"/>
        <v>0</v>
      </c>
      <c r="R32" s="66">
        <f t="shared" si="10"/>
        <v>0</v>
      </c>
      <c r="S32" s="66">
        <f t="shared" si="10"/>
        <v>0</v>
      </c>
      <c r="T32" s="66">
        <f t="shared" si="10"/>
        <v>0</v>
      </c>
      <c r="U32" s="66">
        <f t="shared" si="10"/>
        <v>0</v>
      </c>
      <c r="V32" s="66">
        <f t="shared" si="10"/>
        <v>0</v>
      </c>
      <c r="W32" s="66">
        <f t="shared" si="10"/>
        <v>0</v>
      </c>
      <c r="X32" s="66">
        <f t="shared" si="10"/>
        <v>0</v>
      </c>
      <c r="Y32" s="66">
        <f t="shared" si="10"/>
        <v>0</v>
      </c>
      <c r="Z32" s="66">
        <f t="shared" si="10"/>
        <v>0</v>
      </c>
      <c r="AA32" s="66">
        <f t="shared" si="10"/>
        <v>0</v>
      </c>
      <c r="AB32" s="66">
        <f t="shared" si="10"/>
        <v>0</v>
      </c>
      <c r="AC32" s="66">
        <f t="shared" si="10"/>
        <v>0</v>
      </c>
      <c r="AD32" s="66">
        <f t="shared" si="10"/>
        <v>0</v>
      </c>
      <c r="AE32" s="66">
        <f t="shared" si="10"/>
        <v>0</v>
      </c>
      <c r="AF32" s="66">
        <f t="shared" si="10"/>
        <v>0</v>
      </c>
      <c r="AG32" s="66">
        <f t="shared" si="10"/>
        <v>0</v>
      </c>
      <c r="AH32" s="66">
        <f t="shared" si="10"/>
        <v>0</v>
      </c>
    </row>
    <row r="33" spans="1:34">
      <c r="B33" s="67">
        <f>SUM(D33:AG33)</f>
        <v>5000</v>
      </c>
      <c r="C33" s="185" t="str">
        <f>'FG TYPE'!E13</f>
        <v>Y01</v>
      </c>
      <c r="D33" s="67">
        <f>SUMIFS('Job Number'!$K$3:$K$200,'Job Number'!$A$3:$A$200,'Line Output'!D$1,'Job Number'!$B$3:$B$200,'Line Output'!$C33,'Job Number'!$E$3:$E$200,'Line Output'!$A$32)</f>
        <v>0</v>
      </c>
      <c r="E33" s="67">
        <f>SUMIFS('Job Number'!$K$3:$K$200,'Job Number'!$A$3:$A$200,'Line Output'!E$1,'Job Number'!$B$3:$B$200,'Line Output'!$C33,'Job Number'!$E$3:$E$200,'Line Output'!$A$32)</f>
        <v>0</v>
      </c>
      <c r="F33" s="67">
        <f>SUMIFS('Job Number'!$K$3:$K$200,'Job Number'!$A$3:$A$200,'Line Output'!F$1,'Job Number'!$B$3:$B$200,'Line Output'!$C33,'Job Number'!$E$3:$E$200,'Line Output'!$A$32)</f>
        <v>5000</v>
      </c>
      <c r="G33" s="67">
        <f>SUMIFS('Job Number'!$K$3:$K$200,'Job Number'!$A$3:$A$200,'Line Output'!G$1,'Job Number'!$B$3:$B$200,'Line Output'!$C33,'Job Number'!$E$3:$E$200,'Line Output'!$A$32)</f>
        <v>0</v>
      </c>
      <c r="H33" s="67">
        <f>SUMIFS('Job Number'!$K$3:$K$200,'Job Number'!$A$3:$A$200,'Line Output'!H$1,'Job Number'!$B$3:$B$200,'Line Output'!$C33,'Job Number'!$E$3:$E$200,'Line Output'!$A$32)</f>
        <v>0</v>
      </c>
      <c r="I33" s="67">
        <f>SUMIFS('Job Number'!$K$3:$K$200,'Job Number'!$A$3:$A$200,'Line Output'!I$1,'Job Number'!$B$3:$B$200,'Line Output'!$C33,'Job Number'!$E$3:$E$200,'Line Output'!$A$32)</f>
        <v>0</v>
      </c>
      <c r="J33" s="67">
        <f>SUMIFS('Job Number'!$K$3:$K$200,'Job Number'!$A$3:$A$200,'Line Output'!J$1,'Job Number'!$B$3:$B$200,'Line Output'!$C33,'Job Number'!$E$3:$E$200,'Line Output'!$A$32)</f>
        <v>0</v>
      </c>
      <c r="K33" s="67">
        <f>SUMIFS('Job Number'!$K$3:$K$200,'Job Number'!$A$3:$A$200,'Line Output'!K$1,'Job Number'!$B$3:$B$200,'Line Output'!$C33,'Job Number'!$E$3:$E$200,'Line Output'!$A$32)</f>
        <v>0</v>
      </c>
      <c r="L33" s="67">
        <f>SUMIFS('Job Number'!$K$3:$K$200,'Job Number'!$A$3:$A$200,'Line Output'!L$1,'Job Number'!$B$3:$B$200,'Line Output'!$C33,'Job Number'!$E$3:$E$200,'Line Output'!$A$32)</f>
        <v>0</v>
      </c>
      <c r="M33" s="67">
        <f>SUMIFS('Job Number'!$K$3:$K$200,'Job Number'!$A$3:$A$200,'Line Output'!M$1,'Job Number'!$B$3:$B$200,'Line Output'!$C33,'Job Number'!$E$3:$E$200,'Line Output'!$A$32)</f>
        <v>0</v>
      </c>
      <c r="N33" s="67">
        <f>SUMIFS('Job Number'!$K$3:$K$200,'Job Number'!$A$3:$A$200,'Line Output'!N$1,'Job Number'!$B$3:$B$200,'Line Output'!$C33,'Job Number'!$E$3:$E$200,'Line Output'!$A$32)</f>
        <v>0</v>
      </c>
      <c r="O33" s="67">
        <f>SUMIFS('Job Number'!$K$3:$K$200,'Job Number'!$A$3:$A$200,'Line Output'!O$1,'Job Number'!$B$3:$B$200,'Line Output'!$C33,'Job Number'!$E$3:$E$200,'Line Output'!$A$32)</f>
        <v>0</v>
      </c>
      <c r="P33" s="67">
        <f>SUMIFS('Job Number'!$K$3:$K$200,'Job Number'!$A$3:$A$200,'Line Output'!P$1,'Job Number'!$B$3:$B$200,'Line Output'!$C33,'Job Number'!$E$3:$E$200,'Line Output'!$A$32)</f>
        <v>0</v>
      </c>
      <c r="Q33" s="67">
        <f>SUMIFS('Job Number'!$K$3:$K$200,'Job Number'!$A$3:$A$200,'Line Output'!Q$1,'Job Number'!$B$3:$B$200,'Line Output'!$C33,'Job Number'!$E$3:$E$200,'Line Output'!$A$32)</f>
        <v>0</v>
      </c>
      <c r="R33" s="67">
        <f>SUMIFS('Job Number'!$K$3:$K$200,'Job Number'!$A$3:$A$200,'Line Output'!R$1,'Job Number'!$B$3:$B$200,'Line Output'!$C33,'Job Number'!$E$3:$E$200,'Line Output'!$A$32)</f>
        <v>0</v>
      </c>
      <c r="S33" s="67">
        <f>SUMIFS('Job Number'!$K$3:$K$200,'Job Number'!$A$3:$A$200,'Line Output'!S$1,'Job Number'!$B$3:$B$200,'Line Output'!$C33,'Job Number'!$E$3:$E$200,'Line Output'!$A$32)</f>
        <v>0</v>
      </c>
      <c r="T33" s="67">
        <f>SUMIFS('Job Number'!$K$3:$K$200,'Job Number'!$A$3:$A$200,'Line Output'!T$1,'Job Number'!$B$3:$B$200,'Line Output'!$C33,'Job Number'!$E$3:$E$200,'Line Output'!$A$32)</f>
        <v>0</v>
      </c>
      <c r="U33" s="67">
        <f>SUMIFS('Job Number'!$K$3:$K$200,'Job Number'!$A$3:$A$200,'Line Output'!U$1,'Job Number'!$B$3:$B$200,'Line Output'!$C33,'Job Number'!$E$3:$E$200,'Line Output'!$A$32)</f>
        <v>0</v>
      </c>
      <c r="V33" s="67">
        <f>SUMIFS('Job Number'!$K$3:$K$200,'Job Number'!$A$3:$A$200,'Line Output'!V$1,'Job Number'!$B$3:$B$200,'Line Output'!$C33,'Job Number'!$E$3:$E$200,'Line Output'!$A$32)</f>
        <v>0</v>
      </c>
      <c r="W33" s="67">
        <f>SUMIFS('Job Number'!$K$3:$K$200,'Job Number'!$A$3:$A$200,'Line Output'!W$1,'Job Number'!$B$3:$B$200,'Line Output'!$C33,'Job Number'!$E$3:$E$200,'Line Output'!$A$32)</f>
        <v>0</v>
      </c>
      <c r="X33" s="67">
        <f>SUMIFS('Job Number'!$K$3:$K$200,'Job Number'!$A$3:$A$200,'Line Output'!X$1,'Job Number'!$B$3:$B$200,'Line Output'!$C33,'Job Number'!$E$3:$E$200,'Line Output'!$A$32)</f>
        <v>0</v>
      </c>
      <c r="Y33" s="67">
        <f>SUMIFS('Job Number'!$K$3:$K$200,'Job Number'!$A$3:$A$200,'Line Output'!Y$1,'Job Number'!$B$3:$B$200,'Line Output'!$C33,'Job Number'!$E$3:$E$200,'Line Output'!$A$32)</f>
        <v>0</v>
      </c>
      <c r="Z33" s="67">
        <f>SUMIFS('Job Number'!$K$3:$K$200,'Job Number'!$A$3:$A$200,'Line Output'!Z$1,'Job Number'!$B$3:$B$200,'Line Output'!$C33,'Job Number'!$E$3:$E$200,'Line Output'!$A$32)</f>
        <v>0</v>
      </c>
      <c r="AA33" s="67">
        <f>SUMIFS('Job Number'!$K$3:$K$200,'Job Number'!$A$3:$A$200,'Line Output'!AA$1,'Job Number'!$B$3:$B$200,'Line Output'!$C33,'Job Number'!$E$3:$E$200,'Line Output'!$A$32)</f>
        <v>0</v>
      </c>
      <c r="AB33" s="67">
        <f>SUMIFS('Job Number'!$K$3:$K$200,'Job Number'!$A$3:$A$200,'Line Output'!AB$1,'Job Number'!$B$3:$B$200,'Line Output'!$C33,'Job Number'!$E$3:$E$200,'Line Output'!$A$32)</f>
        <v>0</v>
      </c>
      <c r="AC33" s="67">
        <f>SUMIFS('Job Number'!$K$3:$K$200,'Job Number'!$A$3:$A$200,'Line Output'!AC$1,'Job Number'!$B$3:$B$200,'Line Output'!$C33,'Job Number'!$E$3:$E$200,'Line Output'!$A$32)</f>
        <v>0</v>
      </c>
      <c r="AD33" s="67">
        <f>SUMIFS('Job Number'!$K$3:$K$200,'Job Number'!$A$3:$A$200,'Line Output'!AD$1,'Job Number'!$B$3:$B$200,'Line Output'!$C33,'Job Number'!$E$3:$E$200,'Line Output'!$A$32)</f>
        <v>0</v>
      </c>
      <c r="AE33" s="67">
        <f>SUMIFS('Job Number'!$K$3:$K$200,'Job Number'!$A$3:$A$200,'Line Output'!AE$1,'Job Number'!$B$3:$B$200,'Line Output'!$C33,'Job Number'!$E$3:$E$200,'Line Output'!$A$32)</f>
        <v>0</v>
      </c>
      <c r="AF33" s="67">
        <f>SUMIFS('Job Number'!$K$3:$K$200,'Job Number'!$A$3:$A$200,'Line Output'!AF$1,'Job Number'!$B$3:$B$200,'Line Output'!$C33,'Job Number'!$E$3:$E$200,'Line Output'!$A$32)</f>
        <v>0</v>
      </c>
      <c r="AG33" s="67">
        <f>SUMIFS('Job Number'!$K$3:$K$200,'Job Number'!$A$3:$A$200,'Line Output'!AG$1,'Job Number'!$B$3:$B$200,'Line Output'!$C33,'Job Number'!$E$3:$E$200,'Line Output'!$A$32)</f>
        <v>0</v>
      </c>
      <c r="AH33" s="67">
        <f>SUMIFS('Job Number'!$K$3:$K$200,'Job Number'!$A$3:$A$200,'Line Output'!AH$1,'Job Number'!$B$3:$B$200,'Line Output'!$C33,'Job Number'!$E$3:$E$200,'Line Output'!$A$32)</f>
        <v>0</v>
      </c>
    </row>
    <row r="34" spans="1:34">
      <c r="B34" s="67"/>
      <c r="C34" s="185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</row>
    <row r="35" spans="1:34" ht="13.5" customHeight="1">
      <c r="A35" s="64" t="str">
        <f>'FG TYPE'!B14</f>
        <v>W03-25040030-Y</v>
      </c>
      <c r="B35" s="64" t="str">
        <f>'FG TYPE'!C14</f>
        <v>28#*2C+24#*2C+AL+D+</v>
      </c>
      <c r="C35" s="65">
        <f>SUM(B36:B36)</f>
        <v>4170</v>
      </c>
      <c r="D35" s="66">
        <f t="shared" ref="D35:AH35" si="11">SUM(D36:D36)</f>
        <v>0</v>
      </c>
      <c r="E35" s="66">
        <f t="shared" si="11"/>
        <v>0</v>
      </c>
      <c r="F35" s="66">
        <f t="shared" si="11"/>
        <v>0</v>
      </c>
      <c r="G35" s="66">
        <f t="shared" si="11"/>
        <v>0</v>
      </c>
      <c r="H35" s="66">
        <f t="shared" si="11"/>
        <v>0</v>
      </c>
      <c r="I35" s="66">
        <f t="shared" si="11"/>
        <v>0</v>
      </c>
      <c r="J35" s="66">
        <f t="shared" si="11"/>
        <v>0</v>
      </c>
      <c r="K35" s="66">
        <f t="shared" si="11"/>
        <v>0</v>
      </c>
      <c r="L35" s="66">
        <f t="shared" si="11"/>
        <v>0</v>
      </c>
      <c r="M35" s="66">
        <f t="shared" si="11"/>
        <v>4170</v>
      </c>
      <c r="N35" s="66">
        <f t="shared" si="11"/>
        <v>0</v>
      </c>
      <c r="O35" s="66">
        <f t="shared" si="11"/>
        <v>0</v>
      </c>
      <c r="P35" s="66">
        <f t="shared" si="11"/>
        <v>0</v>
      </c>
      <c r="Q35" s="66">
        <f t="shared" si="11"/>
        <v>0</v>
      </c>
      <c r="R35" s="66">
        <f t="shared" si="11"/>
        <v>0</v>
      </c>
      <c r="S35" s="66">
        <f t="shared" si="11"/>
        <v>0</v>
      </c>
      <c r="T35" s="66">
        <f t="shared" si="11"/>
        <v>0</v>
      </c>
      <c r="U35" s="66">
        <f t="shared" si="11"/>
        <v>0</v>
      </c>
      <c r="V35" s="66">
        <f t="shared" si="11"/>
        <v>0</v>
      </c>
      <c r="W35" s="66">
        <f t="shared" si="11"/>
        <v>0</v>
      </c>
      <c r="X35" s="66">
        <f t="shared" si="11"/>
        <v>0</v>
      </c>
      <c r="Y35" s="66">
        <f t="shared" si="11"/>
        <v>0</v>
      </c>
      <c r="Z35" s="66">
        <f t="shared" si="11"/>
        <v>0</v>
      </c>
      <c r="AA35" s="66">
        <f t="shared" si="11"/>
        <v>0</v>
      </c>
      <c r="AB35" s="66">
        <f t="shared" si="11"/>
        <v>0</v>
      </c>
      <c r="AC35" s="66">
        <f t="shared" si="11"/>
        <v>0</v>
      </c>
      <c r="AD35" s="66">
        <f t="shared" si="11"/>
        <v>0</v>
      </c>
      <c r="AE35" s="66">
        <f t="shared" si="11"/>
        <v>0</v>
      </c>
      <c r="AF35" s="66">
        <f t="shared" si="11"/>
        <v>0</v>
      </c>
      <c r="AG35" s="66">
        <f t="shared" si="11"/>
        <v>0</v>
      </c>
      <c r="AH35" s="66">
        <f t="shared" si="11"/>
        <v>0</v>
      </c>
    </row>
    <row r="36" spans="1:34">
      <c r="B36" s="67">
        <f>SUM(D36:AG36)</f>
        <v>4170</v>
      </c>
      <c r="C36" s="185" t="str">
        <f>'FG TYPE'!E14</f>
        <v>Y01</v>
      </c>
      <c r="D36" s="67">
        <f>SUMIFS('Job Number'!$K$3:$K$200,'Job Number'!$A$3:$A$200,'Line Output'!D$1,'Job Number'!$B$3:$B$200,'Line Output'!$C36,'Job Number'!$E$3:$E$200,'Line Output'!$A$35)</f>
        <v>0</v>
      </c>
      <c r="E36" s="67">
        <f>SUMIFS('Job Number'!$K$3:$K$200,'Job Number'!$A$3:$A$200,'Line Output'!E$1,'Job Number'!$B$3:$B$200,'Line Output'!$C36,'Job Number'!$E$3:$E$200,'Line Output'!$A$35)</f>
        <v>0</v>
      </c>
      <c r="F36" s="67">
        <f>SUMIFS('Job Number'!$K$3:$K$200,'Job Number'!$A$3:$A$200,'Line Output'!F$1,'Job Number'!$B$3:$B$200,'Line Output'!$C36,'Job Number'!$E$3:$E$200,'Line Output'!$A$35)</f>
        <v>0</v>
      </c>
      <c r="G36" s="67">
        <f>SUMIFS('Job Number'!$K$3:$K$200,'Job Number'!$A$3:$A$200,'Line Output'!G$1,'Job Number'!$B$3:$B$200,'Line Output'!$C36,'Job Number'!$E$3:$E$200,'Line Output'!$A$35)</f>
        <v>0</v>
      </c>
      <c r="H36" s="67">
        <f>SUMIFS('Job Number'!$K$3:$K$200,'Job Number'!$A$3:$A$200,'Line Output'!H$1,'Job Number'!$B$3:$B$200,'Line Output'!$C36,'Job Number'!$E$3:$E$200,'Line Output'!$A$35)</f>
        <v>0</v>
      </c>
      <c r="I36" s="67">
        <f>SUMIFS('Job Number'!$K$3:$K$200,'Job Number'!$A$3:$A$200,'Line Output'!I$1,'Job Number'!$B$3:$B$200,'Line Output'!$C36,'Job Number'!$E$3:$E$200,'Line Output'!$A$35)</f>
        <v>0</v>
      </c>
      <c r="J36" s="67">
        <f>SUMIFS('Job Number'!$K$3:$K$200,'Job Number'!$A$3:$A$200,'Line Output'!J$1,'Job Number'!$B$3:$B$200,'Line Output'!$C36,'Job Number'!$E$3:$E$200,'Line Output'!$A$35)</f>
        <v>0</v>
      </c>
      <c r="K36" s="67">
        <f>SUMIFS('Job Number'!$K$3:$K$200,'Job Number'!$A$3:$A$200,'Line Output'!K$1,'Job Number'!$B$3:$B$200,'Line Output'!$C36,'Job Number'!$E$3:$E$200,'Line Output'!$A$35)</f>
        <v>0</v>
      </c>
      <c r="L36" s="67">
        <f>SUMIFS('Job Number'!$K$3:$K$200,'Job Number'!$A$3:$A$200,'Line Output'!L$1,'Job Number'!$B$3:$B$200,'Line Output'!$C36,'Job Number'!$E$3:$E$200,'Line Output'!$A$35)</f>
        <v>0</v>
      </c>
      <c r="M36" s="67">
        <f>SUMIFS('Job Number'!$K$3:$K$200,'Job Number'!$A$3:$A$200,'Line Output'!M$1,'Job Number'!$B$3:$B$200,'Line Output'!$C36,'Job Number'!$E$3:$E$200,'Line Output'!$A$35)</f>
        <v>4170</v>
      </c>
      <c r="N36" s="67">
        <f>SUMIFS('Job Number'!$K$3:$K$200,'Job Number'!$A$3:$A$200,'Line Output'!N$1,'Job Number'!$B$3:$B$200,'Line Output'!$C36,'Job Number'!$E$3:$E$200,'Line Output'!$A$35)</f>
        <v>0</v>
      </c>
      <c r="O36" s="67">
        <f>SUMIFS('Job Number'!$K$3:$K$200,'Job Number'!$A$3:$A$200,'Line Output'!O$1,'Job Number'!$B$3:$B$200,'Line Output'!$C36,'Job Number'!$E$3:$E$200,'Line Output'!$A$35)</f>
        <v>0</v>
      </c>
      <c r="P36" s="67">
        <f>SUMIFS('Job Number'!$K$3:$K$200,'Job Number'!$A$3:$A$200,'Line Output'!P$1,'Job Number'!$B$3:$B$200,'Line Output'!$C36,'Job Number'!$E$3:$E$200,'Line Output'!$A$35)</f>
        <v>0</v>
      </c>
      <c r="Q36" s="67">
        <f>SUMIFS('Job Number'!$K$3:$K$200,'Job Number'!$A$3:$A$200,'Line Output'!Q$1,'Job Number'!$B$3:$B$200,'Line Output'!$C36,'Job Number'!$E$3:$E$200,'Line Output'!$A$35)</f>
        <v>0</v>
      </c>
      <c r="R36" s="67">
        <f>SUMIFS('Job Number'!$K$3:$K$200,'Job Number'!$A$3:$A$200,'Line Output'!R$1,'Job Number'!$B$3:$B$200,'Line Output'!$C36,'Job Number'!$E$3:$E$200,'Line Output'!$A$35)</f>
        <v>0</v>
      </c>
      <c r="S36" s="67">
        <f>SUMIFS('Job Number'!$K$3:$K$200,'Job Number'!$A$3:$A$200,'Line Output'!S$1,'Job Number'!$B$3:$B$200,'Line Output'!$C36,'Job Number'!$E$3:$E$200,'Line Output'!$A$35)</f>
        <v>0</v>
      </c>
      <c r="T36" s="67">
        <f>SUMIFS('Job Number'!$K$3:$K$200,'Job Number'!$A$3:$A$200,'Line Output'!T$1,'Job Number'!$B$3:$B$200,'Line Output'!$C36,'Job Number'!$E$3:$E$200,'Line Output'!$A$35)</f>
        <v>0</v>
      </c>
      <c r="U36" s="67">
        <f>SUMIFS('Job Number'!$K$3:$K$200,'Job Number'!$A$3:$A$200,'Line Output'!U$1,'Job Number'!$B$3:$B$200,'Line Output'!$C36,'Job Number'!$E$3:$E$200,'Line Output'!$A$35)</f>
        <v>0</v>
      </c>
      <c r="V36" s="67">
        <f>SUMIFS('Job Number'!$K$3:$K$200,'Job Number'!$A$3:$A$200,'Line Output'!V$1,'Job Number'!$B$3:$B$200,'Line Output'!$C36,'Job Number'!$E$3:$E$200,'Line Output'!$A$35)</f>
        <v>0</v>
      </c>
      <c r="W36" s="67">
        <f>SUMIFS('Job Number'!$K$3:$K$200,'Job Number'!$A$3:$A$200,'Line Output'!W$1,'Job Number'!$B$3:$B$200,'Line Output'!$C36,'Job Number'!$E$3:$E$200,'Line Output'!$A$35)</f>
        <v>0</v>
      </c>
      <c r="X36" s="67">
        <f>SUMIFS('Job Number'!$K$3:$K$200,'Job Number'!$A$3:$A$200,'Line Output'!X$1,'Job Number'!$B$3:$B$200,'Line Output'!$C36,'Job Number'!$E$3:$E$200,'Line Output'!$A$35)</f>
        <v>0</v>
      </c>
      <c r="Y36" s="67">
        <f>SUMIFS('Job Number'!$K$3:$K$200,'Job Number'!$A$3:$A$200,'Line Output'!Y$1,'Job Number'!$B$3:$B$200,'Line Output'!$C36,'Job Number'!$E$3:$E$200,'Line Output'!$A$35)</f>
        <v>0</v>
      </c>
      <c r="Z36" s="67">
        <f>SUMIFS('Job Number'!$K$3:$K$200,'Job Number'!$A$3:$A$200,'Line Output'!Z$1,'Job Number'!$B$3:$B$200,'Line Output'!$C36,'Job Number'!$E$3:$E$200,'Line Output'!$A$35)</f>
        <v>0</v>
      </c>
      <c r="AA36" s="67">
        <f>SUMIFS('Job Number'!$K$3:$K$200,'Job Number'!$A$3:$A$200,'Line Output'!AA$1,'Job Number'!$B$3:$B$200,'Line Output'!$C36,'Job Number'!$E$3:$E$200,'Line Output'!$A$35)</f>
        <v>0</v>
      </c>
      <c r="AB36" s="67">
        <f>SUMIFS('Job Number'!$K$3:$K$200,'Job Number'!$A$3:$A$200,'Line Output'!AB$1,'Job Number'!$B$3:$B$200,'Line Output'!$C36,'Job Number'!$E$3:$E$200,'Line Output'!$A$35)</f>
        <v>0</v>
      </c>
      <c r="AC36" s="67">
        <f>SUMIFS('Job Number'!$K$3:$K$200,'Job Number'!$A$3:$A$200,'Line Output'!AC$1,'Job Number'!$B$3:$B$200,'Line Output'!$C36,'Job Number'!$E$3:$E$200,'Line Output'!$A$35)</f>
        <v>0</v>
      </c>
      <c r="AD36" s="67">
        <f>SUMIFS('Job Number'!$K$3:$K$200,'Job Number'!$A$3:$A$200,'Line Output'!AD$1,'Job Number'!$B$3:$B$200,'Line Output'!$C36,'Job Number'!$E$3:$E$200,'Line Output'!$A$35)</f>
        <v>0</v>
      </c>
      <c r="AE36" s="67">
        <f>SUMIFS('Job Number'!$K$3:$K$200,'Job Number'!$A$3:$A$200,'Line Output'!AE$1,'Job Number'!$B$3:$B$200,'Line Output'!$C36,'Job Number'!$E$3:$E$200,'Line Output'!$A$35)</f>
        <v>0</v>
      </c>
      <c r="AF36" s="67">
        <f>SUMIFS('Job Number'!$K$3:$K$200,'Job Number'!$A$3:$A$200,'Line Output'!AF$1,'Job Number'!$B$3:$B$200,'Line Output'!$C36,'Job Number'!$E$3:$E$200,'Line Output'!$A$35)</f>
        <v>0</v>
      </c>
      <c r="AG36" s="67">
        <f>SUMIFS('Job Number'!$K$3:$K$200,'Job Number'!$A$3:$A$200,'Line Output'!AG$1,'Job Number'!$B$3:$B$200,'Line Output'!$C36,'Job Number'!$E$3:$E$200,'Line Output'!$A$35)</f>
        <v>0</v>
      </c>
      <c r="AH36" s="67">
        <f>SUMIFS('Job Number'!$K$3:$K$200,'Job Number'!$A$3:$A$200,'Line Output'!AH$1,'Job Number'!$B$3:$B$200,'Line Output'!$C36,'Job Number'!$E$3:$E$200,'Line Output'!$A$35)</f>
        <v>0</v>
      </c>
    </row>
    <row r="37" spans="1:34">
      <c r="B37" s="67"/>
      <c r="C37" s="185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</row>
    <row r="38" spans="1:34" ht="13.5" customHeight="1">
      <c r="A38" s="64" t="str">
        <f>'FG TYPE'!B15</f>
        <v>W03-25040031-Y</v>
      </c>
      <c r="B38" s="64" t="str">
        <f>'FG TYPE'!C15</f>
        <v>28#*2C+24#*2C+AL+D+</v>
      </c>
      <c r="C38" s="65">
        <f>SUM(B39)</f>
        <v>0</v>
      </c>
      <c r="D38" s="66">
        <f>SUM(D39)</f>
        <v>0</v>
      </c>
      <c r="E38" s="66">
        <f t="shared" ref="E38:AH38" si="12">SUM(E39)</f>
        <v>0</v>
      </c>
      <c r="F38" s="66">
        <f t="shared" si="12"/>
        <v>0</v>
      </c>
      <c r="G38" s="66">
        <f t="shared" si="12"/>
        <v>0</v>
      </c>
      <c r="H38" s="66">
        <f t="shared" si="12"/>
        <v>0</v>
      </c>
      <c r="I38" s="66">
        <f t="shared" si="12"/>
        <v>0</v>
      </c>
      <c r="J38" s="66">
        <f t="shared" si="12"/>
        <v>0</v>
      </c>
      <c r="K38" s="66">
        <f t="shared" si="12"/>
        <v>0</v>
      </c>
      <c r="L38" s="66">
        <f t="shared" si="12"/>
        <v>0</v>
      </c>
      <c r="M38" s="66">
        <f t="shared" si="12"/>
        <v>0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66">
        <f t="shared" si="12"/>
        <v>0</v>
      </c>
      <c r="R38" s="66">
        <f t="shared" si="12"/>
        <v>0</v>
      </c>
      <c r="S38" s="66">
        <f t="shared" si="12"/>
        <v>0</v>
      </c>
      <c r="T38" s="66">
        <f t="shared" si="12"/>
        <v>0</v>
      </c>
      <c r="U38" s="66">
        <f t="shared" si="12"/>
        <v>0</v>
      </c>
      <c r="V38" s="66">
        <f t="shared" si="12"/>
        <v>0</v>
      </c>
      <c r="W38" s="66">
        <f t="shared" si="12"/>
        <v>0</v>
      </c>
      <c r="X38" s="66">
        <f t="shared" si="12"/>
        <v>0</v>
      </c>
      <c r="Y38" s="66">
        <f t="shared" si="12"/>
        <v>0</v>
      </c>
      <c r="Z38" s="66">
        <f t="shared" si="12"/>
        <v>0</v>
      </c>
      <c r="AA38" s="66">
        <f t="shared" si="12"/>
        <v>0</v>
      </c>
      <c r="AB38" s="66">
        <f t="shared" si="12"/>
        <v>0</v>
      </c>
      <c r="AC38" s="66">
        <f t="shared" si="12"/>
        <v>0</v>
      </c>
      <c r="AD38" s="66">
        <f t="shared" si="12"/>
        <v>0</v>
      </c>
      <c r="AE38" s="66">
        <f t="shared" si="12"/>
        <v>0</v>
      </c>
      <c r="AF38" s="66">
        <f t="shared" si="12"/>
        <v>0</v>
      </c>
      <c r="AG38" s="66">
        <f t="shared" si="12"/>
        <v>0</v>
      </c>
      <c r="AH38" s="66">
        <f t="shared" si="12"/>
        <v>0</v>
      </c>
    </row>
    <row r="39" spans="1:34">
      <c r="B39" s="67">
        <f>SUM(D39:AG39)</f>
        <v>0</v>
      </c>
      <c r="C39" s="185" t="str">
        <f>'FG TYPE'!E15</f>
        <v>Y01</v>
      </c>
      <c r="D39" s="67">
        <f>SUMIFS('Job Number'!$K$3:$K$200,'Job Number'!$A$3:$A$200,'Line Output'!D$1,'Job Number'!$B$3:$B$200,'Line Output'!$C39,'Job Number'!$E$3:$E$200,'Line Output'!$A$38)</f>
        <v>0</v>
      </c>
      <c r="E39" s="67">
        <f>SUMIFS('Job Number'!$K$3:$K$200,'Job Number'!$A$3:$A$200,'Line Output'!E$1,'Job Number'!$B$3:$B$200,'Line Output'!$C39,'Job Number'!$E$3:$E$200,'Line Output'!$A$38)</f>
        <v>0</v>
      </c>
      <c r="F39" s="67">
        <f>SUMIFS('Job Number'!$K$3:$K$200,'Job Number'!$A$3:$A$200,'Line Output'!F$1,'Job Number'!$B$3:$B$200,'Line Output'!$C39,'Job Number'!$E$3:$E$200,'Line Output'!$A$38)</f>
        <v>0</v>
      </c>
      <c r="G39" s="67">
        <f>SUMIFS('Job Number'!$K$3:$K$200,'Job Number'!$A$3:$A$200,'Line Output'!G$1,'Job Number'!$B$3:$B$200,'Line Output'!$C39,'Job Number'!$E$3:$E$200,'Line Output'!$A$38)</f>
        <v>0</v>
      </c>
      <c r="H39" s="67">
        <f>SUMIFS('Job Number'!$K$3:$K$200,'Job Number'!$A$3:$A$200,'Line Output'!H$1,'Job Number'!$B$3:$B$200,'Line Output'!$C39,'Job Number'!$E$3:$E$200,'Line Output'!$A$38)</f>
        <v>0</v>
      </c>
      <c r="I39" s="67">
        <f>SUMIFS('Job Number'!$K$3:$K$200,'Job Number'!$A$3:$A$200,'Line Output'!I$1,'Job Number'!$B$3:$B$200,'Line Output'!$C39,'Job Number'!$E$3:$E$200,'Line Output'!$A$38)</f>
        <v>0</v>
      </c>
      <c r="J39" s="67">
        <f>SUMIFS('Job Number'!$K$3:$K$200,'Job Number'!$A$3:$A$200,'Line Output'!J$1,'Job Number'!$B$3:$B$200,'Line Output'!$C39,'Job Number'!$E$3:$E$200,'Line Output'!$A$38)</f>
        <v>0</v>
      </c>
      <c r="K39" s="67">
        <f>SUMIFS('Job Number'!$K$3:$K$200,'Job Number'!$A$3:$A$200,'Line Output'!K$1,'Job Number'!$B$3:$B$200,'Line Output'!$C39,'Job Number'!$E$3:$E$200,'Line Output'!$A$38)</f>
        <v>0</v>
      </c>
      <c r="L39" s="67">
        <f>SUMIFS('Job Number'!$K$3:$K$200,'Job Number'!$A$3:$A$200,'Line Output'!L$1,'Job Number'!$B$3:$B$200,'Line Output'!$C39,'Job Number'!$E$3:$E$200,'Line Output'!$A$38)</f>
        <v>0</v>
      </c>
      <c r="M39" s="67">
        <f>SUMIFS('Job Number'!$K$3:$K$200,'Job Number'!$A$3:$A$200,'Line Output'!M$1,'Job Number'!$B$3:$B$200,'Line Output'!$C39,'Job Number'!$E$3:$E$200,'Line Output'!$A$38)</f>
        <v>0</v>
      </c>
      <c r="N39" s="67">
        <f>SUMIFS('Job Number'!$K$3:$K$200,'Job Number'!$A$3:$A$200,'Line Output'!N$1,'Job Number'!$B$3:$B$200,'Line Output'!$C39,'Job Number'!$E$3:$E$200,'Line Output'!$A$38)</f>
        <v>0</v>
      </c>
      <c r="O39" s="67">
        <f>SUMIFS('Job Number'!$K$3:$K$200,'Job Number'!$A$3:$A$200,'Line Output'!O$1,'Job Number'!$B$3:$B$200,'Line Output'!$C39,'Job Number'!$E$3:$E$200,'Line Output'!$A$38)</f>
        <v>0</v>
      </c>
      <c r="P39" s="67">
        <f>SUMIFS('Job Number'!$K$3:$K$200,'Job Number'!$A$3:$A$200,'Line Output'!P$1,'Job Number'!$B$3:$B$200,'Line Output'!$C39,'Job Number'!$E$3:$E$200,'Line Output'!$A$38)</f>
        <v>0</v>
      </c>
      <c r="Q39" s="67">
        <f>SUMIFS('Job Number'!$K$3:$K$200,'Job Number'!$A$3:$A$200,'Line Output'!Q$1,'Job Number'!$B$3:$B$200,'Line Output'!$C39,'Job Number'!$E$3:$E$200,'Line Output'!$A$38)</f>
        <v>0</v>
      </c>
      <c r="R39" s="67">
        <f>SUMIFS('Job Number'!$K$3:$K$200,'Job Number'!$A$3:$A$200,'Line Output'!R$1,'Job Number'!$B$3:$B$200,'Line Output'!$C39,'Job Number'!$E$3:$E$200,'Line Output'!$A$38)</f>
        <v>0</v>
      </c>
      <c r="S39" s="67">
        <f>SUMIFS('Job Number'!$K$3:$K$200,'Job Number'!$A$3:$A$200,'Line Output'!S$1,'Job Number'!$B$3:$B$200,'Line Output'!$C39,'Job Number'!$E$3:$E$200,'Line Output'!$A$38)</f>
        <v>0</v>
      </c>
      <c r="T39" s="67">
        <f>SUMIFS('Job Number'!$K$3:$K$200,'Job Number'!$A$3:$A$200,'Line Output'!T$1,'Job Number'!$B$3:$B$200,'Line Output'!$C39,'Job Number'!$E$3:$E$200,'Line Output'!$A$38)</f>
        <v>0</v>
      </c>
      <c r="U39" s="67">
        <f>SUMIFS('Job Number'!$K$3:$K$200,'Job Number'!$A$3:$A$200,'Line Output'!U$1,'Job Number'!$B$3:$B$200,'Line Output'!$C39,'Job Number'!$E$3:$E$200,'Line Output'!$A$38)</f>
        <v>0</v>
      </c>
      <c r="V39" s="67">
        <f>SUMIFS('Job Number'!$K$3:$K$200,'Job Number'!$A$3:$A$200,'Line Output'!V$1,'Job Number'!$B$3:$B$200,'Line Output'!$C39,'Job Number'!$E$3:$E$200,'Line Output'!$A$38)</f>
        <v>0</v>
      </c>
      <c r="W39" s="67">
        <f>SUMIFS('Job Number'!$K$3:$K$200,'Job Number'!$A$3:$A$200,'Line Output'!W$1,'Job Number'!$B$3:$B$200,'Line Output'!$C39,'Job Number'!$E$3:$E$200,'Line Output'!$A$38)</f>
        <v>0</v>
      </c>
      <c r="X39" s="67">
        <f>SUMIFS('Job Number'!$K$3:$K$200,'Job Number'!$A$3:$A$200,'Line Output'!X$1,'Job Number'!$B$3:$B$200,'Line Output'!$C39,'Job Number'!$E$3:$E$200,'Line Output'!$A$38)</f>
        <v>0</v>
      </c>
      <c r="Y39" s="67">
        <f>SUMIFS('Job Number'!$K$3:$K$200,'Job Number'!$A$3:$A$200,'Line Output'!Y$1,'Job Number'!$B$3:$B$200,'Line Output'!$C39,'Job Number'!$E$3:$E$200,'Line Output'!$A$38)</f>
        <v>0</v>
      </c>
      <c r="Z39" s="67">
        <f>SUMIFS('Job Number'!$K$3:$K$200,'Job Number'!$A$3:$A$200,'Line Output'!Z$1,'Job Number'!$B$3:$B$200,'Line Output'!$C39,'Job Number'!$E$3:$E$200,'Line Output'!$A$38)</f>
        <v>0</v>
      </c>
      <c r="AA39" s="67">
        <f>SUMIFS('Job Number'!$K$3:$K$200,'Job Number'!$A$3:$A$200,'Line Output'!AA$1,'Job Number'!$B$3:$B$200,'Line Output'!$C39,'Job Number'!$E$3:$E$200,'Line Output'!$A$38)</f>
        <v>0</v>
      </c>
      <c r="AB39" s="67">
        <f>SUMIFS('Job Number'!$K$3:$K$200,'Job Number'!$A$3:$A$200,'Line Output'!AB$1,'Job Number'!$B$3:$B$200,'Line Output'!$C39,'Job Number'!$E$3:$E$200,'Line Output'!$A$38)</f>
        <v>0</v>
      </c>
      <c r="AC39" s="67">
        <f>SUMIFS('Job Number'!$K$3:$K$200,'Job Number'!$A$3:$A$200,'Line Output'!AC$1,'Job Number'!$B$3:$B$200,'Line Output'!$C39,'Job Number'!$E$3:$E$200,'Line Output'!$A$38)</f>
        <v>0</v>
      </c>
      <c r="AD39" s="67">
        <f>SUMIFS('Job Number'!$K$3:$K$200,'Job Number'!$A$3:$A$200,'Line Output'!AD$1,'Job Number'!$B$3:$B$200,'Line Output'!$C39,'Job Number'!$E$3:$E$200,'Line Output'!$A$38)</f>
        <v>0</v>
      </c>
      <c r="AE39" s="67">
        <f>SUMIFS('Job Number'!$K$3:$K$200,'Job Number'!$A$3:$A$200,'Line Output'!AE$1,'Job Number'!$B$3:$B$200,'Line Output'!$C39,'Job Number'!$E$3:$E$200,'Line Output'!$A$38)</f>
        <v>0</v>
      </c>
      <c r="AF39" s="67">
        <f>SUMIFS('Job Number'!$K$3:$K$200,'Job Number'!$A$3:$A$200,'Line Output'!AF$1,'Job Number'!$B$3:$B$200,'Line Output'!$C39,'Job Number'!$E$3:$E$200,'Line Output'!$A$38)</f>
        <v>0</v>
      </c>
      <c r="AG39" s="67">
        <f>SUMIFS('Job Number'!$K$3:$K$200,'Job Number'!$A$3:$A$200,'Line Output'!AG$1,'Job Number'!$B$3:$B$200,'Line Output'!$C39,'Job Number'!$E$3:$E$200,'Line Output'!$A$38)</f>
        <v>0</v>
      </c>
      <c r="AH39" s="67">
        <f>SUMIFS('Job Number'!$K$3:$K$200,'Job Number'!$A$3:$A$200,'Line Output'!AH$1,'Job Number'!$B$3:$B$200,'Line Output'!$C39,'Job Number'!$E$3:$E$200,'Line Output'!$A$38)</f>
        <v>0</v>
      </c>
    </row>
    <row r="40" spans="1:34">
      <c r="B40" s="67"/>
      <c r="C40" s="185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</row>
    <row r="41" spans="1:34" ht="13.5" customHeight="1">
      <c r="A41" s="64" t="str">
        <f>'FG TYPE'!B16</f>
        <v>W03-25040032-Y</v>
      </c>
      <c r="B41" s="64" t="str">
        <f>'FG TYPE'!C16</f>
        <v>28#*2C+24#*2C+AL+D+</v>
      </c>
      <c r="C41" s="65">
        <f>SUM(B42)</f>
        <v>0</v>
      </c>
      <c r="D41" s="66">
        <f>SUM(D42)</f>
        <v>0</v>
      </c>
      <c r="E41" s="66">
        <f t="shared" ref="E41:AH41" si="13">SUM(E42)</f>
        <v>0</v>
      </c>
      <c r="F41" s="66">
        <f t="shared" si="13"/>
        <v>0</v>
      </c>
      <c r="G41" s="66">
        <f t="shared" si="13"/>
        <v>0</v>
      </c>
      <c r="H41" s="66">
        <f t="shared" si="13"/>
        <v>0</v>
      </c>
      <c r="I41" s="66">
        <f t="shared" si="13"/>
        <v>0</v>
      </c>
      <c r="J41" s="66">
        <f t="shared" si="13"/>
        <v>0</v>
      </c>
      <c r="K41" s="66">
        <f t="shared" si="13"/>
        <v>0</v>
      </c>
      <c r="L41" s="66">
        <f t="shared" si="13"/>
        <v>0</v>
      </c>
      <c r="M41" s="66">
        <f t="shared" si="13"/>
        <v>0</v>
      </c>
      <c r="N41" s="66">
        <f t="shared" si="13"/>
        <v>0</v>
      </c>
      <c r="O41" s="66">
        <f t="shared" si="13"/>
        <v>0</v>
      </c>
      <c r="P41" s="66">
        <f t="shared" si="13"/>
        <v>0</v>
      </c>
      <c r="Q41" s="66">
        <f t="shared" si="13"/>
        <v>0</v>
      </c>
      <c r="R41" s="66">
        <f t="shared" si="13"/>
        <v>0</v>
      </c>
      <c r="S41" s="66">
        <f t="shared" si="13"/>
        <v>0</v>
      </c>
      <c r="T41" s="66">
        <f t="shared" si="13"/>
        <v>0</v>
      </c>
      <c r="U41" s="66">
        <f t="shared" si="13"/>
        <v>0</v>
      </c>
      <c r="V41" s="66">
        <f t="shared" si="13"/>
        <v>0</v>
      </c>
      <c r="W41" s="66">
        <f t="shared" si="13"/>
        <v>0</v>
      </c>
      <c r="X41" s="66">
        <f t="shared" si="13"/>
        <v>0</v>
      </c>
      <c r="Y41" s="66">
        <f t="shared" si="13"/>
        <v>0</v>
      </c>
      <c r="Z41" s="66">
        <f t="shared" si="13"/>
        <v>0</v>
      </c>
      <c r="AA41" s="66">
        <f t="shared" si="13"/>
        <v>0</v>
      </c>
      <c r="AB41" s="66">
        <f t="shared" si="13"/>
        <v>0</v>
      </c>
      <c r="AC41" s="66">
        <f t="shared" si="13"/>
        <v>0</v>
      </c>
      <c r="AD41" s="66">
        <f t="shared" si="13"/>
        <v>0</v>
      </c>
      <c r="AE41" s="66">
        <f t="shared" si="13"/>
        <v>0</v>
      </c>
      <c r="AF41" s="66">
        <f t="shared" si="13"/>
        <v>0</v>
      </c>
      <c r="AG41" s="66">
        <f t="shared" si="13"/>
        <v>0</v>
      </c>
      <c r="AH41" s="66">
        <f t="shared" si="13"/>
        <v>0</v>
      </c>
    </row>
    <row r="42" spans="1:34">
      <c r="B42" s="67">
        <f>SUM(D42:AG42)</f>
        <v>0</v>
      </c>
      <c r="C42" s="185" t="str">
        <f>'FG TYPE'!E16</f>
        <v>Y01</v>
      </c>
      <c r="D42" s="67">
        <f>SUMIFS('Job Number'!$K$3:$K$200,'Job Number'!$A$3:$A$200,'Line Output'!D$1,'Job Number'!$B$3:$B$200,'Line Output'!$C42,'Job Number'!$E$3:$E$200,'Line Output'!$A$41)</f>
        <v>0</v>
      </c>
      <c r="E42" s="67">
        <f>SUMIFS('Job Number'!$K$3:$K$200,'Job Number'!$A$3:$A$200,'Line Output'!E$1,'Job Number'!$B$3:$B$200,'Line Output'!$C42,'Job Number'!$E$3:$E$200,'Line Output'!$A$41)</f>
        <v>0</v>
      </c>
      <c r="F42" s="67">
        <f>SUMIFS('Job Number'!$K$3:$K$200,'Job Number'!$A$3:$A$200,'Line Output'!F$1,'Job Number'!$B$3:$B$200,'Line Output'!$C42,'Job Number'!$E$3:$E$200,'Line Output'!$A$41)</f>
        <v>0</v>
      </c>
      <c r="G42" s="67">
        <f>SUMIFS('Job Number'!$K$3:$K$200,'Job Number'!$A$3:$A$200,'Line Output'!G$1,'Job Number'!$B$3:$B$200,'Line Output'!$C42,'Job Number'!$E$3:$E$200,'Line Output'!$A$41)</f>
        <v>0</v>
      </c>
      <c r="H42" s="67">
        <f>SUMIFS('Job Number'!$K$3:$K$200,'Job Number'!$A$3:$A$200,'Line Output'!H$1,'Job Number'!$B$3:$B$200,'Line Output'!$C42,'Job Number'!$E$3:$E$200,'Line Output'!$A$41)</f>
        <v>0</v>
      </c>
      <c r="I42" s="67">
        <f>SUMIFS('Job Number'!$K$3:$K$200,'Job Number'!$A$3:$A$200,'Line Output'!I$1,'Job Number'!$B$3:$B$200,'Line Output'!$C42,'Job Number'!$E$3:$E$200,'Line Output'!$A$41)</f>
        <v>0</v>
      </c>
      <c r="J42" s="67">
        <f>SUMIFS('Job Number'!$K$3:$K$200,'Job Number'!$A$3:$A$200,'Line Output'!J$1,'Job Number'!$B$3:$B$200,'Line Output'!$C42,'Job Number'!$E$3:$E$200,'Line Output'!$A$41)</f>
        <v>0</v>
      </c>
      <c r="K42" s="67">
        <f>SUMIFS('Job Number'!$K$3:$K$200,'Job Number'!$A$3:$A$200,'Line Output'!K$1,'Job Number'!$B$3:$B$200,'Line Output'!$C42,'Job Number'!$E$3:$E$200,'Line Output'!$A$41)</f>
        <v>0</v>
      </c>
      <c r="L42" s="67">
        <f>SUMIFS('Job Number'!$K$3:$K$200,'Job Number'!$A$3:$A$200,'Line Output'!L$1,'Job Number'!$B$3:$B$200,'Line Output'!$C42,'Job Number'!$E$3:$E$200,'Line Output'!$A$41)</f>
        <v>0</v>
      </c>
      <c r="M42" s="67">
        <f>SUMIFS('Job Number'!$K$3:$K$200,'Job Number'!$A$3:$A$200,'Line Output'!M$1,'Job Number'!$B$3:$B$200,'Line Output'!$C42,'Job Number'!$E$3:$E$200,'Line Output'!$A$41)</f>
        <v>0</v>
      </c>
      <c r="N42" s="67">
        <f>SUMIFS('Job Number'!$K$3:$K$200,'Job Number'!$A$3:$A$200,'Line Output'!N$1,'Job Number'!$B$3:$B$200,'Line Output'!$C42,'Job Number'!$E$3:$E$200,'Line Output'!$A$41)</f>
        <v>0</v>
      </c>
      <c r="O42" s="67">
        <f>SUMIFS('Job Number'!$K$3:$K$200,'Job Number'!$A$3:$A$200,'Line Output'!O$1,'Job Number'!$B$3:$B$200,'Line Output'!$C42,'Job Number'!$E$3:$E$200,'Line Output'!$A$41)</f>
        <v>0</v>
      </c>
      <c r="P42" s="67">
        <f>SUMIFS('Job Number'!$K$3:$K$200,'Job Number'!$A$3:$A$200,'Line Output'!P$1,'Job Number'!$B$3:$B$200,'Line Output'!$C42,'Job Number'!$E$3:$E$200,'Line Output'!$A$41)</f>
        <v>0</v>
      </c>
      <c r="Q42" s="67">
        <f>SUMIFS('Job Number'!$K$3:$K$200,'Job Number'!$A$3:$A$200,'Line Output'!Q$1,'Job Number'!$B$3:$B$200,'Line Output'!$C42,'Job Number'!$E$3:$E$200,'Line Output'!$A$41)</f>
        <v>0</v>
      </c>
      <c r="R42" s="67">
        <f>SUMIFS('Job Number'!$K$3:$K$200,'Job Number'!$A$3:$A$200,'Line Output'!R$1,'Job Number'!$B$3:$B$200,'Line Output'!$C42,'Job Number'!$E$3:$E$200,'Line Output'!$A$41)</f>
        <v>0</v>
      </c>
      <c r="S42" s="67">
        <f>SUMIFS('Job Number'!$K$3:$K$200,'Job Number'!$A$3:$A$200,'Line Output'!S$1,'Job Number'!$B$3:$B$200,'Line Output'!$C42,'Job Number'!$E$3:$E$200,'Line Output'!$A$41)</f>
        <v>0</v>
      </c>
      <c r="T42" s="67">
        <f>SUMIFS('Job Number'!$K$3:$K$200,'Job Number'!$A$3:$A$200,'Line Output'!T$1,'Job Number'!$B$3:$B$200,'Line Output'!$C42,'Job Number'!$E$3:$E$200,'Line Output'!$A$41)</f>
        <v>0</v>
      </c>
      <c r="U42" s="67">
        <f>SUMIFS('Job Number'!$K$3:$K$200,'Job Number'!$A$3:$A$200,'Line Output'!U$1,'Job Number'!$B$3:$B$200,'Line Output'!$C42,'Job Number'!$E$3:$E$200,'Line Output'!$A$41)</f>
        <v>0</v>
      </c>
      <c r="V42" s="67">
        <f>SUMIFS('Job Number'!$K$3:$K$200,'Job Number'!$A$3:$A$200,'Line Output'!V$1,'Job Number'!$B$3:$B$200,'Line Output'!$C42,'Job Number'!$E$3:$E$200,'Line Output'!$A$41)</f>
        <v>0</v>
      </c>
      <c r="W42" s="67">
        <f>SUMIFS('Job Number'!$K$3:$K$200,'Job Number'!$A$3:$A$200,'Line Output'!W$1,'Job Number'!$B$3:$B$200,'Line Output'!$C42,'Job Number'!$E$3:$E$200,'Line Output'!$A$41)</f>
        <v>0</v>
      </c>
      <c r="X42" s="67">
        <f>SUMIFS('Job Number'!$K$3:$K$200,'Job Number'!$A$3:$A$200,'Line Output'!X$1,'Job Number'!$B$3:$B$200,'Line Output'!$C42,'Job Number'!$E$3:$E$200,'Line Output'!$A$41)</f>
        <v>0</v>
      </c>
      <c r="Y42" s="67">
        <f>SUMIFS('Job Number'!$K$3:$K$200,'Job Number'!$A$3:$A$200,'Line Output'!Y$1,'Job Number'!$B$3:$B$200,'Line Output'!$C42,'Job Number'!$E$3:$E$200,'Line Output'!$A$41)</f>
        <v>0</v>
      </c>
      <c r="Z42" s="67">
        <f>SUMIFS('Job Number'!$K$3:$K$200,'Job Number'!$A$3:$A$200,'Line Output'!Z$1,'Job Number'!$B$3:$B$200,'Line Output'!$C42,'Job Number'!$E$3:$E$200,'Line Output'!$A$41)</f>
        <v>0</v>
      </c>
      <c r="AA42" s="67">
        <f>SUMIFS('Job Number'!$K$3:$K$200,'Job Number'!$A$3:$A$200,'Line Output'!AA$1,'Job Number'!$B$3:$B$200,'Line Output'!$C42,'Job Number'!$E$3:$E$200,'Line Output'!$A$41)</f>
        <v>0</v>
      </c>
      <c r="AB42" s="67">
        <f>SUMIFS('Job Number'!$K$3:$K$200,'Job Number'!$A$3:$A$200,'Line Output'!AB$1,'Job Number'!$B$3:$B$200,'Line Output'!$C42,'Job Number'!$E$3:$E$200,'Line Output'!$A$41)</f>
        <v>0</v>
      </c>
      <c r="AC42" s="67">
        <f>SUMIFS('Job Number'!$K$3:$K$200,'Job Number'!$A$3:$A$200,'Line Output'!AC$1,'Job Number'!$B$3:$B$200,'Line Output'!$C42,'Job Number'!$E$3:$E$200,'Line Output'!$A$41)</f>
        <v>0</v>
      </c>
      <c r="AD42" s="67">
        <f>SUMIFS('Job Number'!$K$3:$K$200,'Job Number'!$A$3:$A$200,'Line Output'!AD$1,'Job Number'!$B$3:$B$200,'Line Output'!$C42,'Job Number'!$E$3:$E$200,'Line Output'!$A$41)</f>
        <v>0</v>
      </c>
      <c r="AE42" s="67">
        <f>SUMIFS('Job Number'!$K$3:$K$200,'Job Number'!$A$3:$A$200,'Line Output'!AE$1,'Job Number'!$B$3:$B$200,'Line Output'!$C42,'Job Number'!$E$3:$E$200,'Line Output'!$A$41)</f>
        <v>0</v>
      </c>
      <c r="AF42" s="67">
        <f>SUMIFS('Job Number'!$K$3:$K$200,'Job Number'!$A$3:$A$200,'Line Output'!AF$1,'Job Number'!$B$3:$B$200,'Line Output'!$C42,'Job Number'!$E$3:$E$200,'Line Output'!$A$41)</f>
        <v>0</v>
      </c>
      <c r="AG42" s="67">
        <f>SUMIFS('Job Number'!$K$3:$K$200,'Job Number'!$A$3:$A$200,'Line Output'!AG$1,'Job Number'!$B$3:$B$200,'Line Output'!$C42,'Job Number'!$E$3:$E$200,'Line Output'!$A$41)</f>
        <v>0</v>
      </c>
      <c r="AH42" s="67">
        <f>SUMIFS('Job Number'!$K$3:$K$200,'Job Number'!$A$3:$A$200,'Line Output'!AH$1,'Job Number'!$B$3:$B$200,'Line Output'!$C42,'Job Number'!$E$3:$E$200,'Line Output'!$A$41)</f>
        <v>0</v>
      </c>
    </row>
    <row r="43" spans="1:34">
      <c r="B43" s="67"/>
      <c r="C43" s="185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</row>
    <row r="44" spans="1:34" ht="13.5" customHeight="1">
      <c r="A44" s="64" t="str">
        <f>'FG TYPE'!B17</f>
        <v>W03-25040033-Y</v>
      </c>
      <c r="B44" s="64" t="str">
        <f>'FG TYPE'!C17</f>
        <v>28#*2C+24#*2C+AL+D+</v>
      </c>
      <c r="C44" s="65">
        <f>SUM(B45)</f>
        <v>1765</v>
      </c>
      <c r="D44" s="66">
        <f>SUM(D45)</f>
        <v>0</v>
      </c>
      <c r="E44" s="66">
        <f t="shared" ref="E44:AH44" si="14">SUM(E45)</f>
        <v>0</v>
      </c>
      <c r="F44" s="66">
        <f t="shared" si="14"/>
        <v>1765</v>
      </c>
      <c r="G44" s="66">
        <f t="shared" si="14"/>
        <v>0</v>
      </c>
      <c r="H44" s="66">
        <f t="shared" si="14"/>
        <v>0</v>
      </c>
      <c r="I44" s="66">
        <f t="shared" si="14"/>
        <v>0</v>
      </c>
      <c r="J44" s="66">
        <f t="shared" si="14"/>
        <v>0</v>
      </c>
      <c r="K44" s="66">
        <f t="shared" si="14"/>
        <v>0</v>
      </c>
      <c r="L44" s="66">
        <f t="shared" si="14"/>
        <v>0</v>
      </c>
      <c r="M44" s="66">
        <f t="shared" si="14"/>
        <v>0</v>
      </c>
      <c r="N44" s="66">
        <f t="shared" si="14"/>
        <v>0</v>
      </c>
      <c r="O44" s="66">
        <f t="shared" si="14"/>
        <v>0</v>
      </c>
      <c r="P44" s="66">
        <f t="shared" si="14"/>
        <v>0</v>
      </c>
      <c r="Q44" s="66">
        <f t="shared" si="14"/>
        <v>0</v>
      </c>
      <c r="R44" s="66">
        <f t="shared" si="14"/>
        <v>0</v>
      </c>
      <c r="S44" s="66">
        <f t="shared" si="14"/>
        <v>0</v>
      </c>
      <c r="T44" s="66">
        <f t="shared" si="14"/>
        <v>0</v>
      </c>
      <c r="U44" s="66">
        <f t="shared" si="14"/>
        <v>0</v>
      </c>
      <c r="V44" s="66">
        <f t="shared" si="14"/>
        <v>0</v>
      </c>
      <c r="W44" s="66">
        <f t="shared" si="14"/>
        <v>0</v>
      </c>
      <c r="X44" s="66">
        <f t="shared" si="14"/>
        <v>0</v>
      </c>
      <c r="Y44" s="66">
        <f t="shared" si="14"/>
        <v>0</v>
      </c>
      <c r="Z44" s="66">
        <f t="shared" si="14"/>
        <v>0</v>
      </c>
      <c r="AA44" s="66">
        <f t="shared" si="14"/>
        <v>0</v>
      </c>
      <c r="AB44" s="66">
        <f t="shared" si="14"/>
        <v>0</v>
      </c>
      <c r="AC44" s="66">
        <f t="shared" si="14"/>
        <v>0</v>
      </c>
      <c r="AD44" s="66">
        <f t="shared" si="14"/>
        <v>0</v>
      </c>
      <c r="AE44" s="66">
        <f t="shared" si="14"/>
        <v>0</v>
      </c>
      <c r="AF44" s="66">
        <f t="shared" si="14"/>
        <v>0</v>
      </c>
      <c r="AG44" s="66">
        <f t="shared" si="14"/>
        <v>0</v>
      </c>
      <c r="AH44" s="66">
        <f t="shared" si="14"/>
        <v>0</v>
      </c>
    </row>
    <row r="45" spans="1:34">
      <c r="B45" s="67">
        <f>SUM(D45:AG45)</f>
        <v>1765</v>
      </c>
      <c r="C45" s="185" t="str">
        <f>'FG TYPE'!E17</f>
        <v>Y01</v>
      </c>
      <c r="D45" s="67">
        <f>SUMIFS('Job Number'!$K$3:$K$200,'Job Number'!$A$3:$A$200,'Line Output'!D$1,'Job Number'!$B$3:$B$200,'Line Output'!$C45,'Job Number'!$E$3:$E$200,'Line Output'!$A$44)</f>
        <v>0</v>
      </c>
      <c r="E45" s="67">
        <f>SUMIFS('Job Number'!$K$3:$K$200,'Job Number'!$A$3:$A$200,'Line Output'!E$1,'Job Number'!$B$3:$B$200,'Line Output'!$C45,'Job Number'!$E$3:$E$200,'Line Output'!$A$44)</f>
        <v>0</v>
      </c>
      <c r="F45" s="67">
        <f>SUMIFS('Job Number'!$K$3:$K$200,'Job Number'!$A$3:$A$200,'Line Output'!F$1,'Job Number'!$B$3:$B$200,'Line Output'!$C45,'Job Number'!$E$3:$E$200,'Line Output'!$A$44)</f>
        <v>1765</v>
      </c>
      <c r="G45" s="67">
        <f>SUMIFS('Job Number'!$K$3:$K$200,'Job Number'!$A$3:$A$200,'Line Output'!G$1,'Job Number'!$B$3:$B$200,'Line Output'!$C45,'Job Number'!$E$3:$E$200,'Line Output'!$A$44)</f>
        <v>0</v>
      </c>
      <c r="H45" s="67">
        <f>SUMIFS('Job Number'!$K$3:$K$200,'Job Number'!$A$3:$A$200,'Line Output'!H$1,'Job Number'!$B$3:$B$200,'Line Output'!$C45,'Job Number'!$E$3:$E$200,'Line Output'!$A$44)</f>
        <v>0</v>
      </c>
      <c r="I45" s="67">
        <f>SUMIFS('Job Number'!$K$3:$K$200,'Job Number'!$A$3:$A$200,'Line Output'!I$1,'Job Number'!$B$3:$B$200,'Line Output'!$C45,'Job Number'!$E$3:$E$200,'Line Output'!$A$44)</f>
        <v>0</v>
      </c>
      <c r="J45" s="67">
        <f>SUMIFS('Job Number'!$K$3:$K$200,'Job Number'!$A$3:$A$200,'Line Output'!J$1,'Job Number'!$B$3:$B$200,'Line Output'!$C45,'Job Number'!$E$3:$E$200,'Line Output'!$A$44)</f>
        <v>0</v>
      </c>
      <c r="K45" s="67">
        <f>SUMIFS('Job Number'!$K$3:$K$200,'Job Number'!$A$3:$A$200,'Line Output'!K$1,'Job Number'!$B$3:$B$200,'Line Output'!$C45,'Job Number'!$E$3:$E$200,'Line Output'!$A$44)</f>
        <v>0</v>
      </c>
      <c r="L45" s="67">
        <f>SUMIFS('Job Number'!$K$3:$K$200,'Job Number'!$A$3:$A$200,'Line Output'!L$1,'Job Number'!$B$3:$B$200,'Line Output'!$C45,'Job Number'!$E$3:$E$200,'Line Output'!$A$44)</f>
        <v>0</v>
      </c>
      <c r="M45" s="67">
        <f>SUMIFS('Job Number'!$K$3:$K$200,'Job Number'!$A$3:$A$200,'Line Output'!M$1,'Job Number'!$B$3:$B$200,'Line Output'!$C45,'Job Number'!$E$3:$E$200,'Line Output'!$A$44)</f>
        <v>0</v>
      </c>
      <c r="N45" s="67">
        <f>SUMIFS('Job Number'!$K$3:$K$200,'Job Number'!$A$3:$A$200,'Line Output'!N$1,'Job Number'!$B$3:$B$200,'Line Output'!$C45,'Job Number'!$E$3:$E$200,'Line Output'!$A$44)</f>
        <v>0</v>
      </c>
      <c r="O45" s="67">
        <f>SUMIFS('Job Number'!$K$3:$K$200,'Job Number'!$A$3:$A$200,'Line Output'!O$1,'Job Number'!$B$3:$B$200,'Line Output'!$C45,'Job Number'!$E$3:$E$200,'Line Output'!$A$44)</f>
        <v>0</v>
      </c>
      <c r="P45" s="67">
        <f>SUMIFS('Job Number'!$K$3:$K$200,'Job Number'!$A$3:$A$200,'Line Output'!P$1,'Job Number'!$B$3:$B$200,'Line Output'!$C45,'Job Number'!$E$3:$E$200,'Line Output'!$A$44)</f>
        <v>0</v>
      </c>
      <c r="Q45" s="67">
        <f>SUMIFS('Job Number'!$K$3:$K$200,'Job Number'!$A$3:$A$200,'Line Output'!Q$1,'Job Number'!$B$3:$B$200,'Line Output'!$C45,'Job Number'!$E$3:$E$200,'Line Output'!$A$44)</f>
        <v>0</v>
      </c>
      <c r="R45" s="67">
        <f>SUMIFS('Job Number'!$K$3:$K$200,'Job Number'!$A$3:$A$200,'Line Output'!R$1,'Job Number'!$B$3:$B$200,'Line Output'!$C45,'Job Number'!$E$3:$E$200,'Line Output'!$A$44)</f>
        <v>0</v>
      </c>
      <c r="S45" s="67">
        <f>SUMIFS('Job Number'!$K$3:$K$200,'Job Number'!$A$3:$A$200,'Line Output'!S$1,'Job Number'!$B$3:$B$200,'Line Output'!$C45,'Job Number'!$E$3:$E$200,'Line Output'!$A$44)</f>
        <v>0</v>
      </c>
      <c r="T45" s="67">
        <f>SUMIFS('Job Number'!$K$3:$K$200,'Job Number'!$A$3:$A$200,'Line Output'!T$1,'Job Number'!$B$3:$B$200,'Line Output'!$C45,'Job Number'!$E$3:$E$200,'Line Output'!$A$44)</f>
        <v>0</v>
      </c>
      <c r="U45" s="67">
        <f>SUMIFS('Job Number'!$K$3:$K$200,'Job Number'!$A$3:$A$200,'Line Output'!U$1,'Job Number'!$B$3:$B$200,'Line Output'!$C45,'Job Number'!$E$3:$E$200,'Line Output'!$A$44)</f>
        <v>0</v>
      </c>
      <c r="V45" s="67">
        <f>SUMIFS('Job Number'!$K$3:$K$200,'Job Number'!$A$3:$A$200,'Line Output'!V$1,'Job Number'!$B$3:$B$200,'Line Output'!$C45,'Job Number'!$E$3:$E$200,'Line Output'!$A$44)</f>
        <v>0</v>
      </c>
      <c r="W45" s="67">
        <f>SUMIFS('Job Number'!$K$3:$K$200,'Job Number'!$A$3:$A$200,'Line Output'!W$1,'Job Number'!$B$3:$B$200,'Line Output'!$C45,'Job Number'!$E$3:$E$200,'Line Output'!$A$44)</f>
        <v>0</v>
      </c>
      <c r="X45" s="67">
        <f>SUMIFS('Job Number'!$K$3:$K$200,'Job Number'!$A$3:$A$200,'Line Output'!X$1,'Job Number'!$B$3:$B$200,'Line Output'!$C45,'Job Number'!$E$3:$E$200,'Line Output'!$A$44)</f>
        <v>0</v>
      </c>
      <c r="Y45" s="67">
        <f>SUMIFS('Job Number'!$K$3:$K$200,'Job Number'!$A$3:$A$200,'Line Output'!Y$1,'Job Number'!$B$3:$B$200,'Line Output'!$C45,'Job Number'!$E$3:$E$200,'Line Output'!$A$44)</f>
        <v>0</v>
      </c>
      <c r="Z45" s="67">
        <f>SUMIFS('Job Number'!$K$3:$K$200,'Job Number'!$A$3:$A$200,'Line Output'!Z$1,'Job Number'!$B$3:$B$200,'Line Output'!$C45,'Job Number'!$E$3:$E$200,'Line Output'!$A$44)</f>
        <v>0</v>
      </c>
      <c r="AA45" s="67">
        <f>SUMIFS('Job Number'!$K$3:$K$200,'Job Number'!$A$3:$A$200,'Line Output'!AA$1,'Job Number'!$B$3:$B$200,'Line Output'!$C45,'Job Number'!$E$3:$E$200,'Line Output'!$A$44)</f>
        <v>0</v>
      </c>
      <c r="AB45" s="67">
        <f>SUMIFS('Job Number'!$K$3:$K$200,'Job Number'!$A$3:$A$200,'Line Output'!AB$1,'Job Number'!$B$3:$B$200,'Line Output'!$C45,'Job Number'!$E$3:$E$200,'Line Output'!$A$44)</f>
        <v>0</v>
      </c>
      <c r="AC45" s="67">
        <f>SUMIFS('Job Number'!$K$3:$K$200,'Job Number'!$A$3:$A$200,'Line Output'!AC$1,'Job Number'!$B$3:$B$200,'Line Output'!$C45,'Job Number'!$E$3:$E$200,'Line Output'!$A$44)</f>
        <v>0</v>
      </c>
      <c r="AD45" s="67">
        <f>SUMIFS('Job Number'!$K$3:$K$200,'Job Number'!$A$3:$A$200,'Line Output'!AD$1,'Job Number'!$B$3:$B$200,'Line Output'!$C45,'Job Number'!$E$3:$E$200,'Line Output'!$A$44)</f>
        <v>0</v>
      </c>
      <c r="AE45" s="67">
        <f>SUMIFS('Job Number'!$K$3:$K$200,'Job Number'!$A$3:$A$200,'Line Output'!AE$1,'Job Number'!$B$3:$B$200,'Line Output'!$C45,'Job Number'!$E$3:$E$200,'Line Output'!$A$44)</f>
        <v>0</v>
      </c>
      <c r="AF45" s="67">
        <f>SUMIFS('Job Number'!$K$3:$K$200,'Job Number'!$A$3:$A$200,'Line Output'!AF$1,'Job Number'!$B$3:$B$200,'Line Output'!$C45,'Job Number'!$E$3:$E$200,'Line Output'!$A$44)</f>
        <v>0</v>
      </c>
      <c r="AG45" s="67">
        <f>SUMIFS('Job Number'!$K$3:$K$200,'Job Number'!$A$3:$A$200,'Line Output'!AG$1,'Job Number'!$B$3:$B$200,'Line Output'!$C45,'Job Number'!$E$3:$E$200,'Line Output'!$A$44)</f>
        <v>0</v>
      </c>
      <c r="AH45" s="67">
        <f>SUMIFS('Job Number'!$K$3:$K$200,'Job Number'!$A$3:$A$200,'Line Output'!AH$1,'Job Number'!$B$3:$B$200,'Line Output'!$C45,'Job Number'!$E$3:$E$200,'Line Output'!$A$44)</f>
        <v>0</v>
      </c>
    </row>
    <row r="46" spans="1:34">
      <c r="B46" s="67"/>
      <c r="C46" s="185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</row>
    <row r="47" spans="1:34" ht="13.5" customHeight="1">
      <c r="A47" s="64" t="str">
        <f>'FG TYPE'!B18</f>
        <v>W03-25040034-Y</v>
      </c>
      <c r="B47" s="64" t="str">
        <f>'FG TYPE'!C18</f>
        <v>28#*2C+24#*2C+AL+D+</v>
      </c>
      <c r="C47" s="65">
        <f>SUM(B48:B48)</f>
        <v>1150</v>
      </c>
      <c r="D47" s="66">
        <f t="shared" ref="D47:AH47" si="15">SUM(D48:D48)</f>
        <v>0</v>
      </c>
      <c r="E47" s="66">
        <f t="shared" si="15"/>
        <v>0</v>
      </c>
      <c r="F47" s="66">
        <f t="shared" si="15"/>
        <v>0</v>
      </c>
      <c r="G47" s="66">
        <f t="shared" si="15"/>
        <v>0</v>
      </c>
      <c r="H47" s="66">
        <f t="shared" si="15"/>
        <v>0</v>
      </c>
      <c r="I47" s="66">
        <f t="shared" si="15"/>
        <v>0</v>
      </c>
      <c r="J47" s="66">
        <f t="shared" si="15"/>
        <v>0</v>
      </c>
      <c r="K47" s="66">
        <f t="shared" si="15"/>
        <v>0</v>
      </c>
      <c r="L47" s="66">
        <f t="shared" si="15"/>
        <v>0</v>
      </c>
      <c r="M47" s="66">
        <f t="shared" si="15"/>
        <v>1150</v>
      </c>
      <c r="N47" s="66">
        <f t="shared" si="15"/>
        <v>0</v>
      </c>
      <c r="O47" s="66">
        <f t="shared" si="15"/>
        <v>0</v>
      </c>
      <c r="P47" s="66">
        <f t="shared" si="15"/>
        <v>0</v>
      </c>
      <c r="Q47" s="66">
        <f t="shared" si="15"/>
        <v>0</v>
      </c>
      <c r="R47" s="66">
        <f t="shared" si="15"/>
        <v>0</v>
      </c>
      <c r="S47" s="66">
        <f t="shared" si="15"/>
        <v>0</v>
      </c>
      <c r="T47" s="66">
        <f t="shared" si="15"/>
        <v>0</v>
      </c>
      <c r="U47" s="66">
        <f t="shared" si="15"/>
        <v>0</v>
      </c>
      <c r="V47" s="66">
        <f t="shared" si="15"/>
        <v>0</v>
      </c>
      <c r="W47" s="66">
        <f t="shared" si="15"/>
        <v>0</v>
      </c>
      <c r="X47" s="66">
        <f t="shared" si="15"/>
        <v>0</v>
      </c>
      <c r="Y47" s="66">
        <f t="shared" si="15"/>
        <v>0</v>
      </c>
      <c r="Z47" s="66">
        <f t="shared" si="15"/>
        <v>0</v>
      </c>
      <c r="AA47" s="66">
        <f t="shared" si="15"/>
        <v>0</v>
      </c>
      <c r="AB47" s="66">
        <f t="shared" si="15"/>
        <v>0</v>
      </c>
      <c r="AC47" s="66">
        <f t="shared" si="15"/>
        <v>0</v>
      </c>
      <c r="AD47" s="66">
        <f t="shared" si="15"/>
        <v>0</v>
      </c>
      <c r="AE47" s="66">
        <f t="shared" si="15"/>
        <v>0</v>
      </c>
      <c r="AF47" s="66">
        <f t="shared" si="15"/>
        <v>0</v>
      </c>
      <c r="AG47" s="66">
        <f t="shared" si="15"/>
        <v>0</v>
      </c>
      <c r="AH47" s="66">
        <f t="shared" si="15"/>
        <v>0</v>
      </c>
    </row>
    <row r="48" spans="1:34">
      <c r="B48" s="67">
        <f>SUM(D48:AG48)</f>
        <v>1150</v>
      </c>
      <c r="C48" s="185" t="str">
        <f>'FG TYPE'!E18</f>
        <v>Y01</v>
      </c>
      <c r="D48" s="67">
        <f>SUMIFS('Job Number'!$K$3:$K$200,'Job Number'!$A$3:$A$200,'Line Output'!D$1,'Job Number'!$B$3:$B$200,'Line Output'!$C48,'Job Number'!$E$3:$E$200,'Line Output'!$A$47)</f>
        <v>0</v>
      </c>
      <c r="E48" s="67">
        <f>SUMIFS('Job Number'!$K$3:$K$200,'Job Number'!$A$3:$A$200,'Line Output'!E$1,'Job Number'!$B$3:$B$200,'Line Output'!$C48,'Job Number'!$E$3:$E$200,'Line Output'!$A$47)</f>
        <v>0</v>
      </c>
      <c r="F48" s="67">
        <f>SUMIFS('Job Number'!$K$3:$K$200,'Job Number'!$A$3:$A$200,'Line Output'!F$1,'Job Number'!$B$3:$B$200,'Line Output'!$C48,'Job Number'!$E$3:$E$200,'Line Output'!$A$47)</f>
        <v>0</v>
      </c>
      <c r="G48" s="67">
        <f>SUMIFS('Job Number'!$K$3:$K$200,'Job Number'!$A$3:$A$200,'Line Output'!G$1,'Job Number'!$B$3:$B$200,'Line Output'!$C48,'Job Number'!$E$3:$E$200,'Line Output'!$A$47)</f>
        <v>0</v>
      </c>
      <c r="H48" s="67">
        <f>SUMIFS('Job Number'!$K$3:$K$200,'Job Number'!$A$3:$A$200,'Line Output'!H$1,'Job Number'!$B$3:$B$200,'Line Output'!$C48,'Job Number'!$E$3:$E$200,'Line Output'!$A$47)</f>
        <v>0</v>
      </c>
      <c r="I48" s="67">
        <f>SUMIFS('Job Number'!$K$3:$K$200,'Job Number'!$A$3:$A$200,'Line Output'!I$1,'Job Number'!$B$3:$B$200,'Line Output'!$C48,'Job Number'!$E$3:$E$200,'Line Output'!$A$47)</f>
        <v>0</v>
      </c>
      <c r="J48" s="67">
        <f>SUMIFS('Job Number'!$K$3:$K$200,'Job Number'!$A$3:$A$200,'Line Output'!J$1,'Job Number'!$B$3:$B$200,'Line Output'!$C48,'Job Number'!$E$3:$E$200,'Line Output'!$A$47)</f>
        <v>0</v>
      </c>
      <c r="K48" s="67">
        <f>SUMIFS('Job Number'!$K$3:$K$200,'Job Number'!$A$3:$A$200,'Line Output'!K$1,'Job Number'!$B$3:$B$200,'Line Output'!$C48,'Job Number'!$E$3:$E$200,'Line Output'!$A$47)</f>
        <v>0</v>
      </c>
      <c r="L48" s="67">
        <f>SUMIFS('Job Number'!$K$3:$K$200,'Job Number'!$A$3:$A$200,'Line Output'!L$1,'Job Number'!$B$3:$B$200,'Line Output'!$C48,'Job Number'!$E$3:$E$200,'Line Output'!$A$47)</f>
        <v>0</v>
      </c>
      <c r="M48" s="67">
        <f>SUMIFS('Job Number'!$K$3:$K$200,'Job Number'!$A$3:$A$200,'Line Output'!M$1,'Job Number'!$B$3:$B$200,'Line Output'!$C48,'Job Number'!$E$3:$E$200,'Line Output'!$A$47)</f>
        <v>1150</v>
      </c>
      <c r="N48" s="67">
        <f>SUMIFS('Job Number'!$K$3:$K$200,'Job Number'!$A$3:$A$200,'Line Output'!N$1,'Job Number'!$B$3:$B$200,'Line Output'!$C48,'Job Number'!$E$3:$E$200,'Line Output'!$A$47)</f>
        <v>0</v>
      </c>
      <c r="O48" s="67">
        <f>SUMIFS('Job Number'!$K$3:$K$200,'Job Number'!$A$3:$A$200,'Line Output'!O$1,'Job Number'!$B$3:$B$200,'Line Output'!$C48,'Job Number'!$E$3:$E$200,'Line Output'!$A$47)</f>
        <v>0</v>
      </c>
      <c r="P48" s="67">
        <f>SUMIFS('Job Number'!$K$3:$K$200,'Job Number'!$A$3:$A$200,'Line Output'!P$1,'Job Number'!$B$3:$B$200,'Line Output'!$C48,'Job Number'!$E$3:$E$200,'Line Output'!$A$47)</f>
        <v>0</v>
      </c>
      <c r="Q48" s="67">
        <f>SUMIFS('Job Number'!$K$3:$K$200,'Job Number'!$A$3:$A$200,'Line Output'!Q$1,'Job Number'!$B$3:$B$200,'Line Output'!$C48,'Job Number'!$E$3:$E$200,'Line Output'!$A$47)</f>
        <v>0</v>
      </c>
      <c r="R48" s="67">
        <f>SUMIFS('Job Number'!$K$3:$K$200,'Job Number'!$A$3:$A$200,'Line Output'!R$1,'Job Number'!$B$3:$B$200,'Line Output'!$C48,'Job Number'!$E$3:$E$200,'Line Output'!$A$47)</f>
        <v>0</v>
      </c>
      <c r="S48" s="67">
        <f>SUMIFS('Job Number'!$K$3:$K$200,'Job Number'!$A$3:$A$200,'Line Output'!S$1,'Job Number'!$B$3:$B$200,'Line Output'!$C48,'Job Number'!$E$3:$E$200,'Line Output'!$A$47)</f>
        <v>0</v>
      </c>
      <c r="T48" s="67">
        <f>SUMIFS('Job Number'!$K$3:$K$200,'Job Number'!$A$3:$A$200,'Line Output'!T$1,'Job Number'!$B$3:$B$200,'Line Output'!$C48,'Job Number'!$E$3:$E$200,'Line Output'!$A$47)</f>
        <v>0</v>
      </c>
      <c r="U48" s="67">
        <f>SUMIFS('Job Number'!$K$3:$K$200,'Job Number'!$A$3:$A$200,'Line Output'!U$1,'Job Number'!$B$3:$B$200,'Line Output'!$C48,'Job Number'!$E$3:$E$200,'Line Output'!$A$47)</f>
        <v>0</v>
      </c>
      <c r="V48" s="67">
        <f>SUMIFS('Job Number'!$K$3:$K$200,'Job Number'!$A$3:$A$200,'Line Output'!V$1,'Job Number'!$B$3:$B$200,'Line Output'!$C48,'Job Number'!$E$3:$E$200,'Line Output'!$A$47)</f>
        <v>0</v>
      </c>
      <c r="W48" s="67">
        <f>SUMIFS('Job Number'!$K$3:$K$200,'Job Number'!$A$3:$A$200,'Line Output'!W$1,'Job Number'!$B$3:$B$200,'Line Output'!$C48,'Job Number'!$E$3:$E$200,'Line Output'!$A$47)</f>
        <v>0</v>
      </c>
      <c r="X48" s="67">
        <f>SUMIFS('Job Number'!$K$3:$K$200,'Job Number'!$A$3:$A$200,'Line Output'!X$1,'Job Number'!$B$3:$B$200,'Line Output'!$C48,'Job Number'!$E$3:$E$200,'Line Output'!$A$47)</f>
        <v>0</v>
      </c>
      <c r="Y48" s="67">
        <f>SUMIFS('Job Number'!$K$3:$K$200,'Job Number'!$A$3:$A$200,'Line Output'!Y$1,'Job Number'!$B$3:$B$200,'Line Output'!$C48,'Job Number'!$E$3:$E$200,'Line Output'!$A$47)</f>
        <v>0</v>
      </c>
      <c r="Z48" s="67">
        <f>SUMIFS('Job Number'!$K$3:$K$200,'Job Number'!$A$3:$A$200,'Line Output'!Z$1,'Job Number'!$B$3:$B$200,'Line Output'!$C48,'Job Number'!$E$3:$E$200,'Line Output'!$A$47)</f>
        <v>0</v>
      </c>
      <c r="AA48" s="67">
        <f>SUMIFS('Job Number'!$K$3:$K$200,'Job Number'!$A$3:$A$200,'Line Output'!AA$1,'Job Number'!$B$3:$B$200,'Line Output'!$C48,'Job Number'!$E$3:$E$200,'Line Output'!$A$47)</f>
        <v>0</v>
      </c>
      <c r="AB48" s="67">
        <f>SUMIFS('Job Number'!$K$3:$K$200,'Job Number'!$A$3:$A$200,'Line Output'!AB$1,'Job Number'!$B$3:$B$200,'Line Output'!$C48,'Job Number'!$E$3:$E$200,'Line Output'!$A$47)</f>
        <v>0</v>
      </c>
      <c r="AC48" s="67">
        <f>SUMIFS('Job Number'!$K$3:$K$200,'Job Number'!$A$3:$A$200,'Line Output'!AC$1,'Job Number'!$B$3:$B$200,'Line Output'!$C48,'Job Number'!$E$3:$E$200,'Line Output'!$A$47)</f>
        <v>0</v>
      </c>
      <c r="AD48" s="67">
        <f>SUMIFS('Job Number'!$K$3:$K$200,'Job Number'!$A$3:$A$200,'Line Output'!AD$1,'Job Number'!$B$3:$B$200,'Line Output'!$C48,'Job Number'!$E$3:$E$200,'Line Output'!$A$47)</f>
        <v>0</v>
      </c>
      <c r="AE48" s="67">
        <f>SUMIFS('Job Number'!$K$3:$K$200,'Job Number'!$A$3:$A$200,'Line Output'!AE$1,'Job Number'!$B$3:$B$200,'Line Output'!$C48,'Job Number'!$E$3:$E$200,'Line Output'!$A$47)</f>
        <v>0</v>
      </c>
      <c r="AF48" s="67">
        <f>SUMIFS('Job Number'!$K$3:$K$200,'Job Number'!$A$3:$A$200,'Line Output'!AF$1,'Job Number'!$B$3:$B$200,'Line Output'!$C48,'Job Number'!$E$3:$E$200,'Line Output'!$A$47)</f>
        <v>0</v>
      </c>
      <c r="AG48" s="67">
        <f>SUMIFS('Job Number'!$K$3:$K$200,'Job Number'!$A$3:$A$200,'Line Output'!AG$1,'Job Number'!$B$3:$B$200,'Line Output'!$C48,'Job Number'!$E$3:$E$200,'Line Output'!$A$47)</f>
        <v>0</v>
      </c>
      <c r="AH48" s="67">
        <f>SUMIFS('Job Number'!$K$3:$K$200,'Job Number'!$A$3:$A$200,'Line Output'!AH$1,'Job Number'!$B$3:$B$200,'Line Output'!$C48,'Job Number'!$E$3:$E$200,'Line Output'!$A$47)</f>
        <v>0</v>
      </c>
    </row>
    <row r="49" spans="1:34">
      <c r="B49" s="67"/>
      <c r="C49" s="185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</row>
    <row r="50" spans="1:34" ht="13.5" customHeight="1">
      <c r="A50" s="64" t="str">
        <f>'FG TYPE'!B19</f>
        <v>W03-25040035-Y</v>
      </c>
      <c r="B50" s="64" t="str">
        <f>'FG TYPE'!C19</f>
        <v>28#*2C+24#*2C+AL+D+</v>
      </c>
      <c r="C50" s="65">
        <f>SUM(B51)</f>
        <v>19878</v>
      </c>
      <c r="D50" s="66">
        <f>SUM(D51)</f>
        <v>0</v>
      </c>
      <c r="E50" s="66">
        <f t="shared" ref="E50:AH50" si="16">SUM(E51)</f>
        <v>0</v>
      </c>
      <c r="F50" s="66">
        <f t="shared" si="16"/>
        <v>0</v>
      </c>
      <c r="G50" s="66">
        <f t="shared" si="16"/>
        <v>0</v>
      </c>
      <c r="H50" s="66">
        <f t="shared" si="16"/>
        <v>0</v>
      </c>
      <c r="I50" s="66">
        <f t="shared" si="16"/>
        <v>0</v>
      </c>
      <c r="J50" s="66">
        <f t="shared" si="16"/>
        <v>0</v>
      </c>
      <c r="K50" s="66">
        <f t="shared" si="16"/>
        <v>0</v>
      </c>
      <c r="L50" s="66">
        <f t="shared" si="16"/>
        <v>0</v>
      </c>
      <c r="M50" s="66">
        <f t="shared" si="16"/>
        <v>2190</v>
      </c>
      <c r="N50" s="66">
        <f t="shared" si="16"/>
        <v>0</v>
      </c>
      <c r="O50" s="66">
        <f t="shared" si="16"/>
        <v>0</v>
      </c>
      <c r="P50" s="66">
        <f t="shared" si="16"/>
        <v>0</v>
      </c>
      <c r="Q50" s="66">
        <f t="shared" si="16"/>
        <v>0</v>
      </c>
      <c r="R50" s="66">
        <f t="shared" si="16"/>
        <v>0</v>
      </c>
      <c r="S50" s="66">
        <f t="shared" si="16"/>
        <v>0</v>
      </c>
      <c r="T50" s="66">
        <f t="shared" si="16"/>
        <v>0</v>
      </c>
      <c r="U50" s="66">
        <f t="shared" si="16"/>
        <v>0</v>
      </c>
      <c r="V50" s="66">
        <f t="shared" si="16"/>
        <v>8099</v>
      </c>
      <c r="W50" s="66">
        <f t="shared" si="16"/>
        <v>0</v>
      </c>
      <c r="X50" s="66">
        <f t="shared" si="16"/>
        <v>0</v>
      </c>
      <c r="Y50" s="66">
        <f t="shared" si="16"/>
        <v>0</v>
      </c>
      <c r="Z50" s="66">
        <f t="shared" si="16"/>
        <v>9589</v>
      </c>
      <c r="AA50" s="66">
        <f t="shared" si="16"/>
        <v>0</v>
      </c>
      <c r="AB50" s="66">
        <f t="shared" si="16"/>
        <v>0</v>
      </c>
      <c r="AC50" s="66">
        <f t="shared" si="16"/>
        <v>0</v>
      </c>
      <c r="AD50" s="66">
        <f t="shared" si="16"/>
        <v>0</v>
      </c>
      <c r="AE50" s="66">
        <f t="shared" si="16"/>
        <v>0</v>
      </c>
      <c r="AF50" s="66">
        <f t="shared" si="16"/>
        <v>0</v>
      </c>
      <c r="AG50" s="66">
        <f t="shared" si="16"/>
        <v>0</v>
      </c>
      <c r="AH50" s="66">
        <f t="shared" si="16"/>
        <v>0</v>
      </c>
    </row>
    <row r="51" spans="1:34">
      <c r="B51" s="67">
        <f>SUM(D51:AG51)</f>
        <v>19878</v>
      </c>
      <c r="C51" s="185" t="str">
        <f>'FG TYPE'!E19</f>
        <v>Y01</v>
      </c>
      <c r="D51" s="67">
        <f>SUMIFS('Job Number'!$K$3:$K$200,'Job Number'!$A$3:$A$200,'Line Output'!D$1,'Job Number'!$B$3:$B$200,'Line Output'!$C51,'Job Number'!$E$3:$E$200,'Line Output'!$A$50)</f>
        <v>0</v>
      </c>
      <c r="E51" s="67">
        <f>SUMIFS('Job Number'!$K$3:$K$200,'Job Number'!$A$3:$A$200,'Line Output'!E$1,'Job Number'!$B$3:$B$200,'Line Output'!$C51,'Job Number'!$E$3:$E$200,'Line Output'!$A$50)</f>
        <v>0</v>
      </c>
      <c r="F51" s="67">
        <f>SUMIFS('Job Number'!$K$3:$K$200,'Job Number'!$A$3:$A$200,'Line Output'!F$1,'Job Number'!$B$3:$B$200,'Line Output'!$C51,'Job Number'!$E$3:$E$200,'Line Output'!$A$50)</f>
        <v>0</v>
      </c>
      <c r="G51" s="67">
        <f>SUMIFS('Job Number'!$K$3:$K$200,'Job Number'!$A$3:$A$200,'Line Output'!G$1,'Job Number'!$B$3:$B$200,'Line Output'!$C51,'Job Number'!$E$3:$E$200,'Line Output'!$A$50)</f>
        <v>0</v>
      </c>
      <c r="H51" s="67">
        <f>SUMIFS('Job Number'!$K$3:$K$200,'Job Number'!$A$3:$A$200,'Line Output'!H$1,'Job Number'!$B$3:$B$200,'Line Output'!$C51,'Job Number'!$E$3:$E$200,'Line Output'!$A$50)</f>
        <v>0</v>
      </c>
      <c r="I51" s="67">
        <f>SUMIFS('Job Number'!$K$3:$K$200,'Job Number'!$A$3:$A$200,'Line Output'!I$1,'Job Number'!$B$3:$B$200,'Line Output'!$C51,'Job Number'!$E$3:$E$200,'Line Output'!$A$50)</f>
        <v>0</v>
      </c>
      <c r="J51" s="67">
        <f>SUMIFS('Job Number'!$K$3:$K$200,'Job Number'!$A$3:$A$200,'Line Output'!J$1,'Job Number'!$B$3:$B$200,'Line Output'!$C51,'Job Number'!$E$3:$E$200,'Line Output'!$A$50)</f>
        <v>0</v>
      </c>
      <c r="K51" s="67">
        <f>SUMIFS('Job Number'!$K$3:$K$200,'Job Number'!$A$3:$A$200,'Line Output'!K$1,'Job Number'!$B$3:$B$200,'Line Output'!$C51,'Job Number'!$E$3:$E$200,'Line Output'!$A$50)</f>
        <v>0</v>
      </c>
      <c r="L51" s="67">
        <f>SUMIFS('Job Number'!$K$3:$K$200,'Job Number'!$A$3:$A$200,'Line Output'!L$1,'Job Number'!$B$3:$B$200,'Line Output'!$C51,'Job Number'!$E$3:$E$200,'Line Output'!$A$50)</f>
        <v>0</v>
      </c>
      <c r="M51" s="67">
        <f>SUMIFS('Job Number'!$K$3:$K$200,'Job Number'!$A$3:$A$200,'Line Output'!M$1,'Job Number'!$B$3:$B$200,'Line Output'!$C51,'Job Number'!$E$3:$E$200,'Line Output'!$A$50)</f>
        <v>2190</v>
      </c>
      <c r="N51" s="67">
        <f>SUMIFS('Job Number'!$K$3:$K$200,'Job Number'!$A$3:$A$200,'Line Output'!N$1,'Job Number'!$B$3:$B$200,'Line Output'!$C51,'Job Number'!$E$3:$E$200,'Line Output'!$A$50)</f>
        <v>0</v>
      </c>
      <c r="O51" s="67">
        <f>SUMIFS('Job Number'!$K$3:$K$200,'Job Number'!$A$3:$A$200,'Line Output'!O$1,'Job Number'!$B$3:$B$200,'Line Output'!$C51,'Job Number'!$E$3:$E$200,'Line Output'!$A$50)</f>
        <v>0</v>
      </c>
      <c r="P51" s="67">
        <f>SUMIFS('Job Number'!$K$3:$K$200,'Job Number'!$A$3:$A$200,'Line Output'!P$1,'Job Number'!$B$3:$B$200,'Line Output'!$C51,'Job Number'!$E$3:$E$200,'Line Output'!$A$50)</f>
        <v>0</v>
      </c>
      <c r="Q51" s="67">
        <f>SUMIFS('Job Number'!$K$3:$K$200,'Job Number'!$A$3:$A$200,'Line Output'!Q$1,'Job Number'!$B$3:$B$200,'Line Output'!$C51,'Job Number'!$E$3:$E$200,'Line Output'!$A$50)</f>
        <v>0</v>
      </c>
      <c r="R51" s="67">
        <f>SUMIFS('Job Number'!$K$3:$K$200,'Job Number'!$A$3:$A$200,'Line Output'!R$1,'Job Number'!$B$3:$B$200,'Line Output'!$C51,'Job Number'!$E$3:$E$200,'Line Output'!$A$50)</f>
        <v>0</v>
      </c>
      <c r="S51" s="67">
        <f>SUMIFS('Job Number'!$K$3:$K$200,'Job Number'!$A$3:$A$200,'Line Output'!S$1,'Job Number'!$B$3:$B$200,'Line Output'!$C51,'Job Number'!$E$3:$E$200,'Line Output'!$A$50)</f>
        <v>0</v>
      </c>
      <c r="T51" s="67">
        <f>SUMIFS('Job Number'!$K$3:$K$200,'Job Number'!$A$3:$A$200,'Line Output'!T$1,'Job Number'!$B$3:$B$200,'Line Output'!$C51,'Job Number'!$E$3:$E$200,'Line Output'!$A$50)</f>
        <v>0</v>
      </c>
      <c r="U51" s="67">
        <f>SUMIFS('Job Number'!$K$3:$K$200,'Job Number'!$A$3:$A$200,'Line Output'!U$1,'Job Number'!$B$3:$B$200,'Line Output'!$C51,'Job Number'!$E$3:$E$200,'Line Output'!$A$50)</f>
        <v>0</v>
      </c>
      <c r="V51" s="67">
        <f>SUMIFS('Job Number'!$K$3:$K$200,'Job Number'!$A$3:$A$200,'Line Output'!V$1,'Job Number'!$B$3:$B$200,'Line Output'!$C51,'Job Number'!$E$3:$E$200,'Line Output'!$A$50)</f>
        <v>8099</v>
      </c>
      <c r="W51" s="67">
        <f>SUMIFS('Job Number'!$K$3:$K$200,'Job Number'!$A$3:$A$200,'Line Output'!W$1,'Job Number'!$B$3:$B$200,'Line Output'!$C51,'Job Number'!$E$3:$E$200,'Line Output'!$A$50)</f>
        <v>0</v>
      </c>
      <c r="X51" s="67">
        <f>SUMIFS('Job Number'!$K$3:$K$200,'Job Number'!$A$3:$A$200,'Line Output'!X$1,'Job Number'!$B$3:$B$200,'Line Output'!$C51,'Job Number'!$E$3:$E$200,'Line Output'!$A$50)</f>
        <v>0</v>
      </c>
      <c r="Y51" s="67">
        <f>SUMIFS('Job Number'!$K$3:$K$200,'Job Number'!$A$3:$A$200,'Line Output'!Y$1,'Job Number'!$B$3:$B$200,'Line Output'!$C51,'Job Number'!$E$3:$E$200,'Line Output'!$A$50)</f>
        <v>0</v>
      </c>
      <c r="Z51" s="67">
        <f>SUMIFS('Job Number'!$K$3:$K$200,'Job Number'!$A$3:$A$200,'Line Output'!Z$1,'Job Number'!$B$3:$B$200,'Line Output'!$C51,'Job Number'!$E$3:$E$200,'Line Output'!$A$50)</f>
        <v>9589</v>
      </c>
      <c r="AA51" s="67">
        <f>SUMIFS('Job Number'!$K$3:$K$200,'Job Number'!$A$3:$A$200,'Line Output'!AA$1,'Job Number'!$B$3:$B$200,'Line Output'!$C51,'Job Number'!$E$3:$E$200,'Line Output'!$A$50)</f>
        <v>0</v>
      </c>
      <c r="AB51" s="67">
        <f>SUMIFS('Job Number'!$K$3:$K$200,'Job Number'!$A$3:$A$200,'Line Output'!AB$1,'Job Number'!$B$3:$B$200,'Line Output'!$C51,'Job Number'!$E$3:$E$200,'Line Output'!$A$50)</f>
        <v>0</v>
      </c>
      <c r="AC51" s="67">
        <f>SUMIFS('Job Number'!$K$3:$K$200,'Job Number'!$A$3:$A$200,'Line Output'!AC$1,'Job Number'!$B$3:$B$200,'Line Output'!$C51,'Job Number'!$E$3:$E$200,'Line Output'!$A$50)</f>
        <v>0</v>
      </c>
      <c r="AD51" s="67">
        <f>SUMIFS('Job Number'!$K$3:$K$200,'Job Number'!$A$3:$A$200,'Line Output'!AD$1,'Job Number'!$B$3:$B$200,'Line Output'!$C51,'Job Number'!$E$3:$E$200,'Line Output'!$A$50)</f>
        <v>0</v>
      </c>
      <c r="AE51" s="67">
        <f>SUMIFS('Job Number'!$K$3:$K$200,'Job Number'!$A$3:$A$200,'Line Output'!AE$1,'Job Number'!$B$3:$B$200,'Line Output'!$C51,'Job Number'!$E$3:$E$200,'Line Output'!$A$50)</f>
        <v>0</v>
      </c>
      <c r="AF51" s="67">
        <f>SUMIFS('Job Number'!$K$3:$K$200,'Job Number'!$A$3:$A$200,'Line Output'!AF$1,'Job Number'!$B$3:$B$200,'Line Output'!$C51,'Job Number'!$E$3:$E$200,'Line Output'!$A$50)</f>
        <v>0</v>
      </c>
      <c r="AG51" s="67">
        <f>SUMIFS('Job Number'!$K$3:$K$200,'Job Number'!$A$3:$A$200,'Line Output'!AG$1,'Job Number'!$B$3:$B$200,'Line Output'!$C51,'Job Number'!$E$3:$E$200,'Line Output'!$A$50)</f>
        <v>0</v>
      </c>
      <c r="AH51" s="67">
        <f>SUMIFS('Job Number'!$K$3:$K$200,'Job Number'!$A$3:$A$200,'Line Output'!AH$1,'Job Number'!$B$3:$B$200,'Line Output'!$C51,'Job Number'!$E$3:$E$200,'Line Output'!$A$50)</f>
        <v>0</v>
      </c>
    </row>
    <row r="52" spans="1:34">
      <c r="B52" s="67"/>
      <c r="C52" s="185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</row>
    <row r="53" spans="1:34" ht="13.5" customHeight="1">
      <c r="A53" s="64" t="str">
        <f>'FG TYPE'!B20</f>
        <v>W03-25040036-Y</v>
      </c>
      <c r="B53" s="64" t="str">
        <f>'FG TYPE'!C20</f>
        <v>28#*2C+28#*2C+AL+D+</v>
      </c>
      <c r="C53" s="65">
        <f>SUM(B54)</f>
        <v>0</v>
      </c>
      <c r="D53" s="66">
        <f>SUM(D54)</f>
        <v>0</v>
      </c>
      <c r="E53" s="66">
        <f t="shared" ref="E53:AH53" si="17">SUM(E54)</f>
        <v>0</v>
      </c>
      <c r="F53" s="66">
        <f t="shared" si="17"/>
        <v>0</v>
      </c>
      <c r="G53" s="66">
        <f t="shared" si="17"/>
        <v>0</v>
      </c>
      <c r="H53" s="66">
        <f t="shared" si="17"/>
        <v>0</v>
      </c>
      <c r="I53" s="66">
        <f t="shared" si="17"/>
        <v>0</v>
      </c>
      <c r="J53" s="66">
        <f t="shared" si="17"/>
        <v>0</v>
      </c>
      <c r="K53" s="66">
        <f t="shared" si="17"/>
        <v>0</v>
      </c>
      <c r="L53" s="66">
        <f t="shared" si="17"/>
        <v>0</v>
      </c>
      <c r="M53" s="66">
        <f t="shared" si="17"/>
        <v>0</v>
      </c>
      <c r="N53" s="66">
        <f t="shared" si="17"/>
        <v>0</v>
      </c>
      <c r="O53" s="66">
        <f t="shared" si="17"/>
        <v>0</v>
      </c>
      <c r="P53" s="66">
        <f t="shared" si="17"/>
        <v>0</v>
      </c>
      <c r="Q53" s="66">
        <f t="shared" si="17"/>
        <v>0</v>
      </c>
      <c r="R53" s="66">
        <f t="shared" si="17"/>
        <v>0</v>
      </c>
      <c r="S53" s="66">
        <f t="shared" si="17"/>
        <v>0</v>
      </c>
      <c r="T53" s="66">
        <f t="shared" si="17"/>
        <v>0</v>
      </c>
      <c r="U53" s="66">
        <f t="shared" si="17"/>
        <v>0</v>
      </c>
      <c r="V53" s="66">
        <f t="shared" si="17"/>
        <v>0</v>
      </c>
      <c r="W53" s="66">
        <f t="shared" si="17"/>
        <v>0</v>
      </c>
      <c r="X53" s="66">
        <f t="shared" si="17"/>
        <v>0</v>
      </c>
      <c r="Y53" s="66">
        <f t="shared" si="17"/>
        <v>0</v>
      </c>
      <c r="Z53" s="66">
        <f t="shared" si="17"/>
        <v>0</v>
      </c>
      <c r="AA53" s="66">
        <f t="shared" si="17"/>
        <v>0</v>
      </c>
      <c r="AB53" s="66">
        <f t="shared" si="17"/>
        <v>0</v>
      </c>
      <c r="AC53" s="66">
        <f t="shared" si="17"/>
        <v>0</v>
      </c>
      <c r="AD53" s="66">
        <f t="shared" si="17"/>
        <v>0</v>
      </c>
      <c r="AE53" s="66">
        <f t="shared" si="17"/>
        <v>0</v>
      </c>
      <c r="AF53" s="66">
        <f t="shared" si="17"/>
        <v>0</v>
      </c>
      <c r="AG53" s="66">
        <f t="shared" si="17"/>
        <v>0</v>
      </c>
      <c r="AH53" s="66">
        <f t="shared" si="17"/>
        <v>0</v>
      </c>
    </row>
    <row r="54" spans="1:34">
      <c r="B54" s="67">
        <f>SUM(D54:AG54)</f>
        <v>0</v>
      </c>
      <c r="C54" s="185" t="str">
        <f>'FG TYPE'!E20</f>
        <v>Y01</v>
      </c>
      <c r="D54" s="67">
        <f>SUMIFS('Job Number'!$K$3:$K$200,'Job Number'!$A$3:$A$200,'Line Output'!D$1,'Job Number'!$B$3:$B$200,'Line Output'!$C54,'Job Number'!$E$3:$E$200,'Line Output'!$A$53)</f>
        <v>0</v>
      </c>
      <c r="E54" s="67">
        <f>SUMIFS('Job Number'!$K$3:$K$200,'Job Number'!$A$3:$A$200,'Line Output'!E$1,'Job Number'!$B$3:$B$200,'Line Output'!$C54,'Job Number'!$E$3:$E$200,'Line Output'!$A$53)</f>
        <v>0</v>
      </c>
      <c r="F54" s="67">
        <f>SUMIFS('Job Number'!$K$3:$K$200,'Job Number'!$A$3:$A$200,'Line Output'!F$1,'Job Number'!$B$3:$B$200,'Line Output'!$C54,'Job Number'!$E$3:$E$200,'Line Output'!$A$53)</f>
        <v>0</v>
      </c>
      <c r="G54" s="67">
        <f>SUMIFS('Job Number'!$K$3:$K$200,'Job Number'!$A$3:$A$200,'Line Output'!G$1,'Job Number'!$B$3:$B$200,'Line Output'!$C54,'Job Number'!$E$3:$E$200,'Line Output'!$A$53)</f>
        <v>0</v>
      </c>
      <c r="H54" s="67">
        <f>SUMIFS('Job Number'!$K$3:$K$200,'Job Number'!$A$3:$A$200,'Line Output'!H$1,'Job Number'!$B$3:$B$200,'Line Output'!$C54,'Job Number'!$E$3:$E$200,'Line Output'!$A$53)</f>
        <v>0</v>
      </c>
      <c r="I54" s="67">
        <f>SUMIFS('Job Number'!$K$3:$K$200,'Job Number'!$A$3:$A$200,'Line Output'!I$1,'Job Number'!$B$3:$B$200,'Line Output'!$C54,'Job Number'!$E$3:$E$200,'Line Output'!$A$53)</f>
        <v>0</v>
      </c>
      <c r="J54" s="67">
        <f>SUMIFS('Job Number'!$K$3:$K$200,'Job Number'!$A$3:$A$200,'Line Output'!J$1,'Job Number'!$B$3:$B$200,'Line Output'!$C54,'Job Number'!$E$3:$E$200,'Line Output'!$A$53)</f>
        <v>0</v>
      </c>
      <c r="K54" s="67">
        <f>SUMIFS('Job Number'!$K$3:$K$200,'Job Number'!$A$3:$A$200,'Line Output'!K$1,'Job Number'!$B$3:$B$200,'Line Output'!$C54,'Job Number'!$E$3:$E$200,'Line Output'!$A$53)</f>
        <v>0</v>
      </c>
      <c r="L54" s="67">
        <f>SUMIFS('Job Number'!$K$3:$K$200,'Job Number'!$A$3:$A$200,'Line Output'!L$1,'Job Number'!$B$3:$B$200,'Line Output'!$C54,'Job Number'!$E$3:$E$200,'Line Output'!$A$53)</f>
        <v>0</v>
      </c>
      <c r="M54" s="67">
        <f>SUMIFS('Job Number'!$K$3:$K$200,'Job Number'!$A$3:$A$200,'Line Output'!M$1,'Job Number'!$B$3:$B$200,'Line Output'!$C54,'Job Number'!$E$3:$E$200,'Line Output'!$A$53)</f>
        <v>0</v>
      </c>
      <c r="N54" s="67">
        <f>SUMIFS('Job Number'!$K$3:$K$200,'Job Number'!$A$3:$A$200,'Line Output'!N$1,'Job Number'!$B$3:$B$200,'Line Output'!$C54,'Job Number'!$E$3:$E$200,'Line Output'!$A$53)</f>
        <v>0</v>
      </c>
      <c r="O54" s="67">
        <f>SUMIFS('Job Number'!$K$3:$K$200,'Job Number'!$A$3:$A$200,'Line Output'!O$1,'Job Number'!$B$3:$B$200,'Line Output'!$C54,'Job Number'!$E$3:$E$200,'Line Output'!$A$53)</f>
        <v>0</v>
      </c>
      <c r="P54" s="67">
        <f>SUMIFS('Job Number'!$K$3:$K$200,'Job Number'!$A$3:$A$200,'Line Output'!P$1,'Job Number'!$B$3:$B$200,'Line Output'!$C54,'Job Number'!$E$3:$E$200,'Line Output'!$A$53)</f>
        <v>0</v>
      </c>
      <c r="Q54" s="67">
        <f>SUMIFS('Job Number'!$K$3:$K$200,'Job Number'!$A$3:$A$200,'Line Output'!Q$1,'Job Number'!$B$3:$B$200,'Line Output'!$C54,'Job Number'!$E$3:$E$200,'Line Output'!$A$53)</f>
        <v>0</v>
      </c>
      <c r="R54" s="67">
        <f>SUMIFS('Job Number'!$K$3:$K$200,'Job Number'!$A$3:$A$200,'Line Output'!R$1,'Job Number'!$B$3:$B$200,'Line Output'!$C54,'Job Number'!$E$3:$E$200,'Line Output'!$A$53)</f>
        <v>0</v>
      </c>
      <c r="S54" s="67">
        <f>SUMIFS('Job Number'!$K$3:$K$200,'Job Number'!$A$3:$A$200,'Line Output'!S$1,'Job Number'!$B$3:$B$200,'Line Output'!$C54,'Job Number'!$E$3:$E$200,'Line Output'!$A$53)</f>
        <v>0</v>
      </c>
      <c r="T54" s="67">
        <f>SUMIFS('Job Number'!$K$3:$K$200,'Job Number'!$A$3:$A$200,'Line Output'!T$1,'Job Number'!$B$3:$B$200,'Line Output'!$C54,'Job Number'!$E$3:$E$200,'Line Output'!$A$53)</f>
        <v>0</v>
      </c>
      <c r="U54" s="67">
        <f>SUMIFS('Job Number'!$K$3:$K$200,'Job Number'!$A$3:$A$200,'Line Output'!U$1,'Job Number'!$B$3:$B$200,'Line Output'!$C54,'Job Number'!$E$3:$E$200,'Line Output'!$A$53)</f>
        <v>0</v>
      </c>
      <c r="V54" s="67">
        <f>SUMIFS('Job Number'!$K$3:$K$200,'Job Number'!$A$3:$A$200,'Line Output'!V$1,'Job Number'!$B$3:$B$200,'Line Output'!$C54,'Job Number'!$E$3:$E$200,'Line Output'!$A$53)</f>
        <v>0</v>
      </c>
      <c r="W54" s="67">
        <f>SUMIFS('Job Number'!$K$3:$K$200,'Job Number'!$A$3:$A$200,'Line Output'!W$1,'Job Number'!$B$3:$B$200,'Line Output'!$C54,'Job Number'!$E$3:$E$200,'Line Output'!$A$53)</f>
        <v>0</v>
      </c>
      <c r="X54" s="67">
        <f>SUMIFS('Job Number'!$K$3:$K$200,'Job Number'!$A$3:$A$200,'Line Output'!X$1,'Job Number'!$B$3:$B$200,'Line Output'!$C54,'Job Number'!$E$3:$E$200,'Line Output'!$A$53)</f>
        <v>0</v>
      </c>
      <c r="Y54" s="67">
        <f>SUMIFS('Job Number'!$K$3:$K$200,'Job Number'!$A$3:$A$200,'Line Output'!Y$1,'Job Number'!$B$3:$B$200,'Line Output'!$C54,'Job Number'!$E$3:$E$200,'Line Output'!$A$53)</f>
        <v>0</v>
      </c>
      <c r="Z54" s="67">
        <f>SUMIFS('Job Number'!$K$3:$K$200,'Job Number'!$A$3:$A$200,'Line Output'!Z$1,'Job Number'!$B$3:$B$200,'Line Output'!$C54,'Job Number'!$E$3:$E$200,'Line Output'!$A$53)</f>
        <v>0</v>
      </c>
      <c r="AA54" s="67">
        <f>SUMIFS('Job Number'!$K$3:$K$200,'Job Number'!$A$3:$A$200,'Line Output'!AA$1,'Job Number'!$B$3:$B$200,'Line Output'!$C54,'Job Number'!$E$3:$E$200,'Line Output'!$A$53)</f>
        <v>0</v>
      </c>
      <c r="AB54" s="67">
        <f>SUMIFS('Job Number'!$K$3:$K$200,'Job Number'!$A$3:$A$200,'Line Output'!AB$1,'Job Number'!$B$3:$B$200,'Line Output'!$C54,'Job Number'!$E$3:$E$200,'Line Output'!$A$53)</f>
        <v>0</v>
      </c>
      <c r="AC54" s="67">
        <f>SUMIFS('Job Number'!$K$3:$K$200,'Job Number'!$A$3:$A$200,'Line Output'!AC$1,'Job Number'!$B$3:$B$200,'Line Output'!$C54,'Job Number'!$E$3:$E$200,'Line Output'!$A$53)</f>
        <v>0</v>
      </c>
      <c r="AD54" s="67">
        <f>SUMIFS('Job Number'!$K$3:$K$200,'Job Number'!$A$3:$A$200,'Line Output'!AD$1,'Job Number'!$B$3:$B$200,'Line Output'!$C54,'Job Number'!$E$3:$E$200,'Line Output'!$A$53)</f>
        <v>0</v>
      </c>
      <c r="AE54" s="67">
        <f>SUMIFS('Job Number'!$K$3:$K$200,'Job Number'!$A$3:$A$200,'Line Output'!AE$1,'Job Number'!$B$3:$B$200,'Line Output'!$C54,'Job Number'!$E$3:$E$200,'Line Output'!$A$53)</f>
        <v>0</v>
      </c>
      <c r="AF54" s="67">
        <f>SUMIFS('Job Number'!$K$3:$K$200,'Job Number'!$A$3:$A$200,'Line Output'!AF$1,'Job Number'!$B$3:$B$200,'Line Output'!$C54,'Job Number'!$E$3:$E$200,'Line Output'!$A$53)</f>
        <v>0</v>
      </c>
      <c r="AG54" s="67">
        <f>SUMIFS('Job Number'!$K$3:$K$200,'Job Number'!$A$3:$A$200,'Line Output'!AG$1,'Job Number'!$B$3:$B$200,'Line Output'!$C54,'Job Number'!$E$3:$E$200,'Line Output'!$A$53)</f>
        <v>0</v>
      </c>
      <c r="AH54" s="67">
        <f>SUMIFS('Job Number'!$K$3:$K$200,'Job Number'!$A$3:$A$200,'Line Output'!AH$1,'Job Number'!$B$3:$B$200,'Line Output'!$C54,'Job Number'!$E$3:$E$200,'Line Output'!$A$53)</f>
        <v>0</v>
      </c>
    </row>
    <row r="55" spans="1:34">
      <c r="B55" s="67"/>
      <c r="C55" s="185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</row>
    <row r="56" spans="1:34" ht="13.5" customHeight="1">
      <c r="A56" s="64" t="str">
        <f>'FG TYPE'!B21</f>
        <v>W03-25040037-Y</v>
      </c>
      <c r="B56" s="222" t="str">
        <f>'FG TYPE'!C21</f>
        <v>28#*2C+28#*2C+AL+D+</v>
      </c>
      <c r="C56" s="65">
        <f>SUM(B57)</f>
        <v>0</v>
      </c>
      <c r="D56" s="66">
        <f>SUM(D57)</f>
        <v>0</v>
      </c>
      <c r="E56" s="66">
        <f t="shared" ref="E56:AH56" si="18">SUM(E57)</f>
        <v>0</v>
      </c>
      <c r="F56" s="66">
        <f t="shared" si="18"/>
        <v>0</v>
      </c>
      <c r="G56" s="66">
        <f t="shared" si="18"/>
        <v>0</v>
      </c>
      <c r="H56" s="66">
        <f t="shared" si="18"/>
        <v>0</v>
      </c>
      <c r="I56" s="66">
        <f t="shared" si="18"/>
        <v>0</v>
      </c>
      <c r="J56" s="66">
        <f t="shared" si="18"/>
        <v>0</v>
      </c>
      <c r="K56" s="66">
        <f t="shared" si="18"/>
        <v>0</v>
      </c>
      <c r="L56" s="66">
        <f t="shared" si="18"/>
        <v>0</v>
      </c>
      <c r="M56" s="66">
        <f t="shared" si="18"/>
        <v>0</v>
      </c>
      <c r="N56" s="66">
        <f t="shared" si="18"/>
        <v>0</v>
      </c>
      <c r="O56" s="66">
        <f t="shared" si="18"/>
        <v>0</v>
      </c>
      <c r="P56" s="66">
        <f t="shared" si="18"/>
        <v>0</v>
      </c>
      <c r="Q56" s="66">
        <f t="shared" si="18"/>
        <v>0</v>
      </c>
      <c r="R56" s="66">
        <f t="shared" si="18"/>
        <v>0</v>
      </c>
      <c r="S56" s="66">
        <f t="shared" si="18"/>
        <v>0</v>
      </c>
      <c r="T56" s="66">
        <f t="shared" si="18"/>
        <v>0</v>
      </c>
      <c r="U56" s="66">
        <f t="shared" si="18"/>
        <v>0</v>
      </c>
      <c r="V56" s="66">
        <f t="shared" si="18"/>
        <v>0</v>
      </c>
      <c r="W56" s="66">
        <f t="shared" si="18"/>
        <v>0</v>
      </c>
      <c r="X56" s="66">
        <f t="shared" si="18"/>
        <v>0</v>
      </c>
      <c r="Y56" s="66">
        <f t="shared" si="18"/>
        <v>0</v>
      </c>
      <c r="Z56" s="66">
        <f t="shared" si="18"/>
        <v>0</v>
      </c>
      <c r="AA56" s="66">
        <f t="shared" si="18"/>
        <v>0</v>
      </c>
      <c r="AB56" s="66">
        <f t="shared" si="18"/>
        <v>0</v>
      </c>
      <c r="AC56" s="66">
        <f t="shared" si="18"/>
        <v>0</v>
      </c>
      <c r="AD56" s="66">
        <f t="shared" si="18"/>
        <v>0</v>
      </c>
      <c r="AE56" s="66">
        <f t="shared" si="18"/>
        <v>0</v>
      </c>
      <c r="AF56" s="66">
        <f t="shared" si="18"/>
        <v>0</v>
      </c>
      <c r="AG56" s="66">
        <f t="shared" si="18"/>
        <v>0</v>
      </c>
      <c r="AH56" s="66">
        <f t="shared" si="18"/>
        <v>0</v>
      </c>
    </row>
    <row r="57" spans="1:34">
      <c r="B57" s="67">
        <f>SUM(D57:AG57)</f>
        <v>0</v>
      </c>
      <c r="C57" s="185" t="str">
        <f>'FG TYPE'!E21</f>
        <v>Y01</v>
      </c>
      <c r="D57" s="67">
        <f>SUMIFS('Job Number'!$K$3:$K$200,'Job Number'!$A$3:$A$200,'Line Output'!D$1,'Job Number'!$B$3:$B$200,'Line Output'!$C57,'Job Number'!$E$3:$E$200,'Line Output'!$A$56)</f>
        <v>0</v>
      </c>
      <c r="E57" s="67">
        <f>SUMIFS('Job Number'!$K$3:$K$200,'Job Number'!$A$3:$A$200,'Line Output'!E$1,'Job Number'!$B$3:$B$200,'Line Output'!$C57,'Job Number'!$E$3:$E$200,'Line Output'!$A$56)</f>
        <v>0</v>
      </c>
      <c r="F57" s="67">
        <f>SUMIFS('Job Number'!$K$3:$K$200,'Job Number'!$A$3:$A$200,'Line Output'!F$1,'Job Number'!$B$3:$B$200,'Line Output'!$C57,'Job Number'!$E$3:$E$200,'Line Output'!$A$56)</f>
        <v>0</v>
      </c>
      <c r="G57" s="67">
        <f>SUMIFS('Job Number'!$K$3:$K$200,'Job Number'!$A$3:$A$200,'Line Output'!G$1,'Job Number'!$B$3:$B$200,'Line Output'!$C57,'Job Number'!$E$3:$E$200,'Line Output'!$A$56)</f>
        <v>0</v>
      </c>
      <c r="H57" s="67">
        <f>SUMIFS('Job Number'!$K$3:$K$200,'Job Number'!$A$3:$A$200,'Line Output'!H$1,'Job Number'!$B$3:$B$200,'Line Output'!$C57,'Job Number'!$E$3:$E$200,'Line Output'!$A$56)</f>
        <v>0</v>
      </c>
      <c r="I57" s="67">
        <f>SUMIFS('Job Number'!$K$3:$K$200,'Job Number'!$A$3:$A$200,'Line Output'!I$1,'Job Number'!$B$3:$B$200,'Line Output'!$C57,'Job Number'!$E$3:$E$200,'Line Output'!$A$56)</f>
        <v>0</v>
      </c>
      <c r="J57" s="67">
        <f>SUMIFS('Job Number'!$K$3:$K$200,'Job Number'!$A$3:$A$200,'Line Output'!J$1,'Job Number'!$B$3:$B$200,'Line Output'!$C57,'Job Number'!$E$3:$E$200,'Line Output'!$A$56)</f>
        <v>0</v>
      </c>
      <c r="K57" s="67">
        <f>SUMIFS('Job Number'!$K$3:$K$200,'Job Number'!$A$3:$A$200,'Line Output'!K$1,'Job Number'!$B$3:$B$200,'Line Output'!$C57,'Job Number'!$E$3:$E$200,'Line Output'!$A$56)</f>
        <v>0</v>
      </c>
      <c r="L57" s="67">
        <f>SUMIFS('Job Number'!$K$3:$K$200,'Job Number'!$A$3:$A$200,'Line Output'!L$1,'Job Number'!$B$3:$B$200,'Line Output'!$C57,'Job Number'!$E$3:$E$200,'Line Output'!$A$56)</f>
        <v>0</v>
      </c>
      <c r="M57" s="67">
        <f>SUMIFS('Job Number'!$K$3:$K$200,'Job Number'!$A$3:$A$200,'Line Output'!M$1,'Job Number'!$B$3:$B$200,'Line Output'!$C57,'Job Number'!$E$3:$E$200,'Line Output'!$A$56)</f>
        <v>0</v>
      </c>
      <c r="N57" s="67">
        <f>SUMIFS('Job Number'!$K$3:$K$200,'Job Number'!$A$3:$A$200,'Line Output'!N$1,'Job Number'!$B$3:$B$200,'Line Output'!$C57,'Job Number'!$E$3:$E$200,'Line Output'!$A$56)</f>
        <v>0</v>
      </c>
      <c r="O57" s="67">
        <f>SUMIFS('Job Number'!$K$3:$K$200,'Job Number'!$A$3:$A$200,'Line Output'!O$1,'Job Number'!$B$3:$B$200,'Line Output'!$C57,'Job Number'!$E$3:$E$200,'Line Output'!$A$56)</f>
        <v>0</v>
      </c>
      <c r="P57" s="67">
        <f>SUMIFS('Job Number'!$K$3:$K$200,'Job Number'!$A$3:$A$200,'Line Output'!P$1,'Job Number'!$B$3:$B$200,'Line Output'!$C57,'Job Number'!$E$3:$E$200,'Line Output'!$A$56)</f>
        <v>0</v>
      </c>
      <c r="Q57" s="67">
        <f>SUMIFS('Job Number'!$K$3:$K$200,'Job Number'!$A$3:$A$200,'Line Output'!Q$1,'Job Number'!$B$3:$B$200,'Line Output'!$C57,'Job Number'!$E$3:$E$200,'Line Output'!$A$56)</f>
        <v>0</v>
      </c>
      <c r="R57" s="67">
        <f>SUMIFS('Job Number'!$K$3:$K$200,'Job Number'!$A$3:$A$200,'Line Output'!R$1,'Job Number'!$B$3:$B$200,'Line Output'!$C57,'Job Number'!$E$3:$E$200,'Line Output'!$A$56)</f>
        <v>0</v>
      </c>
      <c r="S57" s="67">
        <f>SUMIFS('Job Number'!$K$3:$K$200,'Job Number'!$A$3:$A$200,'Line Output'!S$1,'Job Number'!$B$3:$B$200,'Line Output'!$C57,'Job Number'!$E$3:$E$200,'Line Output'!$A$56)</f>
        <v>0</v>
      </c>
      <c r="T57" s="67">
        <f>SUMIFS('Job Number'!$K$3:$K$200,'Job Number'!$A$3:$A$200,'Line Output'!T$1,'Job Number'!$B$3:$B$200,'Line Output'!$C57,'Job Number'!$E$3:$E$200,'Line Output'!$A$56)</f>
        <v>0</v>
      </c>
      <c r="U57" s="67">
        <f>SUMIFS('Job Number'!$K$3:$K$200,'Job Number'!$A$3:$A$200,'Line Output'!U$1,'Job Number'!$B$3:$B$200,'Line Output'!$C57,'Job Number'!$E$3:$E$200,'Line Output'!$A$56)</f>
        <v>0</v>
      </c>
      <c r="V57" s="67">
        <f>SUMIFS('Job Number'!$K$3:$K$200,'Job Number'!$A$3:$A$200,'Line Output'!V$1,'Job Number'!$B$3:$B$200,'Line Output'!$C57,'Job Number'!$E$3:$E$200,'Line Output'!$A$56)</f>
        <v>0</v>
      </c>
      <c r="W57" s="67">
        <f>SUMIFS('Job Number'!$K$3:$K$200,'Job Number'!$A$3:$A$200,'Line Output'!W$1,'Job Number'!$B$3:$B$200,'Line Output'!$C57,'Job Number'!$E$3:$E$200,'Line Output'!$A$56)</f>
        <v>0</v>
      </c>
      <c r="X57" s="67">
        <f>SUMIFS('Job Number'!$K$3:$K$200,'Job Number'!$A$3:$A$200,'Line Output'!X$1,'Job Number'!$B$3:$B$200,'Line Output'!$C57,'Job Number'!$E$3:$E$200,'Line Output'!$A$56)</f>
        <v>0</v>
      </c>
      <c r="Y57" s="67">
        <f>SUMIFS('Job Number'!$K$3:$K$200,'Job Number'!$A$3:$A$200,'Line Output'!Y$1,'Job Number'!$B$3:$B$200,'Line Output'!$C57,'Job Number'!$E$3:$E$200,'Line Output'!$A$56)</f>
        <v>0</v>
      </c>
      <c r="Z57" s="67">
        <f>SUMIFS('Job Number'!$K$3:$K$200,'Job Number'!$A$3:$A$200,'Line Output'!Z$1,'Job Number'!$B$3:$B$200,'Line Output'!$C57,'Job Number'!$E$3:$E$200,'Line Output'!$A$56)</f>
        <v>0</v>
      </c>
      <c r="AA57" s="67">
        <f>SUMIFS('Job Number'!$K$3:$K$200,'Job Number'!$A$3:$A$200,'Line Output'!AA$1,'Job Number'!$B$3:$B$200,'Line Output'!$C57,'Job Number'!$E$3:$E$200,'Line Output'!$A$56)</f>
        <v>0</v>
      </c>
      <c r="AB57" s="67">
        <f>SUMIFS('Job Number'!$K$3:$K$200,'Job Number'!$A$3:$A$200,'Line Output'!AB$1,'Job Number'!$B$3:$B$200,'Line Output'!$C57,'Job Number'!$E$3:$E$200,'Line Output'!$A$56)</f>
        <v>0</v>
      </c>
      <c r="AC57" s="67">
        <f>SUMIFS('Job Number'!$K$3:$K$200,'Job Number'!$A$3:$A$200,'Line Output'!AC$1,'Job Number'!$B$3:$B$200,'Line Output'!$C57,'Job Number'!$E$3:$E$200,'Line Output'!$A$56)</f>
        <v>0</v>
      </c>
      <c r="AD57" s="67">
        <f>SUMIFS('Job Number'!$K$3:$K$200,'Job Number'!$A$3:$A$200,'Line Output'!AD$1,'Job Number'!$B$3:$B$200,'Line Output'!$C57,'Job Number'!$E$3:$E$200,'Line Output'!$A$56)</f>
        <v>0</v>
      </c>
      <c r="AE57" s="67">
        <f>SUMIFS('Job Number'!$K$3:$K$200,'Job Number'!$A$3:$A$200,'Line Output'!AE$1,'Job Number'!$B$3:$B$200,'Line Output'!$C57,'Job Number'!$E$3:$E$200,'Line Output'!$A$56)</f>
        <v>0</v>
      </c>
      <c r="AF57" s="67">
        <f>SUMIFS('Job Number'!$K$3:$K$200,'Job Number'!$A$3:$A$200,'Line Output'!AF$1,'Job Number'!$B$3:$B$200,'Line Output'!$C57,'Job Number'!$E$3:$E$200,'Line Output'!$A$56)</f>
        <v>0</v>
      </c>
      <c r="AG57" s="67">
        <f>SUMIFS('Job Number'!$K$3:$K$200,'Job Number'!$A$3:$A$200,'Line Output'!AG$1,'Job Number'!$B$3:$B$200,'Line Output'!$C57,'Job Number'!$E$3:$E$200,'Line Output'!$A$56)</f>
        <v>0</v>
      </c>
      <c r="AH57" s="67">
        <f>SUMIFS('Job Number'!$K$3:$K$200,'Job Number'!$A$3:$A$200,'Line Output'!AH$1,'Job Number'!$B$3:$B$200,'Line Output'!$C57,'Job Number'!$E$3:$E$200,'Line Output'!$A$56)</f>
        <v>0</v>
      </c>
    </row>
    <row r="58" spans="1:34">
      <c r="B58" s="67"/>
      <c r="C58" s="185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</row>
    <row r="59" spans="1:34" ht="13.5" customHeight="1">
      <c r="A59" s="64" t="str">
        <f>'FG TYPE'!B22</f>
        <v>W03-25040038-Y</v>
      </c>
      <c r="B59" s="222" t="str">
        <f>'FG TYPE'!C22</f>
        <v>28#*2C+28#*2C+AL+D+</v>
      </c>
      <c r="C59" s="65">
        <f>SUM(B60)</f>
        <v>1000</v>
      </c>
      <c r="D59" s="66">
        <f>SUM(D60)</f>
        <v>0</v>
      </c>
      <c r="E59" s="66">
        <f t="shared" ref="E59:AH59" si="19">SUM(E60)</f>
        <v>0</v>
      </c>
      <c r="F59" s="66">
        <f t="shared" si="19"/>
        <v>1000</v>
      </c>
      <c r="G59" s="66">
        <f t="shared" si="19"/>
        <v>0</v>
      </c>
      <c r="H59" s="66">
        <f t="shared" si="19"/>
        <v>0</v>
      </c>
      <c r="I59" s="66">
        <f t="shared" si="19"/>
        <v>0</v>
      </c>
      <c r="J59" s="66">
        <f t="shared" si="19"/>
        <v>0</v>
      </c>
      <c r="K59" s="66">
        <f t="shared" si="19"/>
        <v>0</v>
      </c>
      <c r="L59" s="66">
        <f t="shared" si="19"/>
        <v>0</v>
      </c>
      <c r="M59" s="66">
        <f t="shared" si="19"/>
        <v>0</v>
      </c>
      <c r="N59" s="66">
        <f t="shared" si="19"/>
        <v>0</v>
      </c>
      <c r="O59" s="66">
        <f t="shared" si="19"/>
        <v>0</v>
      </c>
      <c r="P59" s="66">
        <f t="shared" si="19"/>
        <v>0</v>
      </c>
      <c r="Q59" s="66">
        <f t="shared" si="19"/>
        <v>0</v>
      </c>
      <c r="R59" s="66">
        <f t="shared" si="19"/>
        <v>0</v>
      </c>
      <c r="S59" s="66">
        <f t="shared" si="19"/>
        <v>0</v>
      </c>
      <c r="T59" s="66">
        <f t="shared" si="19"/>
        <v>0</v>
      </c>
      <c r="U59" s="66">
        <f t="shared" si="19"/>
        <v>0</v>
      </c>
      <c r="V59" s="66">
        <f t="shared" si="19"/>
        <v>0</v>
      </c>
      <c r="W59" s="66">
        <f t="shared" si="19"/>
        <v>0</v>
      </c>
      <c r="X59" s="66">
        <f t="shared" si="19"/>
        <v>0</v>
      </c>
      <c r="Y59" s="66">
        <f t="shared" si="19"/>
        <v>0</v>
      </c>
      <c r="Z59" s="66">
        <f t="shared" si="19"/>
        <v>0</v>
      </c>
      <c r="AA59" s="66">
        <f t="shared" si="19"/>
        <v>0</v>
      </c>
      <c r="AB59" s="66">
        <f t="shared" si="19"/>
        <v>0</v>
      </c>
      <c r="AC59" s="66">
        <f t="shared" si="19"/>
        <v>0</v>
      </c>
      <c r="AD59" s="66">
        <f t="shared" si="19"/>
        <v>0</v>
      </c>
      <c r="AE59" s="66">
        <f t="shared" si="19"/>
        <v>0</v>
      </c>
      <c r="AF59" s="66">
        <f t="shared" si="19"/>
        <v>0</v>
      </c>
      <c r="AG59" s="66">
        <f t="shared" si="19"/>
        <v>0</v>
      </c>
      <c r="AH59" s="66">
        <f t="shared" si="19"/>
        <v>0</v>
      </c>
    </row>
    <row r="60" spans="1:34">
      <c r="B60" s="67">
        <f>SUM(D60:AG60)</f>
        <v>1000</v>
      </c>
      <c r="C60" s="185" t="str">
        <f>'FG TYPE'!E22</f>
        <v>Y01</v>
      </c>
      <c r="D60" s="67">
        <f>SUMIFS('Job Number'!$K$3:$K$200,'Job Number'!$A$3:$A$200,'Line Output'!D$1,'Job Number'!$B$3:$B$200,'Line Output'!$C60,'Job Number'!$E$3:$E$200,'Line Output'!$A$59)</f>
        <v>0</v>
      </c>
      <c r="E60" s="67">
        <f>SUMIFS('Job Number'!$K$3:$K$200,'Job Number'!$A$3:$A$200,'Line Output'!E$1,'Job Number'!$B$3:$B$200,'Line Output'!$C60,'Job Number'!$E$3:$E$200,'Line Output'!$A$59)</f>
        <v>0</v>
      </c>
      <c r="F60" s="67">
        <f>SUMIFS('Job Number'!$K$3:$K$200,'Job Number'!$A$3:$A$200,'Line Output'!F$1,'Job Number'!$B$3:$B$200,'Line Output'!$C60,'Job Number'!$E$3:$E$200,'Line Output'!$A$59)</f>
        <v>1000</v>
      </c>
      <c r="G60" s="67">
        <f>SUMIFS('Job Number'!$K$3:$K$200,'Job Number'!$A$3:$A$200,'Line Output'!G$1,'Job Number'!$B$3:$B$200,'Line Output'!$C60,'Job Number'!$E$3:$E$200,'Line Output'!$A$59)</f>
        <v>0</v>
      </c>
      <c r="H60" s="67">
        <f>SUMIFS('Job Number'!$K$3:$K$200,'Job Number'!$A$3:$A$200,'Line Output'!H$1,'Job Number'!$B$3:$B$200,'Line Output'!$C60,'Job Number'!$E$3:$E$200,'Line Output'!$A$59)</f>
        <v>0</v>
      </c>
      <c r="I60" s="67">
        <f>SUMIFS('Job Number'!$K$3:$K$200,'Job Number'!$A$3:$A$200,'Line Output'!I$1,'Job Number'!$B$3:$B$200,'Line Output'!$C60,'Job Number'!$E$3:$E$200,'Line Output'!$A$59)</f>
        <v>0</v>
      </c>
      <c r="J60" s="67">
        <f>SUMIFS('Job Number'!$K$3:$K$200,'Job Number'!$A$3:$A$200,'Line Output'!J$1,'Job Number'!$B$3:$B$200,'Line Output'!$C60,'Job Number'!$E$3:$E$200,'Line Output'!$A$59)</f>
        <v>0</v>
      </c>
      <c r="K60" s="67">
        <f>SUMIFS('Job Number'!$K$3:$K$200,'Job Number'!$A$3:$A$200,'Line Output'!K$1,'Job Number'!$B$3:$B$200,'Line Output'!$C60,'Job Number'!$E$3:$E$200,'Line Output'!$A$59)</f>
        <v>0</v>
      </c>
      <c r="L60" s="67">
        <f>SUMIFS('Job Number'!$K$3:$K$200,'Job Number'!$A$3:$A$200,'Line Output'!L$1,'Job Number'!$B$3:$B$200,'Line Output'!$C60,'Job Number'!$E$3:$E$200,'Line Output'!$A$59)</f>
        <v>0</v>
      </c>
      <c r="M60" s="67">
        <f>SUMIFS('Job Number'!$K$3:$K$200,'Job Number'!$A$3:$A$200,'Line Output'!M$1,'Job Number'!$B$3:$B$200,'Line Output'!$C60,'Job Number'!$E$3:$E$200,'Line Output'!$A$59)</f>
        <v>0</v>
      </c>
      <c r="N60" s="67">
        <f>SUMIFS('Job Number'!$K$3:$K$200,'Job Number'!$A$3:$A$200,'Line Output'!N$1,'Job Number'!$B$3:$B$200,'Line Output'!$C60,'Job Number'!$E$3:$E$200,'Line Output'!$A$59)</f>
        <v>0</v>
      </c>
      <c r="O60" s="67">
        <f>SUMIFS('Job Number'!$K$3:$K$200,'Job Number'!$A$3:$A$200,'Line Output'!O$1,'Job Number'!$B$3:$B$200,'Line Output'!$C60,'Job Number'!$E$3:$E$200,'Line Output'!$A$59)</f>
        <v>0</v>
      </c>
      <c r="P60" s="67">
        <f>SUMIFS('Job Number'!$K$3:$K$200,'Job Number'!$A$3:$A$200,'Line Output'!P$1,'Job Number'!$B$3:$B$200,'Line Output'!$C60,'Job Number'!$E$3:$E$200,'Line Output'!$A$59)</f>
        <v>0</v>
      </c>
      <c r="Q60" s="67">
        <f>SUMIFS('Job Number'!$K$3:$K$200,'Job Number'!$A$3:$A$200,'Line Output'!Q$1,'Job Number'!$B$3:$B$200,'Line Output'!$C60,'Job Number'!$E$3:$E$200,'Line Output'!$A$59)</f>
        <v>0</v>
      </c>
      <c r="R60" s="67">
        <f>SUMIFS('Job Number'!$K$3:$K$200,'Job Number'!$A$3:$A$200,'Line Output'!R$1,'Job Number'!$B$3:$B$200,'Line Output'!$C60,'Job Number'!$E$3:$E$200,'Line Output'!$A$59)</f>
        <v>0</v>
      </c>
      <c r="S60" s="67">
        <f>SUMIFS('Job Number'!$K$3:$K$200,'Job Number'!$A$3:$A$200,'Line Output'!S$1,'Job Number'!$B$3:$B$200,'Line Output'!$C60,'Job Number'!$E$3:$E$200,'Line Output'!$A$59)</f>
        <v>0</v>
      </c>
      <c r="T60" s="67">
        <f>SUMIFS('Job Number'!$K$3:$K$200,'Job Number'!$A$3:$A$200,'Line Output'!T$1,'Job Number'!$B$3:$B$200,'Line Output'!$C60,'Job Number'!$E$3:$E$200,'Line Output'!$A$59)</f>
        <v>0</v>
      </c>
      <c r="U60" s="67">
        <f>SUMIFS('Job Number'!$K$3:$K$200,'Job Number'!$A$3:$A$200,'Line Output'!U$1,'Job Number'!$B$3:$B$200,'Line Output'!$C60,'Job Number'!$E$3:$E$200,'Line Output'!$A$59)</f>
        <v>0</v>
      </c>
      <c r="V60" s="67">
        <f>SUMIFS('Job Number'!$K$3:$K$200,'Job Number'!$A$3:$A$200,'Line Output'!V$1,'Job Number'!$B$3:$B$200,'Line Output'!$C60,'Job Number'!$E$3:$E$200,'Line Output'!$A$59)</f>
        <v>0</v>
      </c>
      <c r="W60" s="67">
        <f>SUMIFS('Job Number'!$K$3:$K$200,'Job Number'!$A$3:$A$200,'Line Output'!W$1,'Job Number'!$B$3:$B$200,'Line Output'!$C60,'Job Number'!$E$3:$E$200,'Line Output'!$A$59)</f>
        <v>0</v>
      </c>
      <c r="X60" s="67">
        <f>SUMIFS('Job Number'!$K$3:$K$200,'Job Number'!$A$3:$A$200,'Line Output'!X$1,'Job Number'!$B$3:$B$200,'Line Output'!$C60,'Job Number'!$E$3:$E$200,'Line Output'!$A$59)</f>
        <v>0</v>
      </c>
      <c r="Y60" s="67">
        <f>SUMIFS('Job Number'!$K$3:$K$200,'Job Number'!$A$3:$A$200,'Line Output'!Y$1,'Job Number'!$B$3:$B$200,'Line Output'!$C60,'Job Number'!$E$3:$E$200,'Line Output'!$A$59)</f>
        <v>0</v>
      </c>
      <c r="Z60" s="67">
        <f>SUMIFS('Job Number'!$K$3:$K$200,'Job Number'!$A$3:$A$200,'Line Output'!Z$1,'Job Number'!$B$3:$B$200,'Line Output'!$C60,'Job Number'!$E$3:$E$200,'Line Output'!$A$59)</f>
        <v>0</v>
      </c>
      <c r="AA60" s="67">
        <f>SUMIFS('Job Number'!$K$3:$K$200,'Job Number'!$A$3:$A$200,'Line Output'!AA$1,'Job Number'!$B$3:$B$200,'Line Output'!$C60,'Job Number'!$E$3:$E$200,'Line Output'!$A$59)</f>
        <v>0</v>
      </c>
      <c r="AB60" s="67">
        <f>SUMIFS('Job Number'!$K$3:$K$200,'Job Number'!$A$3:$A$200,'Line Output'!AB$1,'Job Number'!$B$3:$B$200,'Line Output'!$C60,'Job Number'!$E$3:$E$200,'Line Output'!$A$59)</f>
        <v>0</v>
      </c>
      <c r="AC60" s="67">
        <f>SUMIFS('Job Number'!$K$3:$K$200,'Job Number'!$A$3:$A$200,'Line Output'!AC$1,'Job Number'!$B$3:$B$200,'Line Output'!$C60,'Job Number'!$E$3:$E$200,'Line Output'!$A$59)</f>
        <v>0</v>
      </c>
      <c r="AD60" s="67">
        <f>SUMIFS('Job Number'!$K$3:$K$200,'Job Number'!$A$3:$A$200,'Line Output'!AD$1,'Job Number'!$B$3:$B$200,'Line Output'!$C60,'Job Number'!$E$3:$E$200,'Line Output'!$A$59)</f>
        <v>0</v>
      </c>
      <c r="AE60" s="67">
        <f>SUMIFS('Job Number'!$K$3:$K$200,'Job Number'!$A$3:$A$200,'Line Output'!AE$1,'Job Number'!$B$3:$B$200,'Line Output'!$C60,'Job Number'!$E$3:$E$200,'Line Output'!$A$59)</f>
        <v>0</v>
      </c>
      <c r="AF60" s="67">
        <f>SUMIFS('Job Number'!$K$3:$K$200,'Job Number'!$A$3:$A$200,'Line Output'!AF$1,'Job Number'!$B$3:$B$200,'Line Output'!$C60,'Job Number'!$E$3:$E$200,'Line Output'!$A$59)</f>
        <v>0</v>
      </c>
      <c r="AG60" s="67">
        <f>SUMIFS('Job Number'!$K$3:$K$200,'Job Number'!$A$3:$A$200,'Line Output'!AG$1,'Job Number'!$B$3:$B$200,'Line Output'!$C60,'Job Number'!$E$3:$E$200,'Line Output'!$A$59)</f>
        <v>0</v>
      </c>
      <c r="AH60" s="67">
        <f>SUMIFS('Job Number'!$K$3:$K$200,'Job Number'!$A$3:$A$200,'Line Output'!AH$1,'Job Number'!$B$3:$B$200,'Line Output'!$C60,'Job Number'!$E$3:$E$200,'Line Output'!$A$59)</f>
        <v>0</v>
      </c>
    </row>
    <row r="61" spans="1:34">
      <c r="B61" s="67"/>
      <c r="C61" s="185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</row>
    <row r="62" spans="1:34" ht="13.5" customHeight="1">
      <c r="A62" s="64" t="str">
        <f>'FG TYPE'!B23</f>
        <v>W03-25040039-Y</v>
      </c>
      <c r="B62" s="222" t="str">
        <f>'FG TYPE'!C23</f>
        <v>28#*2C+28#*2C+AL+D+</v>
      </c>
      <c r="C62" s="65">
        <f>SUM(B63)</f>
        <v>0</v>
      </c>
      <c r="D62" s="66">
        <f>SUM(D63)</f>
        <v>0</v>
      </c>
      <c r="E62" s="66">
        <f t="shared" ref="E62:AH62" si="20">SUM(E63)</f>
        <v>0</v>
      </c>
      <c r="F62" s="66">
        <f t="shared" si="20"/>
        <v>0</v>
      </c>
      <c r="G62" s="66">
        <f t="shared" si="20"/>
        <v>0</v>
      </c>
      <c r="H62" s="66">
        <f t="shared" si="20"/>
        <v>0</v>
      </c>
      <c r="I62" s="66">
        <f t="shared" si="20"/>
        <v>0</v>
      </c>
      <c r="J62" s="66">
        <f t="shared" si="20"/>
        <v>0</v>
      </c>
      <c r="K62" s="66">
        <f t="shared" si="20"/>
        <v>0</v>
      </c>
      <c r="L62" s="66">
        <f t="shared" si="20"/>
        <v>0</v>
      </c>
      <c r="M62" s="66">
        <f t="shared" si="20"/>
        <v>0</v>
      </c>
      <c r="N62" s="66">
        <f t="shared" si="20"/>
        <v>0</v>
      </c>
      <c r="O62" s="66">
        <f t="shared" si="20"/>
        <v>0</v>
      </c>
      <c r="P62" s="66">
        <f t="shared" si="20"/>
        <v>0</v>
      </c>
      <c r="Q62" s="66">
        <f t="shared" si="20"/>
        <v>0</v>
      </c>
      <c r="R62" s="66">
        <f t="shared" si="20"/>
        <v>0</v>
      </c>
      <c r="S62" s="66">
        <f t="shared" si="20"/>
        <v>0</v>
      </c>
      <c r="T62" s="66">
        <f t="shared" si="20"/>
        <v>0</v>
      </c>
      <c r="U62" s="66">
        <f t="shared" si="20"/>
        <v>0</v>
      </c>
      <c r="V62" s="66">
        <f t="shared" si="20"/>
        <v>0</v>
      </c>
      <c r="W62" s="66">
        <f t="shared" si="20"/>
        <v>0</v>
      </c>
      <c r="X62" s="66">
        <f t="shared" si="20"/>
        <v>0</v>
      </c>
      <c r="Y62" s="66">
        <f t="shared" si="20"/>
        <v>0</v>
      </c>
      <c r="Z62" s="66">
        <f t="shared" si="20"/>
        <v>0</v>
      </c>
      <c r="AA62" s="66">
        <f t="shared" si="20"/>
        <v>0</v>
      </c>
      <c r="AB62" s="66">
        <f t="shared" si="20"/>
        <v>0</v>
      </c>
      <c r="AC62" s="66">
        <f t="shared" si="20"/>
        <v>0</v>
      </c>
      <c r="AD62" s="66">
        <f t="shared" si="20"/>
        <v>0</v>
      </c>
      <c r="AE62" s="66">
        <f t="shared" si="20"/>
        <v>0</v>
      </c>
      <c r="AF62" s="66">
        <f t="shared" si="20"/>
        <v>0</v>
      </c>
      <c r="AG62" s="66">
        <f t="shared" si="20"/>
        <v>0</v>
      </c>
      <c r="AH62" s="66">
        <f t="shared" si="20"/>
        <v>0</v>
      </c>
    </row>
    <row r="63" spans="1:34">
      <c r="B63" s="67">
        <f>SUM(D63:AG63)</f>
        <v>0</v>
      </c>
      <c r="C63" s="185" t="str">
        <f>'FG TYPE'!E23</f>
        <v>Y01</v>
      </c>
      <c r="D63" s="67">
        <f>SUMIFS('Job Number'!$K$3:$K$200,'Job Number'!$A$3:$A$200,'Line Output'!D$1,'Job Number'!$B$3:$B$200,'Line Output'!$C63,'Job Number'!$E$3:$E$200,'Line Output'!$A$62)</f>
        <v>0</v>
      </c>
      <c r="E63" s="67">
        <f>SUMIFS('Job Number'!$K$3:$K$200,'Job Number'!$A$3:$A$200,'Line Output'!E$1,'Job Number'!$B$3:$B$200,'Line Output'!$C63,'Job Number'!$E$3:$E$200,'Line Output'!$A$62)</f>
        <v>0</v>
      </c>
      <c r="F63" s="67">
        <f>SUMIFS('Job Number'!$K$3:$K$200,'Job Number'!$A$3:$A$200,'Line Output'!F$1,'Job Number'!$B$3:$B$200,'Line Output'!$C63,'Job Number'!$E$3:$E$200,'Line Output'!$A$62)</f>
        <v>0</v>
      </c>
      <c r="G63" s="67">
        <f>SUMIFS('Job Number'!$K$3:$K$200,'Job Number'!$A$3:$A$200,'Line Output'!G$1,'Job Number'!$B$3:$B$200,'Line Output'!$C63,'Job Number'!$E$3:$E$200,'Line Output'!$A$62)</f>
        <v>0</v>
      </c>
      <c r="H63" s="67">
        <f>SUMIFS('Job Number'!$K$3:$K$200,'Job Number'!$A$3:$A$200,'Line Output'!H$1,'Job Number'!$B$3:$B$200,'Line Output'!$C63,'Job Number'!$E$3:$E$200,'Line Output'!$A$62)</f>
        <v>0</v>
      </c>
      <c r="I63" s="67">
        <f>SUMIFS('Job Number'!$K$3:$K$200,'Job Number'!$A$3:$A$200,'Line Output'!I$1,'Job Number'!$B$3:$B$200,'Line Output'!$C63,'Job Number'!$E$3:$E$200,'Line Output'!$A$62)</f>
        <v>0</v>
      </c>
      <c r="J63" s="67">
        <f>SUMIFS('Job Number'!$K$3:$K$200,'Job Number'!$A$3:$A$200,'Line Output'!J$1,'Job Number'!$B$3:$B$200,'Line Output'!$C63,'Job Number'!$E$3:$E$200,'Line Output'!$A$62)</f>
        <v>0</v>
      </c>
      <c r="K63" s="67">
        <f>SUMIFS('Job Number'!$K$3:$K$200,'Job Number'!$A$3:$A$200,'Line Output'!K$1,'Job Number'!$B$3:$B$200,'Line Output'!$C63,'Job Number'!$E$3:$E$200,'Line Output'!$A$62)</f>
        <v>0</v>
      </c>
      <c r="L63" s="67">
        <f>SUMIFS('Job Number'!$K$3:$K$200,'Job Number'!$A$3:$A$200,'Line Output'!L$1,'Job Number'!$B$3:$B$200,'Line Output'!$C63,'Job Number'!$E$3:$E$200,'Line Output'!$A$62)</f>
        <v>0</v>
      </c>
      <c r="M63" s="67">
        <f>SUMIFS('Job Number'!$K$3:$K$200,'Job Number'!$A$3:$A$200,'Line Output'!M$1,'Job Number'!$B$3:$B$200,'Line Output'!$C63,'Job Number'!$E$3:$E$200,'Line Output'!$A$62)</f>
        <v>0</v>
      </c>
      <c r="N63" s="67">
        <f>SUMIFS('Job Number'!$K$3:$K$200,'Job Number'!$A$3:$A$200,'Line Output'!N$1,'Job Number'!$B$3:$B$200,'Line Output'!$C63,'Job Number'!$E$3:$E$200,'Line Output'!$A$62)</f>
        <v>0</v>
      </c>
      <c r="O63" s="67">
        <f>SUMIFS('Job Number'!$K$3:$K$200,'Job Number'!$A$3:$A$200,'Line Output'!O$1,'Job Number'!$B$3:$B$200,'Line Output'!$C63,'Job Number'!$E$3:$E$200,'Line Output'!$A$62)</f>
        <v>0</v>
      </c>
      <c r="P63" s="67">
        <f>SUMIFS('Job Number'!$K$3:$K$200,'Job Number'!$A$3:$A$200,'Line Output'!P$1,'Job Number'!$B$3:$B$200,'Line Output'!$C63,'Job Number'!$E$3:$E$200,'Line Output'!$A$62)</f>
        <v>0</v>
      </c>
      <c r="Q63" s="67">
        <f>SUMIFS('Job Number'!$K$3:$K$200,'Job Number'!$A$3:$A$200,'Line Output'!Q$1,'Job Number'!$B$3:$B$200,'Line Output'!$C63,'Job Number'!$E$3:$E$200,'Line Output'!$A$62)</f>
        <v>0</v>
      </c>
      <c r="R63" s="67">
        <f>SUMIFS('Job Number'!$K$3:$K$200,'Job Number'!$A$3:$A$200,'Line Output'!R$1,'Job Number'!$B$3:$B$200,'Line Output'!$C63,'Job Number'!$E$3:$E$200,'Line Output'!$A$62)</f>
        <v>0</v>
      </c>
      <c r="S63" s="67">
        <f>SUMIFS('Job Number'!$K$3:$K$200,'Job Number'!$A$3:$A$200,'Line Output'!S$1,'Job Number'!$B$3:$B$200,'Line Output'!$C63,'Job Number'!$E$3:$E$200,'Line Output'!$A$62)</f>
        <v>0</v>
      </c>
      <c r="T63" s="67">
        <f>SUMIFS('Job Number'!$K$3:$K$200,'Job Number'!$A$3:$A$200,'Line Output'!T$1,'Job Number'!$B$3:$B$200,'Line Output'!$C63,'Job Number'!$E$3:$E$200,'Line Output'!$A$62)</f>
        <v>0</v>
      </c>
      <c r="U63" s="67">
        <f>SUMIFS('Job Number'!$K$3:$K$200,'Job Number'!$A$3:$A$200,'Line Output'!U$1,'Job Number'!$B$3:$B$200,'Line Output'!$C63,'Job Number'!$E$3:$E$200,'Line Output'!$A$62)</f>
        <v>0</v>
      </c>
      <c r="V63" s="67">
        <f>SUMIFS('Job Number'!$K$3:$K$200,'Job Number'!$A$3:$A$200,'Line Output'!V$1,'Job Number'!$B$3:$B$200,'Line Output'!$C63,'Job Number'!$E$3:$E$200,'Line Output'!$A$62)</f>
        <v>0</v>
      </c>
      <c r="W63" s="67">
        <f>SUMIFS('Job Number'!$K$3:$K$200,'Job Number'!$A$3:$A$200,'Line Output'!W$1,'Job Number'!$B$3:$B$200,'Line Output'!$C63,'Job Number'!$E$3:$E$200,'Line Output'!$A$62)</f>
        <v>0</v>
      </c>
      <c r="X63" s="67">
        <f>SUMIFS('Job Number'!$K$3:$K$200,'Job Number'!$A$3:$A$200,'Line Output'!X$1,'Job Number'!$B$3:$B$200,'Line Output'!$C63,'Job Number'!$E$3:$E$200,'Line Output'!$A$62)</f>
        <v>0</v>
      </c>
      <c r="Y63" s="67">
        <f>SUMIFS('Job Number'!$K$3:$K$200,'Job Number'!$A$3:$A$200,'Line Output'!Y$1,'Job Number'!$B$3:$B$200,'Line Output'!$C63,'Job Number'!$E$3:$E$200,'Line Output'!$A$62)</f>
        <v>0</v>
      </c>
      <c r="Z63" s="67">
        <f>SUMIFS('Job Number'!$K$3:$K$200,'Job Number'!$A$3:$A$200,'Line Output'!Z$1,'Job Number'!$B$3:$B$200,'Line Output'!$C63,'Job Number'!$E$3:$E$200,'Line Output'!$A$62)</f>
        <v>0</v>
      </c>
      <c r="AA63" s="67">
        <f>SUMIFS('Job Number'!$K$3:$K$200,'Job Number'!$A$3:$A$200,'Line Output'!AA$1,'Job Number'!$B$3:$B$200,'Line Output'!$C63,'Job Number'!$E$3:$E$200,'Line Output'!$A$62)</f>
        <v>0</v>
      </c>
      <c r="AB63" s="67">
        <f>SUMIFS('Job Number'!$K$3:$K$200,'Job Number'!$A$3:$A$200,'Line Output'!AB$1,'Job Number'!$B$3:$B$200,'Line Output'!$C63,'Job Number'!$E$3:$E$200,'Line Output'!$A$62)</f>
        <v>0</v>
      </c>
      <c r="AC63" s="67">
        <f>SUMIFS('Job Number'!$K$3:$K$200,'Job Number'!$A$3:$A$200,'Line Output'!AC$1,'Job Number'!$B$3:$B$200,'Line Output'!$C63,'Job Number'!$E$3:$E$200,'Line Output'!$A$62)</f>
        <v>0</v>
      </c>
      <c r="AD63" s="67">
        <f>SUMIFS('Job Number'!$K$3:$K$200,'Job Number'!$A$3:$A$200,'Line Output'!AD$1,'Job Number'!$B$3:$B$200,'Line Output'!$C63,'Job Number'!$E$3:$E$200,'Line Output'!$A$62)</f>
        <v>0</v>
      </c>
      <c r="AE63" s="67">
        <f>SUMIFS('Job Number'!$K$3:$K$200,'Job Number'!$A$3:$A$200,'Line Output'!AE$1,'Job Number'!$B$3:$B$200,'Line Output'!$C63,'Job Number'!$E$3:$E$200,'Line Output'!$A$62)</f>
        <v>0</v>
      </c>
      <c r="AF63" s="67">
        <f>SUMIFS('Job Number'!$K$3:$K$200,'Job Number'!$A$3:$A$200,'Line Output'!AF$1,'Job Number'!$B$3:$B$200,'Line Output'!$C63,'Job Number'!$E$3:$E$200,'Line Output'!$A$62)</f>
        <v>0</v>
      </c>
      <c r="AG63" s="67">
        <f>SUMIFS('Job Number'!$K$3:$K$200,'Job Number'!$A$3:$A$200,'Line Output'!AG$1,'Job Number'!$B$3:$B$200,'Line Output'!$C63,'Job Number'!$E$3:$E$200,'Line Output'!$A$62)</f>
        <v>0</v>
      </c>
      <c r="AH63" s="67">
        <f>SUMIFS('Job Number'!$K$3:$K$200,'Job Number'!$A$3:$A$200,'Line Output'!AH$1,'Job Number'!$B$3:$B$200,'Line Output'!$C63,'Job Number'!$E$3:$E$200,'Line Output'!$A$62)</f>
        <v>0</v>
      </c>
    </row>
    <row r="64" spans="1:34">
      <c r="B64" s="67"/>
      <c r="C64" s="185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</row>
    <row r="65" spans="1:34" ht="13.5" customHeight="1">
      <c r="A65" s="64" t="str">
        <f>'FG TYPE'!B24</f>
        <v>W03-25040040-Y</v>
      </c>
      <c r="B65" s="222" t="str">
        <f>'FG TYPE'!C24</f>
        <v>28#*2C+28#*2C+AL+D+</v>
      </c>
      <c r="C65" s="65">
        <f>SUM(B66)</f>
        <v>0</v>
      </c>
      <c r="D65" s="66">
        <f>SUM(D66)</f>
        <v>0</v>
      </c>
      <c r="E65" s="66">
        <f t="shared" ref="E65:AH65" si="21">SUM(E66)</f>
        <v>0</v>
      </c>
      <c r="F65" s="66">
        <f t="shared" si="21"/>
        <v>0</v>
      </c>
      <c r="G65" s="66">
        <f t="shared" si="21"/>
        <v>0</v>
      </c>
      <c r="H65" s="66">
        <f t="shared" si="21"/>
        <v>0</v>
      </c>
      <c r="I65" s="66">
        <f t="shared" si="21"/>
        <v>0</v>
      </c>
      <c r="J65" s="66">
        <f t="shared" si="21"/>
        <v>0</v>
      </c>
      <c r="K65" s="66">
        <f t="shared" si="21"/>
        <v>0</v>
      </c>
      <c r="L65" s="66">
        <f t="shared" si="21"/>
        <v>0</v>
      </c>
      <c r="M65" s="66">
        <f t="shared" si="21"/>
        <v>0</v>
      </c>
      <c r="N65" s="66">
        <f t="shared" si="21"/>
        <v>0</v>
      </c>
      <c r="O65" s="66">
        <f t="shared" si="21"/>
        <v>0</v>
      </c>
      <c r="P65" s="66">
        <f t="shared" si="21"/>
        <v>0</v>
      </c>
      <c r="Q65" s="66">
        <f t="shared" si="21"/>
        <v>0</v>
      </c>
      <c r="R65" s="66">
        <f t="shared" si="21"/>
        <v>0</v>
      </c>
      <c r="S65" s="66">
        <f t="shared" si="21"/>
        <v>0</v>
      </c>
      <c r="T65" s="66">
        <f t="shared" si="21"/>
        <v>0</v>
      </c>
      <c r="U65" s="66">
        <f t="shared" si="21"/>
        <v>0</v>
      </c>
      <c r="V65" s="66">
        <f t="shared" si="21"/>
        <v>0</v>
      </c>
      <c r="W65" s="66">
        <f t="shared" si="21"/>
        <v>0</v>
      </c>
      <c r="X65" s="66">
        <f t="shared" si="21"/>
        <v>0</v>
      </c>
      <c r="Y65" s="66">
        <f t="shared" si="21"/>
        <v>0</v>
      </c>
      <c r="Z65" s="66">
        <f t="shared" si="21"/>
        <v>0</v>
      </c>
      <c r="AA65" s="66">
        <f t="shared" si="21"/>
        <v>0</v>
      </c>
      <c r="AB65" s="66">
        <f t="shared" si="21"/>
        <v>0</v>
      </c>
      <c r="AC65" s="66">
        <f t="shared" si="21"/>
        <v>0</v>
      </c>
      <c r="AD65" s="66">
        <f t="shared" si="21"/>
        <v>0</v>
      </c>
      <c r="AE65" s="66">
        <f t="shared" si="21"/>
        <v>0</v>
      </c>
      <c r="AF65" s="66">
        <f t="shared" si="21"/>
        <v>0</v>
      </c>
      <c r="AG65" s="66">
        <f t="shared" si="21"/>
        <v>0</v>
      </c>
      <c r="AH65" s="66">
        <f t="shared" si="21"/>
        <v>0</v>
      </c>
    </row>
    <row r="66" spans="1:34">
      <c r="B66" s="67">
        <f>SUM(D66:AG66)</f>
        <v>0</v>
      </c>
      <c r="C66" s="185" t="str">
        <f>'FG TYPE'!E24</f>
        <v>Y01</v>
      </c>
      <c r="D66" s="67">
        <f>SUMIFS('Job Number'!$K$3:$K$200,'Job Number'!$A$3:$A$200,'Line Output'!D$1,'Job Number'!$B$3:$B$200,'Line Output'!$C66,'Job Number'!$E$3:$E$200,'Line Output'!$A$65)</f>
        <v>0</v>
      </c>
      <c r="E66" s="67">
        <f>SUMIFS('Job Number'!$K$3:$K$200,'Job Number'!$A$3:$A$200,'Line Output'!E$1,'Job Number'!$B$3:$B$200,'Line Output'!$C66,'Job Number'!$E$3:$E$200,'Line Output'!$A$65)</f>
        <v>0</v>
      </c>
      <c r="F66" s="67">
        <f>SUMIFS('Job Number'!$K$3:$K$200,'Job Number'!$A$3:$A$200,'Line Output'!F$1,'Job Number'!$B$3:$B$200,'Line Output'!$C66,'Job Number'!$E$3:$E$200,'Line Output'!$A$65)</f>
        <v>0</v>
      </c>
      <c r="G66" s="67">
        <f>SUMIFS('Job Number'!$K$3:$K$200,'Job Number'!$A$3:$A$200,'Line Output'!G$1,'Job Number'!$B$3:$B$200,'Line Output'!$C66,'Job Number'!$E$3:$E$200,'Line Output'!$A$65)</f>
        <v>0</v>
      </c>
      <c r="H66" s="67">
        <f>SUMIFS('Job Number'!$K$3:$K$200,'Job Number'!$A$3:$A$200,'Line Output'!H$1,'Job Number'!$B$3:$B$200,'Line Output'!$C66,'Job Number'!$E$3:$E$200,'Line Output'!$A$65)</f>
        <v>0</v>
      </c>
      <c r="I66" s="67">
        <f>SUMIFS('Job Number'!$K$3:$K$200,'Job Number'!$A$3:$A$200,'Line Output'!I$1,'Job Number'!$B$3:$B$200,'Line Output'!$C66,'Job Number'!$E$3:$E$200,'Line Output'!$A$65)</f>
        <v>0</v>
      </c>
      <c r="J66" s="67">
        <f>SUMIFS('Job Number'!$K$3:$K$200,'Job Number'!$A$3:$A$200,'Line Output'!J$1,'Job Number'!$B$3:$B$200,'Line Output'!$C66,'Job Number'!$E$3:$E$200,'Line Output'!$A$65)</f>
        <v>0</v>
      </c>
      <c r="K66" s="67">
        <f>SUMIFS('Job Number'!$K$3:$K$200,'Job Number'!$A$3:$A$200,'Line Output'!K$1,'Job Number'!$B$3:$B$200,'Line Output'!$C66,'Job Number'!$E$3:$E$200,'Line Output'!$A$65)</f>
        <v>0</v>
      </c>
      <c r="L66" s="67">
        <f>SUMIFS('Job Number'!$K$3:$K$200,'Job Number'!$A$3:$A$200,'Line Output'!L$1,'Job Number'!$B$3:$B$200,'Line Output'!$C66,'Job Number'!$E$3:$E$200,'Line Output'!$A$65)</f>
        <v>0</v>
      </c>
      <c r="M66" s="67">
        <f>SUMIFS('Job Number'!$K$3:$K$200,'Job Number'!$A$3:$A$200,'Line Output'!M$1,'Job Number'!$B$3:$B$200,'Line Output'!$C66,'Job Number'!$E$3:$E$200,'Line Output'!$A$65)</f>
        <v>0</v>
      </c>
      <c r="N66" s="67">
        <f>SUMIFS('Job Number'!$K$3:$K$200,'Job Number'!$A$3:$A$200,'Line Output'!N$1,'Job Number'!$B$3:$B$200,'Line Output'!$C66,'Job Number'!$E$3:$E$200,'Line Output'!$A$65)</f>
        <v>0</v>
      </c>
      <c r="O66" s="67">
        <f>SUMIFS('Job Number'!$K$3:$K$200,'Job Number'!$A$3:$A$200,'Line Output'!O$1,'Job Number'!$B$3:$B$200,'Line Output'!$C66,'Job Number'!$E$3:$E$200,'Line Output'!$A$65)</f>
        <v>0</v>
      </c>
      <c r="P66" s="67">
        <f>SUMIFS('Job Number'!$K$3:$K$200,'Job Number'!$A$3:$A$200,'Line Output'!P$1,'Job Number'!$B$3:$B$200,'Line Output'!$C66,'Job Number'!$E$3:$E$200,'Line Output'!$A$65)</f>
        <v>0</v>
      </c>
      <c r="Q66" s="67">
        <f>SUMIFS('Job Number'!$K$3:$K$200,'Job Number'!$A$3:$A$200,'Line Output'!Q$1,'Job Number'!$B$3:$B$200,'Line Output'!$C66,'Job Number'!$E$3:$E$200,'Line Output'!$A$65)</f>
        <v>0</v>
      </c>
      <c r="R66" s="67">
        <f>SUMIFS('Job Number'!$K$3:$K$200,'Job Number'!$A$3:$A$200,'Line Output'!R$1,'Job Number'!$B$3:$B$200,'Line Output'!$C66,'Job Number'!$E$3:$E$200,'Line Output'!$A$65)</f>
        <v>0</v>
      </c>
      <c r="S66" s="67">
        <f>SUMIFS('Job Number'!$K$3:$K$200,'Job Number'!$A$3:$A$200,'Line Output'!S$1,'Job Number'!$B$3:$B$200,'Line Output'!$C66,'Job Number'!$E$3:$E$200,'Line Output'!$A$65)</f>
        <v>0</v>
      </c>
      <c r="T66" s="67">
        <f>SUMIFS('Job Number'!$K$3:$K$200,'Job Number'!$A$3:$A$200,'Line Output'!T$1,'Job Number'!$B$3:$B$200,'Line Output'!$C66,'Job Number'!$E$3:$E$200,'Line Output'!$A$65)</f>
        <v>0</v>
      </c>
      <c r="U66" s="67">
        <f>SUMIFS('Job Number'!$K$3:$K$200,'Job Number'!$A$3:$A$200,'Line Output'!U$1,'Job Number'!$B$3:$B$200,'Line Output'!$C66,'Job Number'!$E$3:$E$200,'Line Output'!$A$65)</f>
        <v>0</v>
      </c>
      <c r="V66" s="67">
        <f>SUMIFS('Job Number'!$K$3:$K$200,'Job Number'!$A$3:$A$200,'Line Output'!V$1,'Job Number'!$B$3:$B$200,'Line Output'!$C66,'Job Number'!$E$3:$E$200,'Line Output'!$A$65)</f>
        <v>0</v>
      </c>
      <c r="W66" s="67">
        <f>SUMIFS('Job Number'!$K$3:$K$200,'Job Number'!$A$3:$A$200,'Line Output'!W$1,'Job Number'!$B$3:$B$200,'Line Output'!$C66,'Job Number'!$E$3:$E$200,'Line Output'!$A$65)</f>
        <v>0</v>
      </c>
      <c r="X66" s="67">
        <f>SUMIFS('Job Number'!$K$3:$K$200,'Job Number'!$A$3:$A$200,'Line Output'!X$1,'Job Number'!$B$3:$B$200,'Line Output'!$C66,'Job Number'!$E$3:$E$200,'Line Output'!$A$65)</f>
        <v>0</v>
      </c>
      <c r="Y66" s="67">
        <f>SUMIFS('Job Number'!$K$3:$K$200,'Job Number'!$A$3:$A$200,'Line Output'!Y$1,'Job Number'!$B$3:$B$200,'Line Output'!$C66,'Job Number'!$E$3:$E$200,'Line Output'!$A$65)</f>
        <v>0</v>
      </c>
      <c r="Z66" s="67">
        <f>SUMIFS('Job Number'!$K$3:$K$200,'Job Number'!$A$3:$A$200,'Line Output'!Z$1,'Job Number'!$B$3:$B$200,'Line Output'!$C66,'Job Number'!$E$3:$E$200,'Line Output'!$A$65)</f>
        <v>0</v>
      </c>
      <c r="AA66" s="67">
        <f>SUMIFS('Job Number'!$K$3:$K$200,'Job Number'!$A$3:$A$200,'Line Output'!AA$1,'Job Number'!$B$3:$B$200,'Line Output'!$C66,'Job Number'!$E$3:$E$200,'Line Output'!$A$65)</f>
        <v>0</v>
      </c>
      <c r="AB66" s="67">
        <f>SUMIFS('Job Number'!$K$3:$K$200,'Job Number'!$A$3:$A$200,'Line Output'!AB$1,'Job Number'!$B$3:$B$200,'Line Output'!$C66,'Job Number'!$E$3:$E$200,'Line Output'!$A$65)</f>
        <v>0</v>
      </c>
      <c r="AC66" s="67">
        <f>SUMIFS('Job Number'!$K$3:$K$200,'Job Number'!$A$3:$A$200,'Line Output'!AC$1,'Job Number'!$B$3:$B$200,'Line Output'!$C66,'Job Number'!$E$3:$E$200,'Line Output'!$A$65)</f>
        <v>0</v>
      </c>
      <c r="AD66" s="67">
        <f>SUMIFS('Job Number'!$K$3:$K$200,'Job Number'!$A$3:$A$200,'Line Output'!AD$1,'Job Number'!$B$3:$B$200,'Line Output'!$C66,'Job Number'!$E$3:$E$200,'Line Output'!$A$65)</f>
        <v>0</v>
      </c>
      <c r="AE66" s="67">
        <f>SUMIFS('Job Number'!$K$3:$K$200,'Job Number'!$A$3:$A$200,'Line Output'!AE$1,'Job Number'!$B$3:$B$200,'Line Output'!$C66,'Job Number'!$E$3:$E$200,'Line Output'!$A$65)</f>
        <v>0</v>
      </c>
      <c r="AF66" s="67">
        <f>SUMIFS('Job Number'!$K$3:$K$200,'Job Number'!$A$3:$A$200,'Line Output'!AF$1,'Job Number'!$B$3:$B$200,'Line Output'!$C66,'Job Number'!$E$3:$E$200,'Line Output'!$A$65)</f>
        <v>0</v>
      </c>
      <c r="AG66" s="67">
        <f>SUMIFS('Job Number'!$K$3:$K$200,'Job Number'!$A$3:$A$200,'Line Output'!AG$1,'Job Number'!$B$3:$B$200,'Line Output'!$C66,'Job Number'!$E$3:$E$200,'Line Output'!$A$65)</f>
        <v>0</v>
      </c>
      <c r="AH66" s="67">
        <f>SUMIFS('Job Number'!$K$3:$K$200,'Job Number'!$A$3:$A$200,'Line Output'!AH$1,'Job Number'!$B$3:$B$200,'Line Output'!$C66,'Job Number'!$E$3:$E$200,'Line Output'!$A$65)</f>
        <v>0</v>
      </c>
    </row>
    <row r="67" spans="1:34">
      <c r="B67" s="67"/>
      <c r="C67" s="185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</row>
    <row r="68" spans="1:34" ht="13.5" customHeight="1">
      <c r="A68" s="64" t="str">
        <f>'FG TYPE'!B25</f>
        <v>W03-00040033-Y</v>
      </c>
      <c r="B68" s="222" t="str">
        <f>'FG TYPE'!C25</f>
        <v>MM38 / MP98</v>
      </c>
      <c r="C68" s="65">
        <f>SUM(B69)</f>
        <v>15173</v>
      </c>
      <c r="D68" s="66">
        <f>SUM(D69)</f>
        <v>0</v>
      </c>
      <c r="E68" s="66">
        <f t="shared" ref="E68:AH68" si="22">SUM(E69)</f>
        <v>0</v>
      </c>
      <c r="F68" s="66">
        <f t="shared" si="22"/>
        <v>0</v>
      </c>
      <c r="G68" s="66">
        <f t="shared" si="22"/>
        <v>0</v>
      </c>
      <c r="H68" s="66">
        <f t="shared" si="22"/>
        <v>0</v>
      </c>
      <c r="I68" s="66">
        <f t="shared" si="22"/>
        <v>0</v>
      </c>
      <c r="J68" s="66">
        <f t="shared" si="22"/>
        <v>0</v>
      </c>
      <c r="K68" s="66">
        <f t="shared" si="22"/>
        <v>0</v>
      </c>
      <c r="L68" s="66">
        <f t="shared" si="22"/>
        <v>0</v>
      </c>
      <c r="M68" s="66">
        <f t="shared" si="22"/>
        <v>0</v>
      </c>
      <c r="N68" s="66">
        <f t="shared" si="22"/>
        <v>0</v>
      </c>
      <c r="O68" s="66">
        <f t="shared" si="22"/>
        <v>0</v>
      </c>
      <c r="P68" s="66">
        <f t="shared" si="22"/>
        <v>0</v>
      </c>
      <c r="Q68" s="66">
        <f t="shared" si="22"/>
        <v>0</v>
      </c>
      <c r="R68" s="66">
        <f t="shared" si="22"/>
        <v>0</v>
      </c>
      <c r="S68" s="66">
        <f t="shared" si="22"/>
        <v>0</v>
      </c>
      <c r="T68" s="66">
        <f t="shared" si="22"/>
        <v>0</v>
      </c>
      <c r="U68" s="66">
        <f t="shared" si="22"/>
        <v>0</v>
      </c>
      <c r="V68" s="66">
        <f t="shared" si="22"/>
        <v>0</v>
      </c>
      <c r="W68" s="66">
        <f t="shared" si="22"/>
        <v>0</v>
      </c>
      <c r="X68" s="66">
        <f t="shared" si="22"/>
        <v>0</v>
      </c>
      <c r="Y68" s="66">
        <f t="shared" si="22"/>
        <v>0</v>
      </c>
      <c r="Z68" s="66">
        <f t="shared" si="22"/>
        <v>0</v>
      </c>
      <c r="AA68" s="66">
        <f t="shared" si="22"/>
        <v>0</v>
      </c>
      <c r="AB68" s="66">
        <f t="shared" si="22"/>
        <v>0</v>
      </c>
      <c r="AC68" s="66">
        <f t="shared" si="22"/>
        <v>15173</v>
      </c>
      <c r="AD68" s="66">
        <f t="shared" si="22"/>
        <v>0</v>
      </c>
      <c r="AE68" s="66">
        <f t="shared" si="22"/>
        <v>0</v>
      </c>
      <c r="AF68" s="66">
        <f t="shared" si="22"/>
        <v>0</v>
      </c>
      <c r="AG68" s="66">
        <f t="shared" si="22"/>
        <v>0</v>
      </c>
      <c r="AH68" s="66">
        <f t="shared" si="22"/>
        <v>0</v>
      </c>
    </row>
    <row r="69" spans="1:34">
      <c r="B69" s="67">
        <f>SUM(D69:AG69)</f>
        <v>15173</v>
      </c>
      <c r="C69" s="185" t="str">
        <f>'FG TYPE'!E25</f>
        <v>Y01</v>
      </c>
      <c r="D69" s="67">
        <f>SUMIFS('Job Number'!$K$3:$K$200,'Job Number'!$A$3:$A$200,'Line Output'!D$1,'Job Number'!$B$3:$B$200,'Line Output'!$C69,'Job Number'!$E$3:$E$200,'Line Output'!$A$68)</f>
        <v>0</v>
      </c>
      <c r="E69" s="67">
        <f>SUMIFS('Job Number'!$K$3:$K$200,'Job Number'!$A$3:$A$200,'Line Output'!E$1,'Job Number'!$B$3:$B$200,'Line Output'!$C69,'Job Number'!$E$3:$E$200,'Line Output'!$A$68)</f>
        <v>0</v>
      </c>
      <c r="F69" s="67">
        <f>SUMIFS('Job Number'!$K$3:$K$200,'Job Number'!$A$3:$A$200,'Line Output'!F$1,'Job Number'!$B$3:$B$200,'Line Output'!$C69,'Job Number'!$E$3:$E$200,'Line Output'!$A$68)</f>
        <v>0</v>
      </c>
      <c r="G69" s="67">
        <f>SUMIFS('Job Number'!$K$3:$K$200,'Job Number'!$A$3:$A$200,'Line Output'!G$1,'Job Number'!$B$3:$B$200,'Line Output'!$C69,'Job Number'!$E$3:$E$200,'Line Output'!$A$68)</f>
        <v>0</v>
      </c>
      <c r="H69" s="67">
        <f>SUMIFS('Job Number'!$K$3:$K$200,'Job Number'!$A$3:$A$200,'Line Output'!H$1,'Job Number'!$B$3:$B$200,'Line Output'!$C69,'Job Number'!$E$3:$E$200,'Line Output'!$A$68)</f>
        <v>0</v>
      </c>
      <c r="I69" s="67">
        <f>SUMIFS('Job Number'!$K$3:$K$200,'Job Number'!$A$3:$A$200,'Line Output'!I$1,'Job Number'!$B$3:$B$200,'Line Output'!$C69,'Job Number'!$E$3:$E$200,'Line Output'!$A$68)</f>
        <v>0</v>
      </c>
      <c r="J69" s="67">
        <f>SUMIFS('Job Number'!$K$3:$K$200,'Job Number'!$A$3:$A$200,'Line Output'!J$1,'Job Number'!$B$3:$B$200,'Line Output'!$C69,'Job Number'!$E$3:$E$200,'Line Output'!$A$68)</f>
        <v>0</v>
      </c>
      <c r="K69" s="67">
        <f>SUMIFS('Job Number'!$K$3:$K$200,'Job Number'!$A$3:$A$200,'Line Output'!K$1,'Job Number'!$B$3:$B$200,'Line Output'!$C69,'Job Number'!$E$3:$E$200,'Line Output'!$A$68)</f>
        <v>0</v>
      </c>
      <c r="L69" s="67">
        <f>SUMIFS('Job Number'!$K$3:$K$200,'Job Number'!$A$3:$A$200,'Line Output'!L$1,'Job Number'!$B$3:$B$200,'Line Output'!$C69,'Job Number'!$E$3:$E$200,'Line Output'!$A$68)</f>
        <v>0</v>
      </c>
      <c r="M69" s="67">
        <f>SUMIFS('Job Number'!$K$3:$K$200,'Job Number'!$A$3:$A$200,'Line Output'!M$1,'Job Number'!$B$3:$B$200,'Line Output'!$C69,'Job Number'!$E$3:$E$200,'Line Output'!$A$68)</f>
        <v>0</v>
      </c>
      <c r="N69" s="67">
        <f>SUMIFS('Job Number'!$K$3:$K$200,'Job Number'!$A$3:$A$200,'Line Output'!N$1,'Job Number'!$B$3:$B$200,'Line Output'!$C69,'Job Number'!$E$3:$E$200,'Line Output'!$A$68)</f>
        <v>0</v>
      </c>
      <c r="O69" s="67">
        <f>SUMIFS('Job Number'!$K$3:$K$200,'Job Number'!$A$3:$A$200,'Line Output'!O$1,'Job Number'!$B$3:$B$200,'Line Output'!$C69,'Job Number'!$E$3:$E$200,'Line Output'!$A$68)</f>
        <v>0</v>
      </c>
      <c r="P69" s="67">
        <f>SUMIFS('Job Number'!$K$3:$K$200,'Job Number'!$A$3:$A$200,'Line Output'!P$1,'Job Number'!$B$3:$B$200,'Line Output'!$C69,'Job Number'!$E$3:$E$200,'Line Output'!$A$68)</f>
        <v>0</v>
      </c>
      <c r="Q69" s="67">
        <f>SUMIFS('Job Number'!$K$3:$K$200,'Job Number'!$A$3:$A$200,'Line Output'!Q$1,'Job Number'!$B$3:$B$200,'Line Output'!$C69,'Job Number'!$E$3:$E$200,'Line Output'!$A$68)</f>
        <v>0</v>
      </c>
      <c r="R69" s="67">
        <f>SUMIFS('Job Number'!$K$3:$K$200,'Job Number'!$A$3:$A$200,'Line Output'!R$1,'Job Number'!$B$3:$B$200,'Line Output'!$C69,'Job Number'!$E$3:$E$200,'Line Output'!$A$68)</f>
        <v>0</v>
      </c>
      <c r="S69" s="67">
        <f>SUMIFS('Job Number'!$K$3:$K$200,'Job Number'!$A$3:$A$200,'Line Output'!S$1,'Job Number'!$B$3:$B$200,'Line Output'!$C69,'Job Number'!$E$3:$E$200,'Line Output'!$A$68)</f>
        <v>0</v>
      </c>
      <c r="T69" s="67">
        <f>SUMIFS('Job Number'!$K$3:$K$200,'Job Number'!$A$3:$A$200,'Line Output'!T$1,'Job Number'!$B$3:$B$200,'Line Output'!$C69,'Job Number'!$E$3:$E$200,'Line Output'!$A$68)</f>
        <v>0</v>
      </c>
      <c r="U69" s="67">
        <f>SUMIFS('Job Number'!$K$3:$K$200,'Job Number'!$A$3:$A$200,'Line Output'!U$1,'Job Number'!$B$3:$B$200,'Line Output'!$C69,'Job Number'!$E$3:$E$200,'Line Output'!$A$68)</f>
        <v>0</v>
      </c>
      <c r="V69" s="67">
        <f>SUMIFS('Job Number'!$K$3:$K$200,'Job Number'!$A$3:$A$200,'Line Output'!V$1,'Job Number'!$B$3:$B$200,'Line Output'!$C69,'Job Number'!$E$3:$E$200,'Line Output'!$A$68)</f>
        <v>0</v>
      </c>
      <c r="W69" s="67">
        <f>SUMIFS('Job Number'!$K$3:$K$200,'Job Number'!$A$3:$A$200,'Line Output'!W$1,'Job Number'!$B$3:$B$200,'Line Output'!$C69,'Job Number'!$E$3:$E$200,'Line Output'!$A$68)</f>
        <v>0</v>
      </c>
      <c r="X69" s="67">
        <f>SUMIFS('Job Number'!$K$3:$K$200,'Job Number'!$A$3:$A$200,'Line Output'!X$1,'Job Number'!$B$3:$B$200,'Line Output'!$C69,'Job Number'!$E$3:$E$200,'Line Output'!$A$68)</f>
        <v>0</v>
      </c>
      <c r="Y69" s="67">
        <f>SUMIFS('Job Number'!$K$3:$K$200,'Job Number'!$A$3:$A$200,'Line Output'!Y$1,'Job Number'!$B$3:$B$200,'Line Output'!$C69,'Job Number'!$E$3:$E$200,'Line Output'!$A$68)</f>
        <v>0</v>
      </c>
      <c r="Z69" s="67">
        <f>SUMIFS('Job Number'!$K$3:$K$200,'Job Number'!$A$3:$A$200,'Line Output'!Z$1,'Job Number'!$B$3:$B$200,'Line Output'!$C69,'Job Number'!$E$3:$E$200,'Line Output'!$A$68)</f>
        <v>0</v>
      </c>
      <c r="AA69" s="67">
        <f>SUMIFS('Job Number'!$K$3:$K$200,'Job Number'!$A$3:$A$200,'Line Output'!AA$1,'Job Number'!$B$3:$B$200,'Line Output'!$C69,'Job Number'!$E$3:$E$200,'Line Output'!$A$68)</f>
        <v>0</v>
      </c>
      <c r="AB69" s="67">
        <f>SUMIFS('Job Number'!$K$3:$K$200,'Job Number'!$A$3:$A$200,'Line Output'!AB$1,'Job Number'!$B$3:$B$200,'Line Output'!$C69,'Job Number'!$E$3:$E$200,'Line Output'!$A$68)</f>
        <v>0</v>
      </c>
      <c r="AC69" s="67">
        <f>SUMIFS('Job Number'!$K$3:$K$200,'Job Number'!$A$3:$A$200,'Line Output'!AC$1,'Job Number'!$B$3:$B$200,'Line Output'!$C69,'Job Number'!$E$3:$E$200,'Line Output'!$A$68)</f>
        <v>15173</v>
      </c>
      <c r="AD69" s="67">
        <f>SUMIFS('Job Number'!$K$3:$K$200,'Job Number'!$A$3:$A$200,'Line Output'!AD$1,'Job Number'!$B$3:$B$200,'Line Output'!$C69,'Job Number'!$E$3:$E$200,'Line Output'!$A$68)</f>
        <v>0</v>
      </c>
      <c r="AE69" s="67">
        <f>SUMIFS('Job Number'!$K$3:$K$200,'Job Number'!$A$3:$A$200,'Line Output'!AE$1,'Job Number'!$B$3:$B$200,'Line Output'!$C69,'Job Number'!$E$3:$E$200,'Line Output'!$A$68)</f>
        <v>0</v>
      </c>
      <c r="AF69" s="67">
        <f>SUMIFS('Job Number'!$K$3:$K$200,'Job Number'!$A$3:$A$200,'Line Output'!AF$1,'Job Number'!$B$3:$B$200,'Line Output'!$C69,'Job Number'!$E$3:$E$200,'Line Output'!$A$68)</f>
        <v>0</v>
      </c>
      <c r="AG69" s="67">
        <f>SUMIFS('Job Number'!$K$3:$K$200,'Job Number'!$A$3:$A$200,'Line Output'!AG$1,'Job Number'!$B$3:$B$200,'Line Output'!$C69,'Job Number'!$E$3:$E$200,'Line Output'!$A$68)</f>
        <v>0</v>
      </c>
      <c r="AH69" s="67">
        <f>SUMIFS('Job Number'!$K$3:$K$200,'Job Number'!$A$3:$A$200,'Line Output'!AH$1,'Job Number'!$B$3:$B$200,'Line Output'!$C69,'Job Number'!$E$3:$E$200,'Line Output'!$A$68)</f>
        <v>0</v>
      </c>
    </row>
    <row r="70" spans="1:34">
      <c r="B70" s="67"/>
      <c r="C70" s="185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</row>
    <row r="71" spans="1:34">
      <c r="B71" s="67"/>
      <c r="C71" s="185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</row>
    <row r="72" spans="1:34">
      <c r="B72" s="67"/>
      <c r="C72" s="185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</row>
    <row r="73" spans="1:34">
      <c r="B73" s="67"/>
      <c r="C73" s="185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</row>
    <row r="74" spans="1:34">
      <c r="B74" s="67"/>
      <c r="C74" s="185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</row>
    <row r="75" spans="1:34">
      <c r="B75" s="227" t="s">
        <v>64</v>
      </c>
      <c r="C75" s="250">
        <f>SUM(C2:C18)</f>
        <v>3883.63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</row>
    <row r="76" spans="1:34">
      <c r="B76" s="67"/>
      <c r="C76" s="185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</row>
    <row r="77" spans="1:34" ht="17.25" customHeight="1">
      <c r="B77" s="227" t="s">
        <v>97</v>
      </c>
      <c r="C77" s="185">
        <f>SUM(C20:C69)</f>
        <v>113802</v>
      </c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</row>
    <row r="78" spans="1:34" ht="17.25" customHeight="1">
      <c r="B78" s="67"/>
      <c r="C78" s="185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</row>
    <row r="79" spans="1:34" ht="17.25" customHeight="1">
      <c r="B79" s="67"/>
      <c r="C79" s="185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</row>
    <row r="80" spans="1:34" ht="17.25" customHeight="1">
      <c r="B80" s="67"/>
      <c r="C80" s="185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</row>
    <row r="81" spans="2:34" ht="17.25" customHeight="1">
      <c r="B81" s="67"/>
      <c r="C81" s="185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</row>
    <row r="82" spans="2:34" ht="17.25" customHeight="1">
      <c r="B82" s="67"/>
      <c r="C82" s="68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</row>
    <row r="83" spans="2:34" ht="17.25" customHeight="1">
      <c r="B83" s="67"/>
      <c r="C83" s="185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</row>
    <row r="84" spans="2:34" ht="17.25" customHeight="1">
      <c r="B84" s="67"/>
      <c r="C84" s="68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</row>
    <row r="85" spans="2:34" ht="17.25" customHeight="1">
      <c r="B85" s="67"/>
      <c r="C85" s="68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</row>
    <row r="86" spans="2:34" ht="17.25" customHeight="1">
      <c r="B86" s="67"/>
      <c r="C86" s="68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</row>
    <row r="87" spans="2:34" ht="17.25" customHeight="1">
      <c r="B87" s="67"/>
      <c r="C87" s="68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</row>
    <row r="88" spans="2:34" ht="17.25" customHeight="1">
      <c r="B88" s="67"/>
      <c r="C88" s="68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</row>
    <row r="89" spans="2:34" ht="17.25" customHeight="1">
      <c r="B89" s="67"/>
      <c r="C89" s="68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</row>
  </sheetData>
  <autoFilter ref="B1:B90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I115"/>
  <sheetViews>
    <sheetView zoomScaleNormal="100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/>
  <cols>
    <col min="1" max="1" width="20.7109375" style="61" customWidth="1"/>
    <col min="2" max="2" width="13.42578125" style="62" bestFit="1" customWidth="1"/>
    <col min="3" max="3" width="13.5703125" style="1" customWidth="1"/>
    <col min="4" max="31" width="9.140625" style="1"/>
    <col min="32" max="33" width="9.140625" style="1" customWidth="1"/>
    <col min="34" max="16384" width="9.140625" style="1"/>
  </cols>
  <sheetData>
    <row r="1" spans="1:35">
      <c r="B1" s="61" t="s">
        <v>0</v>
      </c>
      <c r="D1" s="3">
        <v>45200</v>
      </c>
      <c r="E1" s="3">
        <v>45201</v>
      </c>
      <c r="F1" s="3">
        <v>45202</v>
      </c>
      <c r="G1" s="3">
        <v>45203</v>
      </c>
      <c r="H1" s="3">
        <v>45204</v>
      </c>
      <c r="I1" s="3">
        <v>45205</v>
      </c>
      <c r="J1" s="3">
        <v>45206</v>
      </c>
      <c r="K1" s="3">
        <v>45207</v>
      </c>
      <c r="L1" s="3">
        <v>45208</v>
      </c>
      <c r="M1" s="3">
        <v>45209</v>
      </c>
      <c r="N1" s="3">
        <v>45210</v>
      </c>
      <c r="O1" s="3">
        <v>45211</v>
      </c>
      <c r="P1" s="3">
        <v>45212</v>
      </c>
      <c r="Q1" s="3">
        <v>45213</v>
      </c>
      <c r="R1" s="3">
        <v>45214</v>
      </c>
      <c r="S1" s="3">
        <v>45215</v>
      </c>
      <c r="T1" s="3">
        <v>45216</v>
      </c>
      <c r="U1" s="3">
        <v>45217</v>
      </c>
      <c r="V1" s="3">
        <v>45218</v>
      </c>
      <c r="W1" s="3">
        <v>45219</v>
      </c>
      <c r="X1" s="3">
        <v>45220</v>
      </c>
      <c r="Y1" s="3">
        <v>45221</v>
      </c>
      <c r="Z1" s="3">
        <v>45222</v>
      </c>
      <c r="AA1" s="3">
        <v>45223</v>
      </c>
      <c r="AB1" s="3">
        <v>45224</v>
      </c>
      <c r="AC1" s="3">
        <v>45225</v>
      </c>
      <c r="AD1" s="3">
        <v>45226</v>
      </c>
      <c r="AE1" s="3">
        <v>45227</v>
      </c>
      <c r="AF1" s="3">
        <v>45228</v>
      </c>
      <c r="AG1" s="3">
        <v>45229</v>
      </c>
      <c r="AH1" s="3">
        <v>45230</v>
      </c>
      <c r="AI1" s="3"/>
    </row>
    <row r="2" spans="1:35">
      <c r="A2" s="194" t="str">
        <f>'FG TYPE'!B2</f>
        <v>W01-03000027</v>
      </c>
      <c r="B2" s="67">
        <f>SUM(D2:AH2)</f>
        <v>554.14</v>
      </c>
      <c r="C2" s="1" t="s">
        <v>1</v>
      </c>
      <c r="D2" s="263">
        <f>SUMIFS('Job Number'!$K$3:$K$200,'Job Number'!$A$3:$A$200,'Product Result'!D$1,'Job Number'!$E$3:$E$200,'Product Result'!$A$2)</f>
        <v>0</v>
      </c>
      <c r="E2" s="263">
        <f>SUMIFS('Job Number'!$K$3:$K$200,'Job Number'!$A$3:$A$200,'Product Result'!E$1,'Job Number'!$E$3:$E$200,'Product Result'!$A$2)</f>
        <v>0</v>
      </c>
      <c r="F2" s="263">
        <f>SUMIFS('Job Number'!$K$3:$K$200,'Job Number'!$A$3:$A$200,'Product Result'!F$1,'Job Number'!$E$3:$E$200,'Product Result'!$A$2)</f>
        <v>0</v>
      </c>
      <c r="G2" s="263">
        <f>SUMIFS('Job Number'!$K$3:$K$200,'Job Number'!$A$3:$A$200,'Product Result'!G$1,'Job Number'!$E$3:$E$200,'Product Result'!$A$2)</f>
        <v>0</v>
      </c>
      <c r="H2" s="263">
        <f>SUMIFS('Job Number'!$K$3:$K$200,'Job Number'!$A$3:$A$200,'Product Result'!H$1,'Job Number'!$E$3:$E$200,'Product Result'!$A$2)</f>
        <v>0</v>
      </c>
      <c r="I2" s="263">
        <f>SUMIFS('Job Number'!$K$3:$K$200,'Job Number'!$A$3:$A$200,'Product Result'!I$1,'Job Number'!$E$3:$E$200,'Product Result'!$A$2)</f>
        <v>0</v>
      </c>
      <c r="J2" s="263">
        <f>SUMIFS('Job Number'!$K$3:$K$200,'Job Number'!$A$3:$A$200,'Product Result'!J$1,'Job Number'!$E$3:$E$200,'Product Result'!$A$2)</f>
        <v>0</v>
      </c>
      <c r="K2" s="263">
        <f>SUMIFS('Job Number'!$K$3:$K$200,'Job Number'!$A$3:$A$200,'Product Result'!K$1,'Job Number'!$E$3:$E$200,'Product Result'!$A$2)</f>
        <v>0</v>
      </c>
      <c r="L2" s="263">
        <f>SUMIFS('Job Number'!$K$3:$K$200,'Job Number'!$A$3:$A$200,'Product Result'!L$1,'Job Number'!$E$3:$E$200,'Product Result'!$A$2)</f>
        <v>55.86</v>
      </c>
      <c r="M2" s="263">
        <f>SUMIFS('Job Number'!$K$3:$K$200,'Job Number'!$A$3:$A$200,'Product Result'!M$1,'Job Number'!$E$3:$E$200,'Product Result'!$A$2)</f>
        <v>154.96</v>
      </c>
      <c r="N2" s="263">
        <f>SUMIFS('Job Number'!$K$3:$K$200,'Job Number'!$A$3:$A$200,'Product Result'!N$1,'Job Number'!$E$3:$E$200,'Product Result'!$A$2)</f>
        <v>78.56</v>
      </c>
      <c r="O2" s="263">
        <f>SUMIFS('Job Number'!$K$3:$K$200,'Job Number'!$A$3:$A$200,'Product Result'!O$1,'Job Number'!$E$3:$E$200,'Product Result'!$A$2)</f>
        <v>0</v>
      </c>
      <c r="P2" s="263">
        <f>SUMIFS('Job Number'!$K$3:$K$200,'Job Number'!$A$3:$A$200,'Product Result'!P$1,'Job Number'!$E$3:$E$200,'Product Result'!$A$2)</f>
        <v>0</v>
      </c>
      <c r="Q2" s="263">
        <f>SUMIFS('Job Number'!$K$3:$K$200,'Job Number'!$A$3:$A$200,'Product Result'!Q$1,'Job Number'!$E$3:$E$200,'Product Result'!$A$2)</f>
        <v>0</v>
      </c>
      <c r="R2" s="263">
        <f>SUMIFS('Job Number'!$K$3:$K$200,'Job Number'!$A$3:$A$200,'Product Result'!R$1,'Job Number'!$E$3:$E$200,'Product Result'!$A$2)</f>
        <v>0</v>
      </c>
      <c r="S2" s="263">
        <f>SUMIFS('Job Number'!$K$3:$K$200,'Job Number'!$A$3:$A$200,'Product Result'!S$1,'Job Number'!$E$3:$E$200,'Product Result'!$A$2)</f>
        <v>0</v>
      </c>
      <c r="T2" s="263">
        <f>SUMIFS('Job Number'!$K$3:$K$200,'Job Number'!$A$3:$A$200,'Product Result'!T$1,'Job Number'!$E$3:$E$200,'Product Result'!$A$2)</f>
        <v>0</v>
      </c>
      <c r="U2" s="263">
        <f>SUMIFS('Job Number'!$K$3:$K$200,'Job Number'!$A$3:$A$200,'Product Result'!U$1,'Job Number'!$E$3:$E$200,'Product Result'!$A$2)</f>
        <v>0</v>
      </c>
      <c r="V2" s="263">
        <f>SUMIFS('Job Number'!$K$3:$K$200,'Job Number'!$A$3:$A$200,'Product Result'!V$1,'Job Number'!$E$3:$E$200,'Product Result'!$A$2)</f>
        <v>0</v>
      </c>
      <c r="W2" s="263">
        <f>SUMIFS('Job Number'!$K$3:$K$200,'Job Number'!$A$3:$A$200,'Product Result'!W$1,'Job Number'!$E$3:$E$200,'Product Result'!$A$2)</f>
        <v>62.6</v>
      </c>
      <c r="X2" s="263">
        <f>SUMIFS('Job Number'!$K$3:$K$200,'Job Number'!$A$3:$A$200,'Product Result'!X$1,'Job Number'!$E$3:$E$200,'Product Result'!$A$2)</f>
        <v>98.82</v>
      </c>
      <c r="Y2" s="263">
        <f>SUMIFS('Job Number'!$K$3:$K$200,'Job Number'!$A$3:$A$200,'Product Result'!Y$1,'Job Number'!$E$3:$E$200,'Product Result'!$A$2)</f>
        <v>0</v>
      </c>
      <c r="Z2" s="263">
        <f>SUMIFS('Job Number'!$K$3:$K$200,'Job Number'!$A$3:$A$200,'Product Result'!Z$1,'Job Number'!$E$3:$E$200,'Product Result'!$A$2)</f>
        <v>97.58</v>
      </c>
      <c r="AA2" s="263">
        <f>SUMIFS('Job Number'!$K$3:$K$200,'Job Number'!$A$3:$A$200,'Product Result'!AA$1,'Job Number'!$E$3:$E$200,'Product Result'!$A$2)</f>
        <v>5.76</v>
      </c>
      <c r="AB2" s="263">
        <f>SUMIFS('Job Number'!$K$3:$K$200,'Job Number'!$A$3:$A$200,'Product Result'!AB$1,'Job Number'!$E$3:$E$200,'Product Result'!$A$2)</f>
        <v>0</v>
      </c>
      <c r="AC2" s="263">
        <f>SUMIFS('Job Number'!$K$3:$K$200,'Job Number'!$A$3:$A$200,'Product Result'!AC$1,'Job Number'!$E$3:$E$200,'Product Result'!$A$2)</f>
        <v>0</v>
      </c>
      <c r="AD2" s="263">
        <f>SUMIFS('Job Number'!$K$3:$K$200,'Job Number'!$A$3:$A$200,'Product Result'!AD$1,'Job Number'!$E$3:$E$200,'Product Result'!$A$2)</f>
        <v>0</v>
      </c>
      <c r="AE2" s="263">
        <f>SUMIFS('Job Number'!$K$3:$K$200,'Job Number'!$A$3:$A$200,'Product Result'!AE$1,'Job Number'!$E$3:$E$200,'Product Result'!$A$2)</f>
        <v>0</v>
      </c>
      <c r="AF2" s="263">
        <f>SUMIFS('Job Number'!$K$3:$K$200,'Job Number'!$A$3:$A$200,'Product Result'!AF$1,'Job Number'!$E$3:$E$200,'Product Result'!$A$2)</f>
        <v>0</v>
      </c>
      <c r="AG2" s="263">
        <f>SUMIFS('Job Number'!$K$3:$K$200,'Job Number'!$A$3:$A$200,'Product Result'!AG$1,'Job Number'!$E$3:$E$200,'Product Result'!$A$2)</f>
        <v>0</v>
      </c>
      <c r="AH2" s="263">
        <f>SUMIFS('Job Number'!$K$3:$K$200,'Job Number'!$A$3:$A$200,'Product Result'!AH$1,'Job Number'!$E$3:$E$200,'Product Result'!$A$2)</f>
        <v>0</v>
      </c>
    </row>
    <row r="3" spans="1:35">
      <c r="A3" s="194" t="str">
        <f>'FG TYPE'!C2</f>
        <v>0,127 A</v>
      </c>
      <c r="B3" s="191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5">
      <c r="B4" s="67">
        <f>SUM(D4:AG4)-AE4-X4-Q4-J4</f>
        <v>6.9367570812348574E-3</v>
      </c>
      <c r="C4" s="1" t="s">
        <v>3</v>
      </c>
      <c r="D4" s="4">
        <f>SUMIFS('Job Number'!$Q$3:$Q$200,'Job Number'!$A$3:$A$200,'Product Result'!D$1,'Job Number'!$E$3:$E$200,'Product Result'!$A$2)</f>
        <v>0</v>
      </c>
      <c r="E4" s="4">
        <f>SUMIFS('Job Number'!$Q$3:$Q$200,'Job Number'!$A$3:$A$200,'Product Result'!E$1,'Job Number'!$E$3:$E$200,'Product Result'!$A$2)</f>
        <v>0</v>
      </c>
      <c r="F4" s="4">
        <f>SUMIFS('Job Number'!$Q$3:$Q$200,'Job Number'!$A$3:$A$200,'Product Result'!F$1,'Job Number'!$E$3:$E$200,'Product Result'!$A$2)</f>
        <v>0</v>
      </c>
      <c r="G4" s="4">
        <f>SUMIFS('Job Number'!$Q$3:$Q$200,'Job Number'!$A$3:$A$200,'Product Result'!G$1,'Job Number'!$E$3:$E$200,'Product Result'!$A$2)</f>
        <v>0</v>
      </c>
      <c r="H4" s="4">
        <f>SUMIFS('Job Number'!$Q$3:$Q$200,'Job Number'!$A$3:$A$200,'Product Result'!H$1,'Job Number'!$E$3:$E$200,'Product Result'!$A$2)</f>
        <v>0</v>
      </c>
      <c r="I4" s="4">
        <f>SUMIFS('Job Number'!$Q$3:$Q$200,'Job Number'!$A$3:$A$200,'Product Result'!I$1,'Job Number'!$E$3:$E$200,'Product Result'!$A$2)</f>
        <v>0</v>
      </c>
      <c r="J4" s="4">
        <f>SUMIFS('Job Number'!$Q$3:$Q$200,'Job Number'!$A$3:$A$200,'Product Result'!J$1,'Job Number'!$E$3:$E$200,'Product Result'!$A$2)</f>
        <v>0</v>
      </c>
      <c r="K4" s="4">
        <f>SUMIFS('Job Number'!$Q$3:$Q$200,'Job Number'!$A$3:$A$200,'Product Result'!K$1,'Job Number'!$E$3:$E$200,'Product Result'!$A$2)</f>
        <v>0</v>
      </c>
      <c r="L4" s="4">
        <f>SUMIFS('Job Number'!$Q$3:$Q$200,'Job Number'!$A$3:$A$200,'Product Result'!L$1,'Job Number'!$E$3:$E$200,'Product Result'!$A$2)</f>
        <v>0</v>
      </c>
      <c r="M4" s="4">
        <f>SUMIFS('Job Number'!$Q$3:$Q$200,'Job Number'!$A$3:$A$200,'Product Result'!M$1,'Job Number'!$E$3:$E$200,'Product Result'!$A$2)</f>
        <v>2.0607934054611026E-3</v>
      </c>
      <c r="N4" s="4">
        <f>SUMIFS('Job Number'!$Q$3:$Q$200,'Job Number'!$A$3:$A$200,'Product Result'!N$1,'Job Number'!$E$3:$E$200,'Product Result'!$A$2)</f>
        <v>4.0567951318458417E-3</v>
      </c>
      <c r="O4" s="4">
        <f>SUMIFS('Job Number'!$Q$3:$Q$200,'Job Number'!$A$3:$A$200,'Product Result'!O$1,'Job Number'!$E$3:$E$200,'Product Result'!$A$2)</f>
        <v>0</v>
      </c>
      <c r="P4" s="4">
        <f>SUMIFS('Job Number'!$Q$3:$Q$200,'Job Number'!$A$3:$A$200,'Product Result'!P$1,'Job Number'!$E$3:$E$200,'Product Result'!$A$2)</f>
        <v>0</v>
      </c>
      <c r="Q4" s="4">
        <f>SUMIFS('Job Number'!$Q$3:$Q$200,'Job Number'!$A$3:$A$200,'Product Result'!Q$1,'Job Number'!$E$3:$E$200,'Product Result'!$A$2)</f>
        <v>0</v>
      </c>
      <c r="R4" s="4">
        <f>SUMIFS('Job Number'!$Q$3:$Q$200,'Job Number'!$A$3:$A$200,'Product Result'!R$1,'Job Number'!$E$3:$E$200,'Product Result'!$A$2)</f>
        <v>0</v>
      </c>
      <c r="S4" s="4">
        <f>SUMIFS('Job Number'!$Q$3:$Q$200,'Job Number'!$A$3:$A$200,'Product Result'!S$1,'Job Number'!$E$3:$E$200,'Product Result'!$A$2)</f>
        <v>0</v>
      </c>
      <c r="T4" s="4">
        <f>SUMIFS('Job Number'!$Q$3:$Q$200,'Job Number'!$A$3:$A$200,'Product Result'!T$1,'Job Number'!$E$3:$E$200,'Product Result'!$A$2)</f>
        <v>0</v>
      </c>
      <c r="U4" s="4">
        <f>SUMIFS('Job Number'!$Q$3:$Q$200,'Job Number'!$A$3:$A$200,'Product Result'!U$1,'Job Number'!$E$3:$E$200,'Product Result'!$A$2)</f>
        <v>0</v>
      </c>
      <c r="V4" s="4">
        <f>SUMIFS('Job Number'!$Q$3:$Q$200,'Job Number'!$A$3:$A$200,'Product Result'!V$1,'Job Number'!$E$3:$E$200,'Product Result'!$A$2)</f>
        <v>0</v>
      </c>
      <c r="W4" s="4">
        <f>SUMIFS('Job Number'!$Q$3:$Q$200,'Job Number'!$A$3:$A$200,'Product Result'!W$1,'Job Number'!$E$3:$E$200,'Product Result'!$A$2)</f>
        <v>0</v>
      </c>
      <c r="X4" s="4">
        <f>SUMIFS('Job Number'!$Q$3:$Q$200,'Job Number'!$A$3:$A$200,'Product Result'!X$1,'Job Number'!$E$3:$E$200,'Product Result'!$A$2)</f>
        <v>2.0234722784297858E-4</v>
      </c>
      <c r="Y4" s="4">
        <f>SUMIFS('Job Number'!$Q$3:$Q$200,'Job Number'!$A$3:$A$200,'Product Result'!Y$1,'Job Number'!$E$3:$E$200,'Product Result'!$A$2)</f>
        <v>0</v>
      </c>
      <c r="Z4" s="4">
        <f>SUMIFS('Job Number'!$Q$3:$Q$200,'Job Number'!$A$3:$A$200,'Product Result'!Z$1,'Job Number'!$E$3:$E$200,'Product Result'!$A$2)</f>
        <v>8.1916854392791324E-4</v>
      </c>
      <c r="AA4" s="4">
        <f>SUMIFS('Job Number'!$Q$3:$Q$200,'Job Number'!$A$3:$A$200,'Product Result'!AA$1,'Job Number'!$E$3:$E$200,'Product Result'!$A$2)</f>
        <v>0</v>
      </c>
      <c r="AB4" s="4">
        <f>SUMIFS('Job Number'!$Q$3:$Q$200,'Job Number'!$A$3:$A$200,'Product Result'!AB$1,'Job Number'!$E$3:$E$200,'Product Result'!$A$2)</f>
        <v>0</v>
      </c>
      <c r="AC4" s="4">
        <f>SUMIFS('Job Number'!$Q$3:$Q$200,'Job Number'!$A$3:$A$200,'Product Result'!AC$1,'Job Number'!$E$3:$E$200,'Product Result'!$A$2)</f>
        <v>0</v>
      </c>
      <c r="AD4" s="4">
        <f>SUMIFS('Job Number'!$Q$3:$Q$200,'Job Number'!$A$3:$A$200,'Product Result'!AD$1,'Job Number'!$E$3:$E$200,'Product Result'!$A$2)</f>
        <v>0</v>
      </c>
      <c r="AE4" s="4">
        <f>SUMIFS('Job Number'!$Q$3:$Q$200,'Job Number'!$A$3:$A$200,'Product Result'!AE$1,'Job Number'!$E$3:$E$200,'Product Result'!$A$2)</f>
        <v>0</v>
      </c>
      <c r="AF4" s="4">
        <f>SUMIFS('Job Number'!$Q$3:$Q$200,'Job Number'!$A$3:$A$200,'Product Result'!AF$1,'Job Number'!$E$3:$E$200,'Product Result'!$A$2)</f>
        <v>0</v>
      </c>
      <c r="AG4" s="4">
        <f>SUMIFS('Job Number'!$Q$3:$Q$200,'Job Number'!$A$3:$A$200,'Product Result'!AG$1,'Job Number'!$E$3:$E$200,'Product Result'!$A$2)</f>
        <v>0</v>
      </c>
      <c r="AH4" s="4">
        <f>SUMIFS('Job Number'!$Q$3:$Q$200,'Job Number'!$A$3:$A$200,'Product Result'!AH$1,'Job Number'!$E$3:$E$200,'Product Result'!$A$2)</f>
        <v>0</v>
      </c>
    </row>
    <row r="5" spans="1:35" ht="15.75" thickBot="1">
      <c r="B5" s="191">
        <f>IFERROR(B4/B2,0)</f>
        <v>1.2518058759943079E-5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>
        <f t="shared" si="0"/>
        <v>0</v>
      </c>
      <c r="M5" s="6">
        <f t="shared" si="0"/>
        <v>1.3298873292856883E-5</v>
      </c>
      <c r="N5" s="6">
        <f t="shared" si="0"/>
        <v>5.1639449234290241E-5</v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>
        <f t="shared" si="0"/>
        <v>0</v>
      </c>
      <c r="X5" s="6">
        <f t="shared" si="0"/>
        <v>2.0476343639240904E-6</v>
      </c>
      <c r="Y5" s="6" t="str">
        <f t="shared" si="0"/>
        <v/>
      </c>
      <c r="Z5" s="6">
        <f t="shared" si="0"/>
        <v>8.3948405813477487E-6</v>
      </c>
      <c r="AA5" s="6">
        <f t="shared" si="0"/>
        <v>0</v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 t="shared" ref="AH5" si="1">IFERROR(AH4/AH2,"")</f>
        <v/>
      </c>
    </row>
    <row r="6" spans="1:35" ht="15.75" thickBot="1"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</row>
    <row r="7" spans="1:35">
      <c r="A7" s="194" t="str">
        <f>'FG TYPE'!B3</f>
        <v>W01-03000013</v>
      </c>
      <c r="B7" s="67">
        <f>SUM(D7:AH7)</f>
        <v>543.72</v>
      </c>
      <c r="C7" s="1" t="s">
        <v>1</v>
      </c>
      <c r="D7" s="263">
        <f>SUMIFS('Job Number'!$K$3:$K$200,'Job Number'!$A$3:$A$200,'Product Result'!D$1,'Job Number'!$E$3:$E$200,'Product Result'!$A7)</f>
        <v>0</v>
      </c>
      <c r="E7" s="263">
        <f>SUMIFS('Job Number'!$K$3:$K$200,'Job Number'!$A$3:$A$200,'Product Result'!E$1,'Job Number'!$E$3:$E$200,'Product Result'!$A7)</f>
        <v>0</v>
      </c>
      <c r="F7" s="263">
        <f>SUMIFS('Job Number'!$K$3:$K$200,'Job Number'!$A$3:$A$200,'Product Result'!F$1,'Job Number'!$E$3:$E$200,'Product Result'!$A7)</f>
        <v>0</v>
      </c>
      <c r="G7" s="263">
        <f>SUMIFS('Job Number'!$K$3:$K$200,'Job Number'!$A$3:$A$200,'Product Result'!G$1,'Job Number'!$E$3:$E$200,'Product Result'!$A7)</f>
        <v>0</v>
      </c>
      <c r="H7" s="263">
        <f>SUMIFS('Job Number'!$K$3:$K$200,'Job Number'!$A$3:$A$200,'Product Result'!H$1,'Job Number'!$E$3:$E$200,'Product Result'!$A7)</f>
        <v>0</v>
      </c>
      <c r="I7" s="263">
        <f>SUMIFS('Job Number'!$K$3:$K$200,'Job Number'!$A$3:$A$200,'Product Result'!I$1,'Job Number'!$E$3:$E$200,'Product Result'!$A7)</f>
        <v>0</v>
      </c>
      <c r="J7" s="263">
        <f>SUMIFS('Job Number'!$K$3:$K$200,'Job Number'!$A$3:$A$200,'Product Result'!J$1,'Job Number'!$E$3:$E$200,'Product Result'!$A7)</f>
        <v>0</v>
      </c>
      <c r="K7" s="263">
        <f>SUMIFS('Job Number'!$K$3:$K$200,'Job Number'!$A$3:$A$200,'Product Result'!K$1,'Job Number'!$E$3:$E$200,'Product Result'!$A7)</f>
        <v>0</v>
      </c>
      <c r="L7" s="263">
        <f>SUMIFS('Job Number'!$K$3:$K$200,'Job Number'!$A$3:$A$200,'Product Result'!L$1,'Job Number'!$E$3:$E$200,'Product Result'!$A7)</f>
        <v>0</v>
      </c>
      <c r="M7" s="263">
        <f>SUMIFS('Job Number'!$K$3:$K$200,'Job Number'!$A$3:$A$200,'Product Result'!M$1,'Job Number'!$E$3:$E$200,'Product Result'!$A7)</f>
        <v>0</v>
      </c>
      <c r="N7" s="263">
        <f>SUMIFS('Job Number'!$K$3:$K$200,'Job Number'!$A$3:$A$200,'Product Result'!N$1,'Job Number'!$E$3:$E$200,'Product Result'!$A7)</f>
        <v>0</v>
      </c>
      <c r="O7" s="263">
        <f>SUMIFS('Job Number'!$K$3:$K$200,'Job Number'!$A$3:$A$200,'Product Result'!O$1,'Job Number'!$E$3:$E$200,'Product Result'!$A7)</f>
        <v>0</v>
      </c>
      <c r="P7" s="263">
        <f>SUMIFS('Job Number'!$K$3:$K$200,'Job Number'!$A$3:$A$200,'Product Result'!P$1,'Job Number'!$E$3:$E$200,'Product Result'!$A7)</f>
        <v>0</v>
      </c>
      <c r="Q7" s="263">
        <f>SUMIFS('Job Number'!$K$3:$K$200,'Job Number'!$A$3:$A$200,'Product Result'!Q$1,'Job Number'!$E$3:$E$200,'Product Result'!$A7)</f>
        <v>0</v>
      </c>
      <c r="R7" s="263">
        <f>SUMIFS('Job Number'!$K$3:$K$200,'Job Number'!$A$3:$A$200,'Product Result'!R$1,'Job Number'!$E$3:$E$200,'Product Result'!$A7)</f>
        <v>0</v>
      </c>
      <c r="S7" s="263">
        <f>SUMIFS('Job Number'!$K$3:$K$200,'Job Number'!$A$3:$A$200,'Product Result'!S$1,'Job Number'!$E$3:$E$200,'Product Result'!$A7)</f>
        <v>0</v>
      </c>
      <c r="T7" s="263">
        <f>SUMIFS('Job Number'!$K$3:$K$200,'Job Number'!$A$3:$A$200,'Product Result'!T$1,'Job Number'!$E$3:$E$200,'Product Result'!$A7)</f>
        <v>0</v>
      </c>
      <c r="U7" s="263">
        <f>SUMIFS('Job Number'!$K$3:$K$200,'Job Number'!$A$3:$A$200,'Product Result'!U$1,'Job Number'!$E$3:$E$200,'Product Result'!$A7)</f>
        <v>0</v>
      </c>
      <c r="V7" s="263">
        <f>SUMIFS('Job Number'!$K$3:$K$200,'Job Number'!$A$3:$A$200,'Product Result'!V$1,'Job Number'!$E$3:$E$200,'Product Result'!$A7)</f>
        <v>0</v>
      </c>
      <c r="W7" s="263">
        <f>SUMIFS('Job Number'!$K$3:$K$200,'Job Number'!$A$3:$A$200,'Product Result'!W$1,'Job Number'!$E$3:$E$200,'Product Result'!$A7)</f>
        <v>0</v>
      </c>
      <c r="X7" s="263">
        <f>SUMIFS('Job Number'!$K$3:$K$200,'Job Number'!$A$3:$A$200,'Product Result'!X$1,'Job Number'!$E$3:$E$200,'Product Result'!$A7)</f>
        <v>0</v>
      </c>
      <c r="Y7" s="263">
        <f>SUMIFS('Job Number'!$K$3:$K$200,'Job Number'!$A$3:$A$200,'Product Result'!Y$1,'Job Number'!$E$3:$E$200,'Product Result'!$A7)</f>
        <v>0</v>
      </c>
      <c r="Z7" s="263">
        <f>SUMIFS('Job Number'!$K$3:$K$200,'Job Number'!$A$3:$A$200,'Product Result'!Z$1,'Job Number'!$E$3:$E$200,'Product Result'!$A7)</f>
        <v>66.86</v>
      </c>
      <c r="AA7" s="263">
        <f>SUMIFS('Job Number'!$K$3:$K$200,'Job Number'!$A$3:$A$200,'Product Result'!AA$1,'Job Number'!$E$3:$E$200,'Product Result'!$A7)</f>
        <v>197.3</v>
      </c>
      <c r="AB7" s="263">
        <f>SUMIFS('Job Number'!$K$3:$K$200,'Job Number'!$A$3:$A$200,'Product Result'!AB$1,'Job Number'!$E$3:$E$200,'Product Result'!$A7)</f>
        <v>170.28</v>
      </c>
      <c r="AC7" s="263">
        <f>SUMIFS('Job Number'!$K$3:$K$200,'Job Number'!$A$3:$A$200,'Product Result'!AC$1,'Job Number'!$E$3:$E$200,'Product Result'!$A7)</f>
        <v>0</v>
      </c>
      <c r="AD7" s="263">
        <f>SUMIFS('Job Number'!$K$3:$K$200,'Job Number'!$A$3:$A$200,'Product Result'!AD$1,'Job Number'!$E$3:$E$200,'Product Result'!$A7)</f>
        <v>109.28</v>
      </c>
      <c r="AE7" s="263">
        <f>SUMIFS('Job Number'!$K$3:$K$200,'Job Number'!$A$3:$A$200,'Product Result'!AE$1,'Job Number'!$E$3:$E$200,'Product Result'!$A7)</f>
        <v>0</v>
      </c>
      <c r="AF7" s="263">
        <f>SUMIFS('Job Number'!$K$3:$K$200,'Job Number'!$A$3:$A$200,'Product Result'!AF$1,'Job Number'!$E$3:$E$200,'Product Result'!$A7)</f>
        <v>0</v>
      </c>
      <c r="AG7" s="263">
        <f>SUMIFS('Job Number'!$K$3:$K$200,'Job Number'!$A$3:$A$200,'Product Result'!AG$1,'Job Number'!$E$3:$E$200,'Product Result'!$A7)</f>
        <v>0</v>
      </c>
      <c r="AH7" s="263">
        <f>SUMIFS('Job Number'!$K$3:$K$200,'Job Number'!$A$3:$A$200,'Product Result'!AH$1,'Job Number'!$E$3:$E$200,'Product Result'!$A7)</f>
        <v>0</v>
      </c>
    </row>
    <row r="8" spans="1:35">
      <c r="A8" s="194" t="str">
        <f>'FG TYPE'!C3</f>
        <v>0,120 A</v>
      </c>
      <c r="B8" s="191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5">
      <c r="B9" s="67">
        <f>SUM(D9:AG9)-AE9-X9-Q9-J9</f>
        <v>7.4106725920669234E-3</v>
      </c>
      <c r="C9" s="1" t="s">
        <v>3</v>
      </c>
      <c r="D9" s="4">
        <f>SUMIFS('Job Number'!$Q$3:$Q$200,'Job Number'!$A$3:$A$200,'Product Result'!D$1,'Job Number'!$E$3:$E$200,'Product Result'!$A$7)</f>
        <v>0</v>
      </c>
      <c r="E9" s="4">
        <f>SUMIFS('Job Number'!$Q$3:$Q$200,'Job Number'!$A$3:$A$200,'Product Result'!E$1,'Job Number'!$E$3:$E$200,'Product Result'!$A$7)</f>
        <v>0</v>
      </c>
      <c r="F9" s="4">
        <f>SUMIFS('Job Number'!$Q$3:$Q$200,'Job Number'!$A$3:$A$200,'Product Result'!F$1,'Job Number'!$E$3:$E$200,'Product Result'!$A$7)</f>
        <v>0</v>
      </c>
      <c r="G9" s="4">
        <f>SUMIFS('Job Number'!$Q$3:$Q$200,'Job Number'!$A$3:$A$200,'Product Result'!G$1,'Job Number'!$E$3:$E$200,'Product Result'!$A$7)</f>
        <v>0</v>
      </c>
      <c r="H9" s="4">
        <f>SUMIFS('Job Number'!$Q$3:$Q$200,'Job Number'!$A$3:$A$200,'Product Result'!H$1,'Job Number'!$E$3:$E$200,'Product Result'!$A$7)</f>
        <v>0</v>
      </c>
      <c r="I9" s="4">
        <f>SUMIFS('Job Number'!$Q$3:$Q$200,'Job Number'!$A$3:$A$200,'Product Result'!I$1,'Job Number'!$E$3:$E$200,'Product Result'!$A$7)</f>
        <v>0</v>
      </c>
      <c r="J9" s="4">
        <f>SUMIFS('Job Number'!$Q$3:$Q$200,'Job Number'!$A$3:$A$200,'Product Result'!J$1,'Job Number'!$E$3:$E$200,'Product Result'!$A$7)</f>
        <v>0</v>
      </c>
      <c r="K9" s="4">
        <f>SUMIFS('Job Number'!$Q$3:$Q$200,'Job Number'!$A$3:$A$200,'Product Result'!K$1,'Job Number'!$E$3:$E$200,'Product Result'!$A$7)</f>
        <v>0</v>
      </c>
      <c r="L9" s="4">
        <f>SUMIFS('Job Number'!$Q$3:$Q$200,'Job Number'!$A$3:$A$200,'Product Result'!L$1,'Job Number'!$E$3:$E$200,'Product Result'!$A$7)</f>
        <v>0</v>
      </c>
      <c r="M9" s="4">
        <f>SUMIFS('Job Number'!$Q$3:$Q$200,'Job Number'!$A$3:$A$200,'Product Result'!M$1,'Job Number'!$E$3:$E$200,'Product Result'!$A$7)</f>
        <v>0</v>
      </c>
      <c r="N9" s="4">
        <f>SUMIFS('Job Number'!$Q$3:$Q$200,'Job Number'!$A$3:$A$200,'Product Result'!N$1,'Job Number'!$E$3:$E$200,'Product Result'!$A$7)</f>
        <v>0</v>
      </c>
      <c r="O9" s="4">
        <f>SUMIFS('Job Number'!$Q$3:$Q$200,'Job Number'!$A$3:$A$200,'Product Result'!O$1,'Job Number'!$E$3:$E$200,'Product Result'!$A$7)</f>
        <v>0</v>
      </c>
      <c r="P9" s="4">
        <f>SUMIFS('Job Number'!$Q$3:$Q$200,'Job Number'!$A$3:$A$200,'Product Result'!P$1,'Job Number'!$E$3:$E$200,'Product Result'!$A$7)</f>
        <v>0</v>
      </c>
      <c r="Q9" s="4">
        <f>SUMIFS('Job Number'!$Q$3:$Q$200,'Job Number'!$A$3:$A$200,'Product Result'!Q$1,'Job Number'!$E$3:$E$200,'Product Result'!$A$7)</f>
        <v>0</v>
      </c>
      <c r="R9" s="4">
        <f>SUMIFS('Job Number'!$Q$3:$Q$200,'Job Number'!$A$3:$A$200,'Product Result'!R$1,'Job Number'!$E$3:$E$200,'Product Result'!$A$7)</f>
        <v>0</v>
      </c>
      <c r="S9" s="4">
        <f>SUMIFS('Job Number'!$Q$3:$Q$200,'Job Number'!$A$3:$A$200,'Product Result'!S$1,'Job Number'!$E$3:$E$200,'Product Result'!$A$7)</f>
        <v>0</v>
      </c>
      <c r="T9" s="4">
        <f>SUMIFS('Job Number'!$Q$3:$Q$200,'Job Number'!$A$3:$A$200,'Product Result'!T$1,'Job Number'!$E$3:$E$200,'Product Result'!$A$7)</f>
        <v>0</v>
      </c>
      <c r="U9" s="4">
        <f>SUMIFS('Job Number'!$Q$3:$Q$200,'Job Number'!$A$3:$A$200,'Product Result'!U$1,'Job Number'!$E$3:$E$200,'Product Result'!$A$7)</f>
        <v>0</v>
      </c>
      <c r="V9" s="4">
        <f>SUMIFS('Job Number'!$Q$3:$Q$200,'Job Number'!$A$3:$A$200,'Product Result'!V$1,'Job Number'!$E$3:$E$200,'Product Result'!$A$7)</f>
        <v>0</v>
      </c>
      <c r="W9" s="4">
        <f>SUMIFS('Job Number'!$Q$3:$Q$200,'Job Number'!$A$3:$A$200,'Product Result'!W$1,'Job Number'!$E$3:$E$200,'Product Result'!$A$7)</f>
        <v>0</v>
      </c>
      <c r="X9" s="4">
        <f>SUMIFS('Job Number'!$Q$3:$Q$200,'Job Number'!$A$3:$A$200,'Product Result'!X$1,'Job Number'!$E$3:$E$200,'Product Result'!$A$7)</f>
        <v>0</v>
      </c>
      <c r="Y9" s="4">
        <f>SUMIFS('Job Number'!$Q$3:$Q$200,'Job Number'!$A$3:$A$200,'Product Result'!Y$1,'Job Number'!$E$3:$E$200,'Product Result'!$A$7)</f>
        <v>0</v>
      </c>
      <c r="Z9" s="4">
        <f>SUMIFS('Job Number'!$Q$3:$Q$200,'Job Number'!$A$3:$A$200,'Product Result'!Z$1,'Job Number'!$E$3:$E$200,'Product Result'!$A$7)</f>
        <v>5.979073243647234E-4</v>
      </c>
      <c r="AA9" s="4">
        <f>SUMIFS('Job Number'!$Q$3:$Q$200,'Job Number'!$A$3:$A$200,'Product Result'!AA$1,'Job Number'!$E$3:$E$200,'Product Result'!$A$7)</f>
        <v>2.6286523101809725E-3</v>
      </c>
      <c r="AB9" s="4">
        <f>SUMIFS('Job Number'!$Q$3:$Q$200,'Job Number'!$A$3:$A$200,'Product Result'!AB$1,'Job Number'!$E$3:$E$200,'Product Result'!$A$7)</f>
        <v>1.992732387762279E-3</v>
      </c>
      <c r="AC9" s="4">
        <f>SUMIFS('Job Number'!$Q$3:$Q$200,'Job Number'!$A$3:$A$200,'Product Result'!AC$1,'Job Number'!$E$3:$E$200,'Product Result'!$A$7)</f>
        <v>0</v>
      </c>
      <c r="AD9" s="4">
        <f>SUMIFS('Job Number'!$Q$3:$Q$200,'Job Number'!$A$3:$A$200,'Product Result'!AD$1,'Job Number'!$E$3:$E$200,'Product Result'!$A$7)</f>
        <v>2.1913805697589481E-3</v>
      </c>
      <c r="AE9" s="4">
        <f>SUMIFS('Job Number'!$Q$3:$Q$200,'Job Number'!$A$3:$A$200,'Product Result'!AE$1,'Job Number'!$E$3:$E$200,'Product Result'!$A$7)</f>
        <v>0</v>
      </c>
      <c r="AF9" s="4">
        <f>SUMIFS('Job Number'!$Q$3:$Q$200,'Job Number'!$A$3:$A$200,'Product Result'!AF$1,'Job Number'!$E$3:$E$200,'Product Result'!$A$7)</f>
        <v>0</v>
      </c>
      <c r="AG9" s="4">
        <f>SUMIFS('Job Number'!$Q$3:$Q$200,'Job Number'!$A$3:$A$200,'Product Result'!AG$1,'Job Number'!$E$3:$E$200,'Product Result'!$A$7)</f>
        <v>0</v>
      </c>
      <c r="AH9" s="4">
        <f>SUMIFS('Job Number'!$Q$3:$Q$200,'Job Number'!$A$3:$A$200,'Product Result'!AH$1,'Job Number'!$E$3:$E$200,'Product Result'!$A$7)</f>
        <v>0</v>
      </c>
    </row>
    <row r="10" spans="1:35" ht="15.75" thickBot="1">
      <c r="B10" s="191">
        <f>IFERROR(B9/B7,0)</f>
        <v>1.3629575134383365E-5</v>
      </c>
      <c r="C10" s="1" t="s">
        <v>4</v>
      </c>
      <c r="D10" s="6" t="str">
        <f t="shared" ref="D10:AG10" si="2">IFERROR(D9/D7,"")</f>
        <v/>
      </c>
      <c r="E10" s="6" t="str">
        <f t="shared" si="2"/>
        <v/>
      </c>
      <c r="F10" s="6" t="str">
        <f t="shared" si="2"/>
        <v/>
      </c>
      <c r="G10" s="6" t="str">
        <f t="shared" si="2"/>
        <v/>
      </c>
      <c r="H10" s="6" t="str">
        <f t="shared" si="2"/>
        <v/>
      </c>
      <c r="I10" s="6" t="str">
        <f t="shared" si="2"/>
        <v/>
      </c>
      <c r="J10" s="6" t="str">
        <f t="shared" si="2"/>
        <v/>
      </c>
      <c r="K10" s="6" t="str">
        <f t="shared" si="2"/>
        <v/>
      </c>
      <c r="L10" s="6" t="str">
        <f t="shared" si="2"/>
        <v/>
      </c>
      <c r="M10" s="6" t="str">
        <f t="shared" si="2"/>
        <v/>
      </c>
      <c r="N10" s="6" t="str">
        <f t="shared" si="2"/>
        <v/>
      </c>
      <c r="O10" s="6" t="str">
        <f t="shared" si="2"/>
        <v/>
      </c>
      <c r="P10" s="6" t="str">
        <f t="shared" si="2"/>
        <v/>
      </c>
      <c r="Q10" s="6" t="str">
        <f t="shared" si="2"/>
        <v/>
      </c>
      <c r="R10" s="6" t="str">
        <f t="shared" si="2"/>
        <v/>
      </c>
      <c r="S10" s="6" t="str">
        <f t="shared" si="2"/>
        <v/>
      </c>
      <c r="T10" s="6" t="str">
        <f t="shared" si="2"/>
        <v/>
      </c>
      <c r="U10" s="6" t="str">
        <f t="shared" si="2"/>
        <v/>
      </c>
      <c r="V10" s="6" t="str">
        <f t="shared" si="2"/>
        <v/>
      </c>
      <c r="W10" s="6" t="str">
        <f t="shared" si="2"/>
        <v/>
      </c>
      <c r="X10" s="6" t="str">
        <f t="shared" si="2"/>
        <v/>
      </c>
      <c r="Y10" s="6" t="str">
        <f t="shared" si="2"/>
        <v/>
      </c>
      <c r="Z10" s="6">
        <f t="shared" si="2"/>
        <v>8.9426761047670261E-6</v>
      </c>
      <c r="AA10" s="6">
        <f t="shared" si="2"/>
        <v>1.3323123721140255E-5</v>
      </c>
      <c r="AB10" s="6">
        <f t="shared" si="2"/>
        <v>1.170268021941672E-5</v>
      </c>
      <c r="AC10" s="6" t="str">
        <f t="shared" si="2"/>
        <v/>
      </c>
      <c r="AD10" s="6">
        <f t="shared" si="2"/>
        <v>2.0052896868218778E-5</v>
      </c>
      <c r="AE10" s="6" t="str">
        <f t="shared" si="2"/>
        <v/>
      </c>
      <c r="AF10" s="6" t="str">
        <f t="shared" si="2"/>
        <v/>
      </c>
      <c r="AG10" s="6" t="str">
        <f t="shared" si="2"/>
        <v/>
      </c>
      <c r="AH10" s="6" t="str">
        <f t="shared" ref="AH10" si="3">IFERROR(AH9/AH7,"")</f>
        <v/>
      </c>
    </row>
    <row r="11" spans="1:35" ht="15.75" thickBot="1"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</row>
    <row r="12" spans="1:35">
      <c r="A12" s="194" t="str">
        <f>'FG TYPE'!B4</f>
        <v>W01-03000026</v>
      </c>
      <c r="B12" s="67">
        <f>SUM(D12:AH12)</f>
        <v>1109.76</v>
      </c>
      <c r="C12" s="1" t="s">
        <v>1</v>
      </c>
      <c r="D12" s="263">
        <f>SUMIFS('Job Number'!$K$3:$K$200,'Job Number'!$A$3:$A$200,'Product Result'!D$1,'Job Number'!$E$3:$E$200,'Product Result'!$A$12)</f>
        <v>0</v>
      </c>
      <c r="E12" s="263">
        <f>SUMIFS('Job Number'!$K$3:$K$200,'Job Number'!$A$3:$A$200,'Product Result'!E$1,'Job Number'!$E$3:$E$200,'Product Result'!$A$12)</f>
        <v>0</v>
      </c>
      <c r="F12" s="263">
        <f>SUMIFS('Job Number'!$K$3:$K$200,'Job Number'!$A$3:$A$200,'Product Result'!F$1,'Job Number'!$E$3:$E$200,'Product Result'!$A$12)</f>
        <v>0</v>
      </c>
      <c r="G12" s="263">
        <f>SUMIFS('Job Number'!$K$3:$K$200,'Job Number'!$A$3:$A$200,'Product Result'!G$1,'Job Number'!$E$3:$E$200,'Product Result'!$A$12)</f>
        <v>0</v>
      </c>
      <c r="H12" s="263">
        <f>SUMIFS('Job Number'!$K$3:$K$200,'Job Number'!$A$3:$A$200,'Product Result'!H$1,'Job Number'!$E$3:$E$200,'Product Result'!$A$12)</f>
        <v>0</v>
      </c>
      <c r="I12" s="263">
        <f>SUMIFS('Job Number'!$K$3:$K$200,'Job Number'!$A$3:$A$200,'Product Result'!I$1,'Job Number'!$E$3:$E$200,'Product Result'!$A$12)</f>
        <v>254</v>
      </c>
      <c r="J12" s="263">
        <f>SUMIFS('Job Number'!$K$3:$K$200,'Job Number'!$A$3:$A$200,'Product Result'!J$1,'Job Number'!$E$3:$E$200,'Product Result'!$A$12)</f>
        <v>97.58</v>
      </c>
      <c r="K12" s="263">
        <f>SUMIFS('Job Number'!$K$3:$K$200,'Job Number'!$A$3:$A$200,'Product Result'!K$1,'Job Number'!$E$3:$E$200,'Product Result'!$A$12)</f>
        <v>0</v>
      </c>
      <c r="L12" s="263">
        <f>SUMIFS('Job Number'!$K$3:$K$200,'Job Number'!$A$3:$A$200,'Product Result'!L$1,'Job Number'!$E$3:$E$200,'Product Result'!$A$12)</f>
        <v>186.2</v>
      </c>
      <c r="M12" s="263">
        <f>SUMIFS('Job Number'!$K$3:$K$200,'Job Number'!$A$3:$A$200,'Product Result'!M$1,'Job Number'!$E$3:$E$200,'Product Result'!$A$12)</f>
        <v>0</v>
      </c>
      <c r="N12" s="263">
        <f>SUMIFS('Job Number'!$K$3:$K$200,'Job Number'!$A$3:$A$200,'Product Result'!N$1,'Job Number'!$E$3:$E$200,'Product Result'!$A$12)</f>
        <v>11.84</v>
      </c>
      <c r="O12" s="263">
        <f>SUMIFS('Job Number'!$K$3:$K$200,'Job Number'!$A$3:$A$200,'Product Result'!O$1,'Job Number'!$E$3:$E$200,'Product Result'!$A$12)</f>
        <v>0</v>
      </c>
      <c r="P12" s="263">
        <f>SUMIFS('Job Number'!$K$3:$K$200,'Job Number'!$A$3:$A$200,'Product Result'!P$1,'Job Number'!$E$3:$E$200,'Product Result'!$A$12)</f>
        <v>0</v>
      </c>
      <c r="Q12" s="263">
        <f>SUMIFS('Job Number'!$K$3:$K$200,'Job Number'!$A$3:$A$200,'Product Result'!Q$1,'Job Number'!$E$3:$E$200,'Product Result'!$A$12)</f>
        <v>0</v>
      </c>
      <c r="R12" s="263">
        <f>SUMIFS('Job Number'!$K$3:$K$200,'Job Number'!$A$3:$A$200,'Product Result'!R$1,'Job Number'!$E$3:$E$200,'Product Result'!$A$12)</f>
        <v>0</v>
      </c>
      <c r="S12" s="263">
        <f>SUMIFS('Job Number'!$K$3:$K$200,'Job Number'!$A$3:$A$200,'Product Result'!S$1,'Job Number'!$E$3:$E$200,'Product Result'!$A$12)</f>
        <v>0</v>
      </c>
      <c r="T12" s="263">
        <f>SUMIFS('Job Number'!$K$3:$K$200,'Job Number'!$A$3:$A$200,'Product Result'!T$1,'Job Number'!$E$3:$E$200,'Product Result'!$A$12)</f>
        <v>0</v>
      </c>
      <c r="U12" s="263">
        <f>SUMIFS('Job Number'!$K$3:$K$200,'Job Number'!$A$3:$A$200,'Product Result'!U$1,'Job Number'!$E$3:$E$200,'Product Result'!$A$12)</f>
        <v>167.52</v>
      </c>
      <c r="V12" s="263">
        <f>SUMIFS('Job Number'!$K$3:$K$200,'Job Number'!$A$3:$A$200,'Product Result'!V$1,'Job Number'!$E$3:$E$200,'Product Result'!$A$12)</f>
        <v>320.33999999999997</v>
      </c>
      <c r="W12" s="263">
        <f>SUMIFS('Job Number'!$K$3:$K$200,'Job Number'!$A$3:$A$200,'Product Result'!W$1,'Job Number'!$E$3:$E$200,'Product Result'!$A$12)</f>
        <v>56.04</v>
      </c>
      <c r="X12" s="263">
        <f>SUMIFS('Job Number'!$K$3:$K$200,'Job Number'!$A$3:$A$200,'Product Result'!X$1,'Job Number'!$E$3:$E$200,'Product Result'!$A$12)</f>
        <v>16.239999999999998</v>
      </c>
      <c r="Y12" s="263">
        <f>SUMIFS('Job Number'!$K$3:$K$200,'Job Number'!$A$3:$A$200,'Product Result'!Y$1,'Job Number'!$E$3:$E$200,'Product Result'!$A$12)</f>
        <v>0</v>
      </c>
      <c r="Z12" s="263">
        <f>SUMIFS('Job Number'!$K$3:$K$200,'Job Number'!$A$3:$A$200,'Product Result'!Z$1,'Job Number'!$E$3:$E$200,'Product Result'!$A$12)</f>
        <v>0</v>
      </c>
      <c r="AA12" s="263">
        <f>SUMIFS('Job Number'!$K$3:$K$200,'Job Number'!$A$3:$A$200,'Product Result'!AA$1,'Job Number'!$E$3:$E$200,'Product Result'!$A$12)</f>
        <v>0</v>
      </c>
      <c r="AB12" s="263">
        <f>SUMIFS('Job Number'!$K$3:$K$200,'Job Number'!$A$3:$A$200,'Product Result'!AB$1,'Job Number'!$E$3:$E$200,'Product Result'!$A$12)</f>
        <v>0</v>
      </c>
      <c r="AC12" s="263">
        <f>SUMIFS('Job Number'!$K$3:$K$200,'Job Number'!$A$3:$A$200,'Product Result'!AC$1,'Job Number'!$E$3:$E$200,'Product Result'!$A$12)</f>
        <v>0</v>
      </c>
      <c r="AD12" s="263">
        <f>SUMIFS('Job Number'!$K$3:$K$200,'Job Number'!$A$3:$A$200,'Product Result'!AD$1,'Job Number'!$E$3:$E$200,'Product Result'!$A$12)</f>
        <v>0</v>
      </c>
      <c r="AE12" s="263">
        <f>SUMIFS('Job Number'!$K$3:$K$200,'Job Number'!$A$3:$A$200,'Product Result'!AE$1,'Job Number'!$E$3:$E$200,'Product Result'!$A$12)</f>
        <v>0</v>
      </c>
      <c r="AF12" s="263">
        <f>SUMIFS('Job Number'!$K$3:$K$200,'Job Number'!$A$3:$A$200,'Product Result'!AF$1,'Job Number'!$E$3:$E$200,'Product Result'!$A$12)</f>
        <v>0</v>
      </c>
      <c r="AG12" s="263">
        <f>SUMIFS('Job Number'!$K$3:$K$200,'Job Number'!$A$3:$A$200,'Product Result'!AG$1,'Job Number'!$E$3:$E$200,'Product Result'!$A$12)</f>
        <v>0</v>
      </c>
      <c r="AH12" s="263">
        <f>SUMIFS('Job Number'!$K$3:$K$200,'Job Number'!$A$3:$A$200,'Product Result'!AH$1,'Job Number'!$E$3:$E$200,'Product Result'!$A$12)</f>
        <v>0</v>
      </c>
    </row>
    <row r="13" spans="1:35">
      <c r="A13" s="194" t="str">
        <f>'FG TYPE'!C4</f>
        <v>0,200 A</v>
      </c>
      <c r="B13" s="191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5">
      <c r="B14" s="67">
        <f>SUM(D14:AG14)-AE14-X14-Q14-J14</f>
        <v>1.2124783893172366E-2</v>
      </c>
      <c r="C14" s="1" t="s">
        <v>3</v>
      </c>
      <c r="D14" s="4">
        <f>SUMIFS('Job Number'!$Q$3:$Q$200,'Job Number'!$A$3:$A$200,'Product Result'!D$1,'Job Number'!$E$3:$E$200,'Product Result'!$A$12)</f>
        <v>0</v>
      </c>
      <c r="E14" s="4">
        <f>SUMIFS('Job Number'!$Q$3:$Q$200,'Job Number'!$A$3:$A$200,'Product Result'!E$1,'Job Number'!$E$3:$E$200,'Product Result'!$A$12)</f>
        <v>0</v>
      </c>
      <c r="F14" s="4">
        <f>SUMIFS('Job Number'!$Q$3:$Q$200,'Job Number'!$A$3:$A$200,'Product Result'!F$1,'Job Number'!$E$3:$E$200,'Product Result'!$A$12)</f>
        <v>0</v>
      </c>
      <c r="G14" s="4">
        <f>SUMIFS('Job Number'!$Q$3:$Q$200,'Job Number'!$A$3:$A$200,'Product Result'!G$1,'Job Number'!$E$3:$E$200,'Product Result'!$A$12)</f>
        <v>0</v>
      </c>
      <c r="H14" s="4">
        <f>SUMIFS('Job Number'!$Q$3:$Q$200,'Job Number'!$A$3:$A$200,'Product Result'!H$1,'Job Number'!$E$3:$E$200,'Product Result'!$A$12)</f>
        <v>0</v>
      </c>
      <c r="I14" s="4">
        <f>SUMIFS('Job Number'!$Q$3:$Q$200,'Job Number'!$A$3:$A$200,'Product Result'!I$1,'Job Number'!$E$3:$E$200,'Product Result'!$A$12)</f>
        <v>4.3900909375979933E-3</v>
      </c>
      <c r="J14" s="4">
        <f>SUMIFS('Job Number'!$Q$3:$Q$200,'Job Number'!$A$3:$A$200,'Product Result'!J$1,'Job Number'!$E$3:$E$200,'Product Result'!$A$12)</f>
        <v>6.111224281931147E-3</v>
      </c>
      <c r="K14" s="4">
        <f>SUMIFS('Job Number'!$Q$3:$Q$200,'Job Number'!$A$3:$A$200,'Product Result'!K$1,'Job Number'!$E$3:$E$200,'Product Result'!$A$12)</f>
        <v>0</v>
      </c>
      <c r="L14" s="4">
        <f>SUMIFS('Job Number'!$Q$3:$Q$200,'Job Number'!$A$3:$A$200,'Product Result'!L$1,'Job Number'!$E$3:$E$200,'Product Result'!$A$12)</f>
        <v>1.0729613733905582E-3</v>
      </c>
      <c r="M14" s="4">
        <f>SUMIFS('Job Number'!$Q$3:$Q$200,'Job Number'!$A$3:$A$200,'Product Result'!M$1,'Job Number'!$E$3:$E$200,'Product Result'!$A$12)</f>
        <v>0</v>
      </c>
      <c r="N14" s="4">
        <f>SUMIFS('Job Number'!$Q$3:$Q$200,'Job Number'!$A$3:$A$200,'Product Result'!N$1,'Job Number'!$E$3:$E$200,'Product Result'!$A$12)</f>
        <v>1.6863406408094436E-3</v>
      </c>
      <c r="O14" s="4">
        <f>SUMIFS('Job Number'!$Q$3:$Q$200,'Job Number'!$A$3:$A$200,'Product Result'!O$1,'Job Number'!$E$3:$E$200,'Product Result'!$A$12)</f>
        <v>0</v>
      </c>
      <c r="P14" s="4">
        <f>SUMIFS('Job Number'!$Q$3:$Q$200,'Job Number'!$A$3:$A$200,'Product Result'!P$1,'Job Number'!$E$3:$E$200,'Product Result'!$A$12)</f>
        <v>0</v>
      </c>
      <c r="Q14" s="4">
        <f>SUMIFS('Job Number'!$Q$3:$Q$200,'Job Number'!$A$3:$A$200,'Product Result'!Q$1,'Job Number'!$E$3:$E$200,'Product Result'!$A$12)</f>
        <v>0</v>
      </c>
      <c r="R14" s="4">
        <f>SUMIFS('Job Number'!$Q$3:$Q$200,'Job Number'!$A$3:$A$200,'Product Result'!R$1,'Job Number'!$E$3:$E$200,'Product Result'!$A$12)</f>
        <v>0</v>
      </c>
      <c r="S14" s="4">
        <f>SUMIFS('Job Number'!$Q$3:$Q$200,'Job Number'!$A$3:$A$200,'Product Result'!S$1,'Job Number'!$E$3:$E$200,'Product Result'!$A$12)</f>
        <v>0</v>
      </c>
      <c r="T14" s="4">
        <f>SUMIFS('Job Number'!$Q$3:$Q$200,'Job Number'!$A$3:$A$200,'Product Result'!T$1,'Job Number'!$E$3:$E$200,'Product Result'!$A$12)</f>
        <v>0</v>
      </c>
      <c r="U14" s="4">
        <f>SUMIFS('Job Number'!$Q$3:$Q$200,'Job Number'!$A$3:$A$200,'Product Result'!U$1,'Job Number'!$E$3:$E$200,'Product Result'!$A$12)</f>
        <v>2.8571428571428571E-3</v>
      </c>
      <c r="V14" s="4">
        <f>SUMIFS('Job Number'!$Q$3:$Q$200,'Job Number'!$A$3:$A$200,'Product Result'!V$1,'Job Number'!$E$3:$E$200,'Product Result'!$A$12)</f>
        <v>2.1182480842315125E-3</v>
      </c>
      <c r="W14" s="4">
        <f>SUMIFS('Job Number'!$Q$3:$Q$200,'Job Number'!$A$3:$A$200,'Product Result'!W$1,'Job Number'!$E$3:$E$200,'Product Result'!$A$12)</f>
        <v>0</v>
      </c>
      <c r="X14" s="4">
        <f>SUMIFS('Job Number'!$Q$3:$Q$200,'Job Number'!$A$3:$A$200,'Product Result'!X$1,'Job Number'!$E$3:$E$200,'Product Result'!$A$12)</f>
        <v>0</v>
      </c>
      <c r="Y14" s="4">
        <f>SUMIFS('Job Number'!$Q$3:$Q$200,'Job Number'!$A$3:$A$200,'Product Result'!Y$1,'Job Number'!$E$3:$E$200,'Product Result'!$A$12)</f>
        <v>0</v>
      </c>
      <c r="Z14" s="4">
        <f>SUMIFS('Job Number'!$Q$3:$Q$200,'Job Number'!$A$3:$A$200,'Product Result'!Z$1,'Job Number'!$E$3:$E$200,'Product Result'!$A$12)</f>
        <v>0</v>
      </c>
      <c r="AA14" s="4">
        <f>SUMIFS('Job Number'!$Q$3:$Q$200,'Job Number'!$A$3:$A$200,'Product Result'!AA$1,'Job Number'!$E$3:$E$200,'Product Result'!$A$12)</f>
        <v>0</v>
      </c>
      <c r="AB14" s="4">
        <f>SUMIFS('Job Number'!$Q$3:$Q$200,'Job Number'!$A$3:$A$200,'Product Result'!AB$1,'Job Number'!$E$3:$E$200,'Product Result'!$A$12)</f>
        <v>0</v>
      </c>
      <c r="AC14" s="4">
        <f>SUMIFS('Job Number'!$Q$3:$Q$200,'Job Number'!$A$3:$A$200,'Product Result'!AC$1,'Job Number'!$E$3:$E$200,'Product Result'!$A$12)</f>
        <v>0</v>
      </c>
      <c r="AD14" s="4">
        <f>SUMIFS('Job Number'!$Q$3:$Q$200,'Job Number'!$A$3:$A$200,'Product Result'!AD$1,'Job Number'!$E$3:$E$200,'Product Result'!$A$12)</f>
        <v>0</v>
      </c>
      <c r="AE14" s="4">
        <f>SUMIFS('Job Number'!$Q$3:$Q$200,'Job Number'!$A$3:$A$200,'Product Result'!AE$1,'Job Number'!$E$3:$E$200,'Product Result'!$A$12)</f>
        <v>0</v>
      </c>
      <c r="AF14" s="4">
        <f>SUMIFS('Job Number'!$Q$3:$Q$200,'Job Number'!$A$3:$A$200,'Product Result'!AF$1,'Job Number'!$E$3:$E$200,'Product Result'!$A$12)</f>
        <v>0</v>
      </c>
      <c r="AG14" s="4">
        <f>SUMIFS('Job Number'!$Q$3:$Q$200,'Job Number'!$A$3:$A$200,'Product Result'!AG$1,'Job Number'!$E$3:$E$200,'Product Result'!$A$12)</f>
        <v>0</v>
      </c>
      <c r="AH14" s="4">
        <f>SUMIFS('Job Number'!$Q$3:$Q$200,'Job Number'!$A$3:$A$200,'Product Result'!AH$1,'Job Number'!$E$3:$E$200,'Product Result'!$A$12)</f>
        <v>0</v>
      </c>
    </row>
    <row r="15" spans="1:35" ht="15.75" thickBot="1">
      <c r="B15" s="191">
        <f>IFERROR(B14/B12,0)</f>
        <v>1.0925591022538537E-5</v>
      </c>
      <c r="C15" s="1" t="s">
        <v>4</v>
      </c>
      <c r="D15" s="6" t="str">
        <f t="shared" ref="D15:AG15" si="4">IFERROR(D14/D12,"")</f>
        <v/>
      </c>
      <c r="E15" s="6" t="str">
        <f t="shared" si="4"/>
        <v/>
      </c>
      <c r="F15" s="6" t="str">
        <f t="shared" si="4"/>
        <v/>
      </c>
      <c r="G15" s="6" t="str">
        <f t="shared" si="4"/>
        <v/>
      </c>
      <c r="H15" s="6" t="str">
        <f t="shared" si="4"/>
        <v/>
      </c>
      <c r="I15" s="6">
        <f t="shared" si="4"/>
        <v>1.7283822588968479E-5</v>
      </c>
      <c r="J15" s="6">
        <f t="shared" si="4"/>
        <v>6.2627836461684228E-5</v>
      </c>
      <c r="K15" s="6" t="str">
        <f t="shared" si="4"/>
        <v/>
      </c>
      <c r="L15" s="6">
        <f t="shared" si="4"/>
        <v>5.762413390926736E-6</v>
      </c>
      <c r="M15" s="6" t="str">
        <f t="shared" si="4"/>
        <v/>
      </c>
      <c r="N15" s="6">
        <f t="shared" si="4"/>
        <v>1.4242741898728409E-4</v>
      </c>
      <c r="O15" s="6" t="str">
        <f t="shared" si="4"/>
        <v/>
      </c>
      <c r="P15" s="6" t="str">
        <f t="shared" si="4"/>
        <v/>
      </c>
      <c r="Q15" s="6" t="str">
        <f t="shared" si="4"/>
        <v/>
      </c>
      <c r="R15" s="6" t="str">
        <f t="shared" si="4"/>
        <v/>
      </c>
      <c r="S15" s="6" t="str">
        <f t="shared" si="4"/>
        <v/>
      </c>
      <c r="T15" s="6" t="str">
        <f t="shared" si="4"/>
        <v/>
      </c>
      <c r="U15" s="6">
        <f t="shared" si="4"/>
        <v>1.7055532814845133E-5</v>
      </c>
      <c r="V15" s="6">
        <f t="shared" si="4"/>
        <v>6.6124994825232964E-6</v>
      </c>
      <c r="W15" s="6">
        <f t="shared" si="4"/>
        <v>0</v>
      </c>
      <c r="X15" s="6">
        <f t="shared" si="4"/>
        <v>0</v>
      </c>
      <c r="Y15" s="6" t="str">
        <f t="shared" si="4"/>
        <v/>
      </c>
      <c r="Z15" s="6" t="str">
        <f t="shared" si="4"/>
        <v/>
      </c>
      <c r="AA15" s="6" t="str">
        <f t="shared" si="4"/>
        <v/>
      </c>
      <c r="AB15" s="6" t="str">
        <f t="shared" si="4"/>
        <v/>
      </c>
      <c r="AC15" s="6" t="str">
        <f t="shared" si="4"/>
        <v/>
      </c>
      <c r="AD15" s="6" t="str">
        <f t="shared" si="4"/>
        <v/>
      </c>
      <c r="AE15" s="6" t="str">
        <f t="shared" si="4"/>
        <v/>
      </c>
      <c r="AF15" s="6" t="str">
        <f t="shared" si="4"/>
        <v/>
      </c>
      <c r="AG15" s="6" t="str">
        <f t="shared" si="4"/>
        <v/>
      </c>
      <c r="AH15" s="6" t="str">
        <f t="shared" ref="AH15" si="5">IFERROR(AH14/AH12,"")</f>
        <v/>
      </c>
    </row>
    <row r="16" spans="1:35" ht="15.75" thickBot="1"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</row>
    <row r="17" spans="1:34">
      <c r="A17" s="195" t="str">
        <f>'FG TYPE'!B5</f>
        <v>W01-03000020</v>
      </c>
      <c r="B17" s="67">
        <f>SUM(D17:AH17)</f>
        <v>0</v>
      </c>
      <c r="C17" s="1" t="s">
        <v>1</v>
      </c>
      <c r="D17" s="263">
        <f>SUMIFS('Job Number'!$K$3:$K$200,'Job Number'!$A$3:$A$200,'Product Result'!D$1,'Job Number'!$E$3:$E$200,'Product Result'!$A$17)</f>
        <v>0</v>
      </c>
      <c r="E17" s="263">
        <f>SUMIFS('Job Number'!$K$3:$K$200,'Job Number'!$A$3:$A$200,'Product Result'!E$1,'Job Number'!$E$3:$E$200,'Product Result'!$A$17)</f>
        <v>0</v>
      </c>
      <c r="F17" s="263">
        <f>SUMIFS('Job Number'!$K$3:$K$200,'Job Number'!$A$3:$A$200,'Product Result'!F$1,'Job Number'!$E$3:$E$200,'Product Result'!$A$17)</f>
        <v>0</v>
      </c>
      <c r="G17" s="263">
        <f>SUMIFS('Job Number'!$K$3:$K$200,'Job Number'!$A$3:$A$200,'Product Result'!G$1,'Job Number'!$E$3:$E$200,'Product Result'!$A$17)</f>
        <v>0</v>
      </c>
      <c r="H17" s="263">
        <f>SUMIFS('Job Number'!$K$3:$K$200,'Job Number'!$A$3:$A$200,'Product Result'!H$1,'Job Number'!$E$3:$E$200,'Product Result'!$A$17)</f>
        <v>0</v>
      </c>
      <c r="I17" s="263">
        <f>SUMIFS('Job Number'!$K$3:$K$200,'Job Number'!$A$3:$A$200,'Product Result'!I$1,'Job Number'!$E$3:$E$200,'Product Result'!$A$17)</f>
        <v>0</v>
      </c>
      <c r="J17" s="263">
        <f>SUMIFS('Job Number'!$K$3:$K$200,'Job Number'!$A$3:$A$200,'Product Result'!J$1,'Job Number'!$E$3:$E$200,'Product Result'!$A$17)</f>
        <v>0</v>
      </c>
      <c r="K17" s="263">
        <f>SUMIFS('Job Number'!$K$3:$K$200,'Job Number'!$A$3:$A$200,'Product Result'!K$1,'Job Number'!$E$3:$E$200,'Product Result'!$A$17)</f>
        <v>0</v>
      </c>
      <c r="L17" s="263">
        <f>SUMIFS('Job Number'!$K$3:$K$200,'Job Number'!$A$3:$A$200,'Product Result'!L$1,'Job Number'!$E$3:$E$200,'Product Result'!$A$17)</f>
        <v>0</v>
      </c>
      <c r="M17" s="263">
        <f>SUMIFS('Job Number'!$K$3:$K$200,'Job Number'!$A$3:$A$200,'Product Result'!M$1,'Job Number'!$E$3:$E$200,'Product Result'!$A$17)</f>
        <v>0</v>
      </c>
      <c r="N17" s="263">
        <f>SUMIFS('Job Number'!$K$3:$K$200,'Job Number'!$A$3:$A$200,'Product Result'!N$1,'Job Number'!$E$3:$E$200,'Product Result'!$A$17)</f>
        <v>0</v>
      </c>
      <c r="O17" s="263">
        <f>SUMIFS('Job Number'!$K$3:$K$200,'Job Number'!$A$3:$A$200,'Product Result'!O$1,'Job Number'!$E$3:$E$200,'Product Result'!$A$17)</f>
        <v>0</v>
      </c>
      <c r="P17" s="263">
        <f>SUMIFS('Job Number'!$K$3:$K$200,'Job Number'!$A$3:$A$200,'Product Result'!P$1,'Job Number'!$E$3:$E$200,'Product Result'!$A$17)</f>
        <v>0</v>
      </c>
      <c r="Q17" s="263">
        <f>SUMIFS('Job Number'!$K$3:$K$200,'Job Number'!$A$3:$A$200,'Product Result'!Q$1,'Job Number'!$E$3:$E$200,'Product Result'!$A$17)</f>
        <v>0</v>
      </c>
      <c r="R17" s="263">
        <f>SUMIFS('Job Number'!$K$3:$K$200,'Job Number'!$A$3:$A$200,'Product Result'!R$1,'Job Number'!$E$3:$E$200,'Product Result'!$A$17)</f>
        <v>0</v>
      </c>
      <c r="S17" s="263">
        <f>SUMIFS('Job Number'!$K$3:$K$200,'Job Number'!$A$3:$A$200,'Product Result'!S$1,'Job Number'!$E$3:$E$200,'Product Result'!$A$17)</f>
        <v>0</v>
      </c>
      <c r="T17" s="263">
        <f>SUMIFS('Job Number'!$K$3:$K$200,'Job Number'!$A$3:$A$200,'Product Result'!T$1,'Job Number'!$E$3:$E$200,'Product Result'!$A$17)</f>
        <v>0</v>
      </c>
      <c r="U17" s="263">
        <f>SUMIFS('Job Number'!$K$3:$K$200,'Job Number'!$A$3:$A$200,'Product Result'!U$1,'Job Number'!$E$3:$E$200,'Product Result'!$A$17)</f>
        <v>0</v>
      </c>
      <c r="V17" s="263">
        <f>SUMIFS('Job Number'!$K$3:$K$200,'Job Number'!$A$3:$A$200,'Product Result'!V$1,'Job Number'!$E$3:$E$200,'Product Result'!$A$17)</f>
        <v>0</v>
      </c>
      <c r="W17" s="263">
        <f>SUMIFS('Job Number'!$K$3:$K$200,'Job Number'!$A$3:$A$200,'Product Result'!W$1,'Job Number'!$E$3:$E$200,'Product Result'!$A$17)</f>
        <v>0</v>
      </c>
      <c r="X17" s="263">
        <f>SUMIFS('Job Number'!$K$3:$K$200,'Job Number'!$A$3:$A$200,'Product Result'!X$1,'Job Number'!$E$3:$E$200,'Product Result'!$A$17)</f>
        <v>0</v>
      </c>
      <c r="Y17" s="263">
        <f>SUMIFS('Job Number'!$K$3:$K$200,'Job Number'!$A$3:$A$200,'Product Result'!Y$1,'Job Number'!$E$3:$E$200,'Product Result'!$A$17)</f>
        <v>0</v>
      </c>
      <c r="Z17" s="263">
        <f>SUMIFS('Job Number'!$K$3:$K$200,'Job Number'!$A$3:$A$200,'Product Result'!Z$1,'Job Number'!$E$3:$E$200,'Product Result'!$A$17)</f>
        <v>0</v>
      </c>
      <c r="AA17" s="263">
        <f>SUMIFS('Job Number'!$K$3:$K$200,'Job Number'!$A$3:$A$200,'Product Result'!AA$1,'Job Number'!$E$3:$E$200,'Product Result'!$A$17)</f>
        <v>0</v>
      </c>
      <c r="AB17" s="263">
        <f>SUMIFS('Job Number'!$K$3:$K$200,'Job Number'!$A$3:$A$200,'Product Result'!AB$1,'Job Number'!$E$3:$E$200,'Product Result'!$A$17)</f>
        <v>0</v>
      </c>
      <c r="AC17" s="263">
        <f>SUMIFS('Job Number'!$K$3:$K$200,'Job Number'!$A$3:$A$200,'Product Result'!AC$1,'Job Number'!$E$3:$E$200,'Product Result'!$A$17)</f>
        <v>0</v>
      </c>
      <c r="AD17" s="263">
        <f>SUMIFS('Job Number'!$K$3:$K$200,'Job Number'!$A$3:$A$200,'Product Result'!AD$1,'Job Number'!$E$3:$E$200,'Product Result'!$A$17)</f>
        <v>0</v>
      </c>
      <c r="AE17" s="263">
        <f>SUMIFS('Job Number'!$K$3:$K$200,'Job Number'!$A$3:$A$200,'Product Result'!AE$1,'Job Number'!$E$3:$E$200,'Product Result'!$A$17)</f>
        <v>0</v>
      </c>
      <c r="AF17" s="263">
        <f>SUMIFS('Job Number'!$K$3:$K$200,'Job Number'!$A$3:$A$200,'Product Result'!AF$1,'Job Number'!$E$3:$E$200,'Product Result'!$A$17)</f>
        <v>0</v>
      </c>
      <c r="AG17" s="263">
        <f>SUMIFS('Job Number'!$K$3:$K$200,'Job Number'!$A$3:$A$200,'Product Result'!AG$1,'Job Number'!$E$3:$E$200,'Product Result'!$A$17)</f>
        <v>0</v>
      </c>
      <c r="AH17" s="263">
        <f>SUMIFS('Job Number'!$K$3:$K$200,'Job Number'!$A$3:$A$200,'Product Result'!AH$1,'Job Number'!$E$3:$E$200,'Product Result'!$A$17)</f>
        <v>0</v>
      </c>
    </row>
    <row r="18" spans="1:34">
      <c r="A18" s="195" t="str">
        <f>'FG TYPE'!C5</f>
        <v>0,160 A</v>
      </c>
      <c r="B18" s="191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7">
        <f>SUM(D19:AG19)-AE19-X19-Q19-J19</f>
        <v>0</v>
      </c>
      <c r="C19" s="1" t="s">
        <v>3</v>
      </c>
      <c r="D19" s="4">
        <f>SUMIFS('Job Number'!$Q$3:$Q$200,'Job Number'!$A$3:$A$200,'Product Result'!D$1,'Job Number'!$E$3:$E$200,'Product Result'!$A$17)</f>
        <v>0</v>
      </c>
      <c r="E19" s="4">
        <f>SUMIFS('Job Number'!$Q$3:$Q$200,'Job Number'!$A$3:$A$200,'Product Result'!E$1,'Job Number'!$E$3:$E$200,'Product Result'!$A$17)</f>
        <v>0</v>
      </c>
      <c r="F19" s="4">
        <f>SUMIFS('Job Number'!$Q$3:$Q$200,'Job Number'!$A$3:$A$200,'Product Result'!F$1,'Job Number'!$E$3:$E$200,'Product Result'!$A$17)</f>
        <v>0</v>
      </c>
      <c r="G19" s="4">
        <f>SUMIFS('Job Number'!$Q$3:$Q$200,'Job Number'!$A$3:$A$200,'Product Result'!G$1,'Job Number'!$E$3:$E$200,'Product Result'!$A$17)</f>
        <v>0</v>
      </c>
      <c r="H19" s="4">
        <f>SUMIFS('Job Number'!$Q$3:$Q$200,'Job Number'!$A$3:$A$200,'Product Result'!H$1,'Job Number'!$E$3:$E$200,'Product Result'!$A$17)</f>
        <v>0</v>
      </c>
      <c r="I19" s="4">
        <f>SUMIFS('Job Number'!$Q$3:$Q$200,'Job Number'!$A$3:$A$200,'Product Result'!I$1,'Job Number'!$E$3:$E$200,'Product Result'!$A$17)</f>
        <v>0</v>
      </c>
      <c r="J19" s="4">
        <f>SUMIFS('Job Number'!$Q$3:$Q$200,'Job Number'!$A$3:$A$200,'Product Result'!J$1,'Job Number'!$E$3:$E$200,'Product Result'!$A$17)</f>
        <v>0</v>
      </c>
      <c r="K19" s="4">
        <f>SUMIFS('Job Number'!$Q$3:$Q$200,'Job Number'!$A$3:$A$200,'Product Result'!K$1,'Job Number'!$E$3:$E$200,'Product Result'!$A$17)</f>
        <v>0</v>
      </c>
      <c r="L19" s="4">
        <f>SUMIFS('Job Number'!$Q$3:$Q$200,'Job Number'!$A$3:$A$200,'Product Result'!L$1,'Job Number'!$E$3:$E$200,'Product Result'!$A$17)</f>
        <v>0</v>
      </c>
      <c r="M19" s="4">
        <f>SUMIFS('Job Number'!$Q$3:$Q$200,'Job Number'!$A$3:$A$200,'Product Result'!M$1,'Job Number'!$E$3:$E$200,'Product Result'!$A$17)</f>
        <v>0</v>
      </c>
      <c r="N19" s="4">
        <f>SUMIFS('Job Number'!$Q$3:$Q$200,'Job Number'!$A$3:$A$200,'Product Result'!N$1,'Job Number'!$E$3:$E$200,'Product Result'!$A$17)</f>
        <v>0</v>
      </c>
      <c r="O19" s="4">
        <f>SUMIFS('Job Number'!$Q$3:$Q$200,'Job Number'!$A$3:$A$200,'Product Result'!O$1,'Job Number'!$E$3:$E$200,'Product Result'!$A$17)</f>
        <v>0</v>
      </c>
      <c r="P19" s="4">
        <f>SUMIFS('Job Number'!$Q$3:$Q$200,'Job Number'!$A$3:$A$200,'Product Result'!P$1,'Job Number'!$E$3:$E$200,'Product Result'!$A$17)</f>
        <v>0</v>
      </c>
      <c r="Q19" s="4">
        <f>SUMIFS('Job Number'!$Q$3:$Q$200,'Job Number'!$A$3:$A$200,'Product Result'!Q$1,'Job Number'!$E$3:$E$200,'Product Result'!$A$17)</f>
        <v>0</v>
      </c>
      <c r="R19" s="4">
        <f>SUMIFS('Job Number'!$Q$3:$Q$200,'Job Number'!$A$3:$A$200,'Product Result'!R$1,'Job Number'!$E$3:$E$200,'Product Result'!$A$17)</f>
        <v>0</v>
      </c>
      <c r="S19" s="4">
        <f>SUMIFS('Job Number'!$Q$3:$Q$200,'Job Number'!$A$3:$A$200,'Product Result'!S$1,'Job Number'!$E$3:$E$200,'Product Result'!$A$17)</f>
        <v>0</v>
      </c>
      <c r="T19" s="4">
        <f>SUMIFS('Job Number'!$Q$3:$Q$200,'Job Number'!$A$3:$A$200,'Product Result'!T$1,'Job Number'!$E$3:$E$200,'Product Result'!$A$17)</f>
        <v>0</v>
      </c>
      <c r="U19" s="4">
        <f>SUMIFS('Job Number'!$Q$3:$Q$200,'Job Number'!$A$3:$A$200,'Product Result'!U$1,'Job Number'!$E$3:$E$200,'Product Result'!$A$17)</f>
        <v>0</v>
      </c>
      <c r="V19" s="4">
        <f>SUMIFS('Job Number'!$Q$3:$Q$200,'Job Number'!$A$3:$A$200,'Product Result'!V$1,'Job Number'!$E$3:$E$200,'Product Result'!$A$17)</f>
        <v>0</v>
      </c>
      <c r="W19" s="4">
        <f>SUMIFS('Job Number'!$Q$3:$Q$200,'Job Number'!$A$3:$A$200,'Product Result'!W$1,'Job Number'!$E$3:$E$200,'Product Result'!$A$17)</f>
        <v>0</v>
      </c>
      <c r="X19" s="4">
        <f>SUMIFS('Job Number'!$Q$3:$Q$200,'Job Number'!$A$3:$A$200,'Product Result'!X$1,'Job Number'!$E$3:$E$200,'Product Result'!$A$17)</f>
        <v>0</v>
      </c>
      <c r="Y19" s="4">
        <f>SUMIFS('Job Number'!$Q$3:$Q$200,'Job Number'!$A$3:$A$200,'Product Result'!Y$1,'Job Number'!$E$3:$E$200,'Product Result'!$A$17)</f>
        <v>0</v>
      </c>
      <c r="Z19" s="4">
        <f>SUMIFS('Job Number'!$Q$3:$Q$200,'Job Number'!$A$3:$A$200,'Product Result'!Z$1,'Job Number'!$E$3:$E$200,'Product Result'!$A$17)</f>
        <v>0</v>
      </c>
      <c r="AA19" s="4">
        <f>SUMIFS('Job Number'!$Q$3:$Q$200,'Job Number'!$A$3:$A$200,'Product Result'!AA$1,'Job Number'!$E$3:$E$200,'Product Result'!$A$17)</f>
        <v>0</v>
      </c>
      <c r="AB19" s="4">
        <f>SUMIFS('Job Number'!$Q$3:$Q$200,'Job Number'!$A$3:$A$200,'Product Result'!AB$1,'Job Number'!$E$3:$E$200,'Product Result'!$A$17)</f>
        <v>0</v>
      </c>
      <c r="AC19" s="4">
        <f>SUMIFS('Job Number'!$Q$3:$Q$200,'Job Number'!$A$3:$A$200,'Product Result'!AC$1,'Job Number'!$E$3:$E$200,'Product Result'!$A$17)</f>
        <v>0</v>
      </c>
      <c r="AD19" s="4">
        <f>SUMIFS('Job Number'!$Q$3:$Q$200,'Job Number'!$A$3:$A$200,'Product Result'!AD$1,'Job Number'!$E$3:$E$200,'Product Result'!$A$17)</f>
        <v>0</v>
      </c>
      <c r="AE19" s="4">
        <f>SUMIFS('Job Number'!$Q$3:$Q$200,'Job Number'!$A$3:$A$200,'Product Result'!AE$1,'Job Number'!$E$3:$E$200,'Product Result'!$A$17)</f>
        <v>0</v>
      </c>
      <c r="AF19" s="4">
        <f>SUMIFS('Job Number'!$Q$3:$Q$200,'Job Number'!$A$3:$A$200,'Product Result'!AF$1,'Job Number'!$E$3:$E$200,'Product Result'!$A$17)</f>
        <v>0</v>
      </c>
      <c r="AG19" s="4">
        <f>SUMIFS('Job Number'!$Q$3:$Q$200,'Job Number'!$A$3:$A$200,'Product Result'!AG$1,'Job Number'!$E$3:$E$200,'Product Result'!$A$17)</f>
        <v>0</v>
      </c>
      <c r="AH19" s="4">
        <f>SUMIFS('Job Number'!$Q$3:$Q$200,'Job Number'!$A$3:$A$200,'Product Result'!AH$1,'Job Number'!$E$3:$E$200,'Product Result'!$A$17)</f>
        <v>0</v>
      </c>
    </row>
    <row r="20" spans="1:34" ht="15.75" thickBot="1">
      <c r="B20" s="191">
        <f>IFERROR(B19/B17,0)</f>
        <v>0</v>
      </c>
      <c r="C20" s="1" t="s">
        <v>4</v>
      </c>
      <c r="D20" s="6" t="str">
        <f t="shared" ref="D20:AG20" si="6">IFERROR(D19/D17,"")</f>
        <v/>
      </c>
      <c r="E20" s="6" t="str">
        <f t="shared" si="6"/>
        <v/>
      </c>
      <c r="F20" s="6" t="str">
        <f t="shared" si="6"/>
        <v/>
      </c>
      <c r="G20" s="6" t="str">
        <f t="shared" si="6"/>
        <v/>
      </c>
      <c r="H20" s="6" t="str">
        <f t="shared" si="6"/>
        <v/>
      </c>
      <c r="I20" s="6" t="str">
        <f t="shared" si="6"/>
        <v/>
      </c>
      <c r="J20" s="6" t="str">
        <f t="shared" si="6"/>
        <v/>
      </c>
      <c r="K20" s="6" t="str">
        <f t="shared" si="6"/>
        <v/>
      </c>
      <c r="L20" s="6" t="str">
        <f t="shared" si="6"/>
        <v/>
      </c>
      <c r="M20" s="6" t="str">
        <f t="shared" si="6"/>
        <v/>
      </c>
      <c r="N20" s="6" t="str">
        <f t="shared" si="6"/>
        <v/>
      </c>
      <c r="O20" s="6" t="str">
        <f t="shared" si="6"/>
        <v/>
      </c>
      <c r="P20" s="6" t="str">
        <f t="shared" si="6"/>
        <v/>
      </c>
      <c r="Q20" s="6" t="str">
        <f t="shared" si="6"/>
        <v/>
      </c>
      <c r="R20" s="6" t="str">
        <f t="shared" si="6"/>
        <v/>
      </c>
      <c r="S20" s="6" t="str">
        <f t="shared" si="6"/>
        <v/>
      </c>
      <c r="T20" s="6" t="str">
        <f t="shared" si="6"/>
        <v/>
      </c>
      <c r="U20" s="6" t="str">
        <f t="shared" si="6"/>
        <v/>
      </c>
      <c r="V20" s="6" t="str">
        <f t="shared" si="6"/>
        <v/>
      </c>
      <c r="W20" s="6" t="str">
        <f t="shared" si="6"/>
        <v/>
      </c>
      <c r="X20" s="6" t="str">
        <f t="shared" si="6"/>
        <v/>
      </c>
      <c r="Y20" s="6" t="str">
        <f t="shared" si="6"/>
        <v/>
      </c>
      <c r="Z20" s="6" t="str">
        <f t="shared" si="6"/>
        <v/>
      </c>
      <c r="AA20" s="6" t="str">
        <f t="shared" si="6"/>
        <v/>
      </c>
      <c r="AB20" s="6" t="str">
        <f t="shared" si="6"/>
        <v/>
      </c>
      <c r="AC20" s="6" t="str">
        <f t="shared" si="6"/>
        <v/>
      </c>
      <c r="AD20" s="6" t="str">
        <f t="shared" si="6"/>
        <v/>
      </c>
      <c r="AE20" s="6" t="str">
        <f t="shared" si="6"/>
        <v/>
      </c>
      <c r="AF20" s="6" t="str">
        <f t="shared" si="6"/>
        <v/>
      </c>
      <c r="AG20" s="6" t="str">
        <f t="shared" si="6"/>
        <v/>
      </c>
      <c r="AH20" s="6" t="str">
        <f t="shared" ref="AH20" si="7">IFERROR(AH19/AH17,"")</f>
        <v/>
      </c>
    </row>
    <row r="21" spans="1:34" ht="15.75" thickBot="1"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</row>
    <row r="22" spans="1:34">
      <c r="A22" s="195" t="str">
        <f>'FG TYPE'!B6</f>
        <v>W01-03000004</v>
      </c>
      <c r="B22" s="67">
        <f>SUM(D22:AH22)</f>
        <v>1574.73</v>
      </c>
      <c r="C22" s="1" t="s">
        <v>1</v>
      </c>
      <c r="D22" s="263">
        <f>SUMIFS('Job Number'!$K$3:$K$200,'Job Number'!$A$3:$A$200,'Product Result'!D$1,'Job Number'!$E$3:$E$200,'Product Result'!$A$22)</f>
        <v>0</v>
      </c>
      <c r="E22" s="263">
        <f>SUMIFS('Job Number'!$K$3:$K$200,'Job Number'!$A$3:$A$200,'Product Result'!E$1,'Job Number'!$E$3:$E$200,'Product Result'!$A$22)</f>
        <v>0</v>
      </c>
      <c r="F22" s="263">
        <f>SUMIFS('Job Number'!$K$3:$K$200,'Job Number'!$A$3:$A$200,'Product Result'!F$1,'Job Number'!$E$3:$E$200,'Product Result'!$A$22)</f>
        <v>132.24</v>
      </c>
      <c r="G22" s="263">
        <f>SUMIFS('Job Number'!$K$3:$K$200,'Job Number'!$A$3:$A$200,'Product Result'!G$1,'Job Number'!$E$3:$E$200,'Product Result'!$A$22)</f>
        <v>125.34</v>
      </c>
      <c r="H22" s="263">
        <f>SUMIFS('Job Number'!$K$3:$K$200,'Job Number'!$A$3:$A$200,'Product Result'!H$1,'Job Number'!$E$3:$E$200,'Product Result'!$A$22)</f>
        <v>148.38</v>
      </c>
      <c r="I22" s="263">
        <f>SUMIFS('Job Number'!$K$3:$K$200,'Job Number'!$A$3:$A$200,'Product Result'!I$1,'Job Number'!$E$3:$E$200,'Product Result'!$A$22)</f>
        <v>82.68</v>
      </c>
      <c r="J22" s="263">
        <f>SUMIFS('Job Number'!$K$3:$K$200,'Job Number'!$A$3:$A$200,'Product Result'!J$1,'Job Number'!$E$3:$E$200,'Product Result'!$A$22)</f>
        <v>27.84</v>
      </c>
      <c r="K22" s="263">
        <f>SUMIFS('Job Number'!$K$3:$K$200,'Job Number'!$A$3:$A$200,'Product Result'!K$1,'Job Number'!$E$3:$E$200,'Product Result'!$A$22)</f>
        <v>0</v>
      </c>
      <c r="L22" s="263">
        <f>SUMIFS('Job Number'!$K$3:$K$200,'Job Number'!$A$3:$A$200,'Product Result'!L$1,'Job Number'!$E$3:$E$200,'Product Result'!$A$22)</f>
        <v>82.16</v>
      </c>
      <c r="M22" s="263">
        <f>SUMIFS('Job Number'!$K$3:$K$200,'Job Number'!$A$3:$A$200,'Product Result'!M$1,'Job Number'!$E$3:$E$200,'Product Result'!$A$22)</f>
        <v>94.9</v>
      </c>
      <c r="N22" s="263">
        <f>SUMIFS('Job Number'!$K$3:$K$200,'Job Number'!$A$3:$A$200,'Product Result'!N$1,'Job Number'!$E$3:$E$200,'Product Result'!$A$22)</f>
        <v>104.18</v>
      </c>
      <c r="O22" s="263">
        <f>SUMIFS('Job Number'!$K$3:$K$200,'Job Number'!$A$3:$A$200,'Product Result'!O$1,'Job Number'!$E$3:$E$200,'Product Result'!$A$22)</f>
        <v>0</v>
      </c>
      <c r="P22" s="263">
        <f>SUMIFS('Job Number'!$K$3:$K$200,'Job Number'!$A$3:$A$200,'Product Result'!P$1,'Job Number'!$E$3:$E$200,'Product Result'!$A$22)</f>
        <v>0</v>
      </c>
      <c r="Q22" s="263">
        <f>SUMIFS('Job Number'!$K$3:$K$200,'Job Number'!$A$3:$A$200,'Product Result'!Q$1,'Job Number'!$E$3:$E$200,'Product Result'!$A$22)</f>
        <v>0</v>
      </c>
      <c r="R22" s="263">
        <f>SUMIFS('Job Number'!$K$3:$K$200,'Job Number'!$A$3:$A$200,'Product Result'!R$1,'Job Number'!$E$3:$E$200,'Product Result'!$A$22)</f>
        <v>0</v>
      </c>
      <c r="S22" s="263">
        <f>SUMIFS('Job Number'!$K$3:$K$200,'Job Number'!$A$3:$A$200,'Product Result'!S$1,'Job Number'!$E$3:$E$200,'Product Result'!$A$22)</f>
        <v>172.52</v>
      </c>
      <c r="T22" s="263">
        <f>SUMIFS('Job Number'!$K$3:$K$200,'Job Number'!$A$3:$A$200,'Product Result'!T$1,'Job Number'!$E$3:$E$200,'Product Result'!$A$22)</f>
        <v>175.78</v>
      </c>
      <c r="U22" s="263">
        <f>SUMIFS('Job Number'!$K$3:$K$200,'Job Number'!$A$3:$A$200,'Product Result'!U$1,'Job Number'!$E$3:$E$200,'Product Result'!$A$22)</f>
        <v>88.26</v>
      </c>
      <c r="V22" s="263">
        <f>SUMIFS('Job Number'!$K$3:$K$200,'Job Number'!$A$3:$A$200,'Product Result'!V$1,'Job Number'!$E$3:$E$200,'Product Result'!$A$22)</f>
        <v>103.36</v>
      </c>
      <c r="W22" s="263">
        <f>SUMIFS('Job Number'!$K$3:$K$200,'Job Number'!$A$3:$A$200,'Product Result'!W$1,'Job Number'!$E$3:$E$200,'Product Result'!$A$22)</f>
        <v>51.14</v>
      </c>
      <c r="X22" s="263">
        <f>SUMIFS('Job Number'!$K$3:$K$200,'Job Number'!$A$3:$A$200,'Product Result'!X$1,'Job Number'!$E$3:$E$200,'Product Result'!$A$22)</f>
        <v>44.99</v>
      </c>
      <c r="Y22" s="263">
        <f>SUMIFS('Job Number'!$K$3:$K$200,'Job Number'!$A$3:$A$200,'Product Result'!Y$1,'Job Number'!$E$3:$E$200,'Product Result'!$A$22)</f>
        <v>0</v>
      </c>
      <c r="Z22" s="263">
        <f>SUMIFS('Job Number'!$K$3:$K$200,'Job Number'!$A$3:$A$200,'Product Result'!Z$1,'Job Number'!$E$3:$E$200,'Product Result'!$A$22)</f>
        <v>65.58</v>
      </c>
      <c r="AA22" s="263">
        <f>SUMIFS('Job Number'!$K$3:$K$200,'Job Number'!$A$3:$A$200,'Product Result'!AA$1,'Job Number'!$E$3:$E$200,'Product Result'!$A$22)</f>
        <v>61</v>
      </c>
      <c r="AB22" s="263">
        <f>SUMIFS('Job Number'!$K$3:$K$200,'Job Number'!$A$3:$A$200,'Product Result'!AB$1,'Job Number'!$E$3:$E$200,'Product Result'!$A$22)</f>
        <v>14.38</v>
      </c>
      <c r="AC22" s="263">
        <f>SUMIFS('Job Number'!$K$3:$K$200,'Job Number'!$A$3:$A$200,'Product Result'!AC$1,'Job Number'!$E$3:$E$200,'Product Result'!$A$22)</f>
        <v>0</v>
      </c>
      <c r="AD22" s="263">
        <f>SUMIFS('Job Number'!$K$3:$K$200,'Job Number'!$A$3:$A$200,'Product Result'!AD$1,'Job Number'!$E$3:$E$200,'Product Result'!$A$22)</f>
        <v>0</v>
      </c>
      <c r="AE22" s="263">
        <f>SUMIFS('Job Number'!$K$3:$K$200,'Job Number'!$A$3:$A$200,'Product Result'!AE$1,'Job Number'!$E$3:$E$200,'Product Result'!$A$22)</f>
        <v>0</v>
      </c>
      <c r="AF22" s="263">
        <f>SUMIFS('Job Number'!$K$3:$K$200,'Job Number'!$A$3:$A$200,'Product Result'!AF$1,'Job Number'!$E$3:$E$200,'Product Result'!$A$22)</f>
        <v>0</v>
      </c>
      <c r="AG22" s="263">
        <f>SUMIFS('Job Number'!$K$3:$K$200,'Job Number'!$A$3:$A$200,'Product Result'!AG$1,'Job Number'!$E$3:$E$200,'Product Result'!$A$22)</f>
        <v>0</v>
      </c>
      <c r="AH22" s="263">
        <f>SUMIFS('Job Number'!$K$3:$K$200,'Job Number'!$A$3:$A$200,'Product Result'!AH$1,'Job Number'!$E$3:$E$200,'Product Result'!$A$22)</f>
        <v>0</v>
      </c>
    </row>
    <row r="23" spans="1:34">
      <c r="A23" s="195" t="str">
        <f>'FG TYPE'!C6</f>
        <v>0,080 A</v>
      </c>
      <c r="B23" s="191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7">
        <f>SUM(D24:AG24)-AE24-X24-Q24-J24</f>
        <v>8.6569684368550504E-2</v>
      </c>
      <c r="C24" s="1" t="s">
        <v>3</v>
      </c>
      <c r="D24" s="4">
        <f>SUMIFS('Job Number'!$Q$3:$Q$200,'Job Number'!$A$3:$A$200,'Product Result'!D$1,'Job Number'!$E$3:$E$200,'Product Result'!$A$22)</f>
        <v>0</v>
      </c>
      <c r="E24" s="4">
        <f>SUMIFS('Job Number'!$Q$3:$Q$200,'Job Number'!$A$3:$A$200,'Product Result'!E$1,'Job Number'!$E$3:$E$200,'Product Result'!$A$22)</f>
        <v>0</v>
      </c>
      <c r="F24" s="4">
        <f>SUMIFS('Job Number'!$Q$3:$Q$200,'Job Number'!$A$3:$A$200,'Product Result'!F$1,'Job Number'!$E$3:$E$200,'Product Result'!$A$22)</f>
        <v>5.8637798827244018E-3</v>
      </c>
      <c r="G24" s="4">
        <f>SUMIFS('Job Number'!$Q$3:$Q$200,'Job Number'!$A$3:$A$200,'Product Result'!G$1,'Job Number'!$E$3:$E$200,'Product Result'!$A$22)</f>
        <v>6.3421595053115591E-3</v>
      </c>
      <c r="H24" s="4">
        <f>SUMIFS('Job Number'!$Q$3:$Q$200,'Job Number'!$A$3:$A$200,'Product Result'!H$1,'Job Number'!$E$3:$E$200,'Product Result'!$A$22)</f>
        <v>3.3584094572810318E-3</v>
      </c>
      <c r="I24" s="4">
        <f>SUMIFS('Job Number'!$Q$3:$Q$200,'Job Number'!$A$3:$A$200,'Product Result'!I$1,'Job Number'!$E$3:$E$200,'Product Result'!$A$22)</f>
        <v>0</v>
      </c>
      <c r="J24" s="4">
        <f>SUMIFS('Job Number'!$Q$3:$Q$200,'Job Number'!$A$3:$A$200,'Product Result'!J$1,'Job Number'!$E$3:$E$200,'Product Result'!$A$22)</f>
        <v>1.0660980810234541E-2</v>
      </c>
      <c r="K24" s="4">
        <f>SUMIFS('Job Number'!$Q$3:$Q$200,'Job Number'!$A$3:$A$200,'Product Result'!K$1,'Job Number'!$E$3:$E$200,'Product Result'!$A$22)</f>
        <v>0</v>
      </c>
      <c r="L24" s="4">
        <f>SUMIFS('Job Number'!$Q$3:$Q$200,'Job Number'!$A$3:$A$200,'Product Result'!L$1,'Job Number'!$E$3:$E$200,'Product Result'!$A$22)</f>
        <v>7.2498791686805225E-3</v>
      </c>
      <c r="M24" s="4">
        <f>SUMIFS('Job Number'!$Q$3:$Q$200,'Job Number'!$A$3:$A$200,'Product Result'!M$1,'Job Number'!$E$3:$E$200,'Product Result'!$A$22)</f>
        <v>3.988245172124265E-3</v>
      </c>
      <c r="N24" s="4">
        <f>SUMIFS('Job Number'!$Q$3:$Q$200,'Job Number'!$A$3:$A$200,'Product Result'!N$1,'Job Number'!$E$3:$E$200,'Product Result'!$A$22)</f>
        <v>3.5389765662362503E-3</v>
      </c>
      <c r="O24" s="4">
        <f>SUMIFS('Job Number'!$Q$3:$Q$200,'Job Number'!$A$3:$A$200,'Product Result'!O$1,'Job Number'!$E$3:$E$200,'Product Result'!$A$22)</f>
        <v>0</v>
      </c>
      <c r="P24" s="4">
        <f>SUMIFS('Job Number'!$Q$3:$Q$200,'Job Number'!$A$3:$A$200,'Product Result'!P$1,'Job Number'!$E$3:$E$200,'Product Result'!$A$22)</f>
        <v>0</v>
      </c>
      <c r="Q24" s="4">
        <f>SUMIFS('Job Number'!$Q$3:$Q$200,'Job Number'!$A$3:$A$200,'Product Result'!Q$1,'Job Number'!$E$3:$E$200,'Product Result'!$A$22)</f>
        <v>0</v>
      </c>
      <c r="R24" s="4">
        <f>SUMIFS('Job Number'!$Q$3:$Q$200,'Job Number'!$A$3:$A$200,'Product Result'!R$1,'Job Number'!$E$3:$E$200,'Product Result'!$A$22)</f>
        <v>0</v>
      </c>
      <c r="S24" s="4">
        <f>SUMIFS('Job Number'!$Q$3:$Q$200,'Job Number'!$A$3:$A$200,'Product Result'!S$1,'Job Number'!$E$3:$E$200,'Product Result'!$A$22)</f>
        <v>1.0422698320787492E-3</v>
      </c>
      <c r="T24" s="4">
        <f>SUMIFS('Job Number'!$Q$3:$Q$200,'Job Number'!$A$3:$A$200,'Product Result'!T$1,'Job Number'!$E$3:$E$200,'Product Result'!$A$22)</f>
        <v>6.2189054726368162E-3</v>
      </c>
      <c r="U24" s="4">
        <f>SUMIFS('Job Number'!$Q$3:$Q$200,'Job Number'!$A$3:$A$200,'Product Result'!U$1,'Job Number'!$E$3:$E$200,'Product Result'!$A$22)</f>
        <v>2.4864376130198916E-3</v>
      </c>
      <c r="V24" s="4">
        <f>SUMIFS('Job Number'!$Q$3:$Q$200,'Job Number'!$A$3:$A$200,'Product Result'!V$1,'Job Number'!$E$3:$E$200,'Product Result'!$A$22)</f>
        <v>6.9177555726364333E-3</v>
      </c>
      <c r="W24" s="4">
        <f>SUMIFS('Job Number'!$Q$3:$Q$200,'Job Number'!$A$3:$A$200,'Product Result'!W$1,'Job Number'!$E$3:$E$200,'Product Result'!$A$22)</f>
        <v>1.464354527938343E-2</v>
      </c>
      <c r="X24" s="4">
        <f>SUMIFS('Job Number'!$Q$3:$Q$200,'Job Number'!$A$3:$A$200,'Product Result'!X$1,'Job Number'!$E$3:$E$200,'Product Result'!$A$22)</f>
        <v>5.3062126906920177E-3</v>
      </c>
      <c r="Y24" s="4">
        <f>SUMIFS('Job Number'!$Q$3:$Q$200,'Job Number'!$A$3:$A$200,'Product Result'!Y$1,'Job Number'!$E$3:$E$200,'Product Result'!$A$22)</f>
        <v>0</v>
      </c>
      <c r="Z24" s="4">
        <f>SUMIFS('Job Number'!$Q$3:$Q$200,'Job Number'!$A$3:$A$200,'Product Result'!Z$1,'Job Number'!$E$3:$E$200,'Product Result'!$A$22)</f>
        <v>8.9164273840108797E-3</v>
      </c>
      <c r="AA24" s="4">
        <f>SUMIFS('Job Number'!$Q$3:$Q$200,'Job Number'!$A$3:$A$200,'Product Result'!AA$1,'Job Number'!$E$3:$E$200,'Product Result'!$A$22)</f>
        <v>9.0968161143599752E-3</v>
      </c>
      <c r="AB24" s="4">
        <f>SUMIFS('Job Number'!$Q$3:$Q$200,'Job Number'!$A$3:$A$200,'Product Result'!AB$1,'Job Number'!$E$3:$E$200,'Product Result'!$A$22)</f>
        <v>6.9060773480662989E-3</v>
      </c>
      <c r="AC24" s="4">
        <f>SUMIFS('Job Number'!$Q$3:$Q$200,'Job Number'!$A$3:$A$200,'Product Result'!AC$1,'Job Number'!$E$3:$E$200,'Product Result'!$A$22)</f>
        <v>0</v>
      </c>
      <c r="AD24" s="4">
        <f>SUMIFS('Job Number'!$Q$3:$Q$200,'Job Number'!$A$3:$A$200,'Product Result'!AD$1,'Job Number'!$E$3:$E$200,'Product Result'!$A$22)</f>
        <v>0</v>
      </c>
      <c r="AE24" s="4">
        <f>SUMIFS('Job Number'!$Q$3:$Q$200,'Job Number'!$A$3:$A$200,'Product Result'!AE$1,'Job Number'!$E$3:$E$200,'Product Result'!$A$22)</f>
        <v>0</v>
      </c>
      <c r="AF24" s="4">
        <f>SUMIFS('Job Number'!$Q$3:$Q$200,'Job Number'!$A$3:$A$200,'Product Result'!AF$1,'Job Number'!$E$3:$E$200,'Product Result'!$A$22)</f>
        <v>0</v>
      </c>
      <c r="AG24" s="4">
        <f>SUMIFS('Job Number'!$Q$3:$Q$200,'Job Number'!$A$3:$A$200,'Product Result'!AG$1,'Job Number'!$E$3:$E$200,'Product Result'!$A$22)</f>
        <v>0</v>
      </c>
      <c r="AH24" s="4">
        <f>SUMIFS('Job Number'!$Q$3:$Q$200,'Job Number'!$A$3:$A$200,'Product Result'!AH$1,'Job Number'!$E$3:$E$200,'Product Result'!$A$22)</f>
        <v>0</v>
      </c>
    </row>
    <row r="25" spans="1:34" ht="15.75" thickBot="1">
      <c r="B25" s="191">
        <f>IFERROR(B24/B22,0)</f>
        <v>5.497430313040998E-5</v>
      </c>
      <c r="C25" s="1" t="s">
        <v>4</v>
      </c>
      <c r="D25" s="6" t="str">
        <f t="shared" ref="D25:AG25" si="8">IFERROR(D24/D22,"")</f>
        <v/>
      </c>
      <c r="E25" s="6" t="str">
        <f t="shared" si="8"/>
        <v/>
      </c>
      <c r="F25" s="6">
        <f t="shared" si="8"/>
        <v>4.4341953136149435E-5</v>
      </c>
      <c r="G25" s="6">
        <f t="shared" si="8"/>
        <v>5.0599645008070522E-5</v>
      </c>
      <c r="H25" s="6">
        <f t="shared" si="8"/>
        <v>2.2633841874113975E-5</v>
      </c>
      <c r="I25" s="6">
        <f t="shared" si="8"/>
        <v>0</v>
      </c>
      <c r="J25" s="6">
        <f t="shared" si="8"/>
        <v>3.8293752910325223E-4</v>
      </c>
      <c r="K25" s="6" t="str">
        <f t="shared" si="8"/>
        <v/>
      </c>
      <c r="L25" s="6">
        <f t="shared" si="8"/>
        <v>8.8240983065731774E-5</v>
      </c>
      <c r="M25" s="6">
        <f t="shared" si="8"/>
        <v>4.2025765775808899E-5</v>
      </c>
      <c r="N25" s="6">
        <f t="shared" si="8"/>
        <v>3.3969826898025055E-5</v>
      </c>
      <c r="O25" s="6" t="str">
        <f t="shared" si="8"/>
        <v/>
      </c>
      <c r="P25" s="6" t="str">
        <f t="shared" si="8"/>
        <v/>
      </c>
      <c r="Q25" s="6" t="str">
        <f t="shared" si="8"/>
        <v/>
      </c>
      <c r="R25" s="6" t="str">
        <f t="shared" si="8"/>
        <v/>
      </c>
      <c r="S25" s="6">
        <f t="shared" si="8"/>
        <v>6.0414434968626773E-6</v>
      </c>
      <c r="T25" s="6">
        <f t="shared" si="8"/>
        <v>3.5378913827721108E-5</v>
      </c>
      <c r="U25" s="6">
        <f t="shared" si="8"/>
        <v>2.8171738194197727E-5</v>
      </c>
      <c r="V25" s="6">
        <f t="shared" si="8"/>
        <v>6.6928749735259614E-5</v>
      </c>
      <c r="W25" s="6">
        <f t="shared" si="8"/>
        <v>2.8634230112208509E-4</v>
      </c>
      <c r="X25" s="6">
        <f t="shared" si="8"/>
        <v>1.1794204691469254E-4</v>
      </c>
      <c r="Y25" s="6" t="str">
        <f t="shared" si="8"/>
        <v/>
      </c>
      <c r="Z25" s="6">
        <f t="shared" si="8"/>
        <v>1.359626011590558E-4</v>
      </c>
      <c r="AA25" s="6">
        <f t="shared" si="8"/>
        <v>1.4912813302229468E-4</v>
      </c>
      <c r="AB25" s="6">
        <f t="shared" si="8"/>
        <v>4.8025572656928365E-4</v>
      </c>
      <c r="AC25" s="6" t="str">
        <f t="shared" si="8"/>
        <v/>
      </c>
      <c r="AD25" s="6" t="str">
        <f t="shared" si="8"/>
        <v/>
      </c>
      <c r="AE25" s="6" t="str">
        <f t="shared" si="8"/>
        <v/>
      </c>
      <c r="AF25" s="6" t="str">
        <f t="shared" si="8"/>
        <v/>
      </c>
      <c r="AG25" s="6" t="str">
        <f t="shared" si="8"/>
        <v/>
      </c>
      <c r="AH25" s="6" t="str">
        <f t="shared" ref="AH25" si="9">IFERROR(AH24/AH22,"")</f>
        <v/>
      </c>
    </row>
    <row r="26" spans="1:34" ht="15.75" thickBot="1"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</row>
    <row r="27" spans="1:34">
      <c r="A27" s="195" t="str">
        <f>'FG TYPE'!B7</f>
        <v>W01-03000025</v>
      </c>
      <c r="B27" s="67">
        <f>SUM(D27:AH27)</f>
        <v>101.28</v>
      </c>
      <c r="C27" s="1" t="s">
        <v>1</v>
      </c>
      <c r="D27" s="263">
        <f>SUMIFS('Job Number'!$K$3:$K$200,'Job Number'!$A$3:$A$200,'Product Result'!D$1,'Job Number'!$E$3:$E$200,'Product Result'!$A$27)</f>
        <v>0</v>
      </c>
      <c r="E27" s="263">
        <f>SUMIFS('Job Number'!$K$3:$K$200,'Job Number'!$A$3:$A$200,'Product Result'!E$1,'Job Number'!$E$3:$E$200,'Product Result'!$A$27)</f>
        <v>0</v>
      </c>
      <c r="F27" s="263">
        <f>SUMIFS('Job Number'!$K$3:$K$200,'Job Number'!$A$3:$A$200,'Product Result'!F$1,'Job Number'!$E$3:$E$200,'Product Result'!$A$27)</f>
        <v>0</v>
      </c>
      <c r="G27" s="263">
        <f>SUMIFS('Job Number'!$K$3:$K$200,'Job Number'!$A$3:$A$200,'Product Result'!G$1,'Job Number'!$E$3:$E$200,'Product Result'!$A$27)</f>
        <v>0</v>
      </c>
      <c r="H27" s="263">
        <f>SUMIFS('Job Number'!$K$3:$K$200,'Job Number'!$A$3:$A$200,'Product Result'!H$1,'Job Number'!$E$3:$E$200,'Product Result'!$A$27)</f>
        <v>0</v>
      </c>
      <c r="I27" s="263">
        <f>SUMIFS('Job Number'!$K$3:$K$200,'Job Number'!$A$3:$A$200,'Product Result'!I$1,'Job Number'!$E$3:$E$200,'Product Result'!$A$27)</f>
        <v>53.06</v>
      </c>
      <c r="J27" s="263">
        <f>SUMIFS('Job Number'!$K$3:$K$200,'Job Number'!$A$3:$A$200,'Product Result'!J$1,'Job Number'!$E$3:$E$200,'Product Result'!$A$27)</f>
        <v>23.86</v>
      </c>
      <c r="K27" s="263">
        <f>SUMIFS('Job Number'!$K$3:$K$200,'Job Number'!$A$3:$A$200,'Product Result'!K$1,'Job Number'!$E$3:$E$200,'Product Result'!$A$27)</f>
        <v>0</v>
      </c>
      <c r="L27" s="263">
        <f>SUMIFS('Job Number'!$K$3:$K$200,'Job Number'!$A$3:$A$200,'Product Result'!L$1,'Job Number'!$E$3:$E$200,'Product Result'!$A$27)</f>
        <v>24.36</v>
      </c>
      <c r="M27" s="263">
        <f>SUMIFS('Job Number'!$K$3:$K$200,'Job Number'!$A$3:$A$200,'Product Result'!M$1,'Job Number'!$E$3:$E$200,'Product Result'!$A$27)</f>
        <v>0</v>
      </c>
      <c r="N27" s="263">
        <f>SUMIFS('Job Number'!$K$3:$K$200,'Job Number'!$A$3:$A$200,'Product Result'!N$1,'Job Number'!$E$3:$E$200,'Product Result'!$A$27)</f>
        <v>0</v>
      </c>
      <c r="O27" s="263">
        <f>SUMIFS('Job Number'!$K$3:$K$200,'Job Number'!$A$3:$A$200,'Product Result'!O$1,'Job Number'!$E$3:$E$200,'Product Result'!$A$27)</f>
        <v>0</v>
      </c>
      <c r="P27" s="263">
        <f>SUMIFS('Job Number'!$K$3:$K$200,'Job Number'!$A$3:$A$200,'Product Result'!P$1,'Job Number'!$E$3:$E$200,'Product Result'!$A$27)</f>
        <v>0</v>
      </c>
      <c r="Q27" s="263">
        <f>SUMIFS('Job Number'!$K$3:$K$200,'Job Number'!$A$3:$A$200,'Product Result'!Q$1,'Job Number'!$E$3:$E$200,'Product Result'!$A$27)</f>
        <v>0</v>
      </c>
      <c r="R27" s="263">
        <f>SUMIFS('Job Number'!$K$3:$K$200,'Job Number'!$A$3:$A$200,'Product Result'!R$1,'Job Number'!$E$3:$E$200,'Product Result'!$A$27)</f>
        <v>0</v>
      </c>
      <c r="S27" s="263">
        <f>SUMIFS('Job Number'!$K$3:$K$200,'Job Number'!$A$3:$A$200,'Product Result'!S$1,'Job Number'!$E$3:$E$200,'Product Result'!$A$27)</f>
        <v>0</v>
      </c>
      <c r="T27" s="263">
        <f>SUMIFS('Job Number'!$K$3:$K$200,'Job Number'!$A$3:$A$200,'Product Result'!T$1,'Job Number'!$E$3:$E$200,'Product Result'!$A$27)</f>
        <v>0</v>
      </c>
      <c r="U27" s="263">
        <f>SUMIFS('Job Number'!$K$3:$K$200,'Job Number'!$A$3:$A$200,'Product Result'!U$1,'Job Number'!$E$3:$E$200,'Product Result'!$A$27)</f>
        <v>0</v>
      </c>
      <c r="V27" s="263">
        <f>SUMIFS('Job Number'!$K$3:$K$200,'Job Number'!$A$3:$A$200,'Product Result'!V$1,'Job Number'!$E$3:$E$200,'Product Result'!$A$27)</f>
        <v>0</v>
      </c>
      <c r="W27" s="263">
        <f>SUMIFS('Job Number'!$K$3:$K$200,'Job Number'!$A$3:$A$200,'Product Result'!W$1,'Job Number'!$E$3:$E$200,'Product Result'!$A$27)</f>
        <v>0</v>
      </c>
      <c r="X27" s="263">
        <f>SUMIFS('Job Number'!$K$3:$K$200,'Job Number'!$A$3:$A$200,'Product Result'!X$1,'Job Number'!$E$3:$E$200,'Product Result'!$A$27)</f>
        <v>0</v>
      </c>
      <c r="Y27" s="263">
        <f>SUMIFS('Job Number'!$K$3:$K$200,'Job Number'!$A$3:$A$200,'Product Result'!Y$1,'Job Number'!$E$3:$E$200,'Product Result'!$A$27)</f>
        <v>0</v>
      </c>
      <c r="Z27" s="263">
        <f>SUMIFS('Job Number'!$K$3:$K$200,'Job Number'!$A$3:$A$200,'Product Result'!Z$1,'Job Number'!$E$3:$E$200,'Product Result'!$A$27)</f>
        <v>0</v>
      </c>
      <c r="AA27" s="263">
        <f>SUMIFS('Job Number'!$K$3:$K$200,'Job Number'!$A$3:$A$200,'Product Result'!AA$1,'Job Number'!$E$3:$E$200,'Product Result'!$A$27)</f>
        <v>0</v>
      </c>
      <c r="AB27" s="263">
        <f>SUMIFS('Job Number'!$K$3:$K$200,'Job Number'!$A$3:$A$200,'Product Result'!AB$1,'Job Number'!$E$3:$E$200,'Product Result'!$A$27)</f>
        <v>0</v>
      </c>
      <c r="AC27" s="263">
        <f>SUMIFS('Job Number'!$K$3:$K$200,'Job Number'!$A$3:$A$200,'Product Result'!AC$1,'Job Number'!$E$3:$E$200,'Product Result'!$A$27)</f>
        <v>0</v>
      </c>
      <c r="AD27" s="263">
        <f>SUMIFS('Job Number'!$K$3:$K$200,'Job Number'!$A$3:$A$200,'Product Result'!AD$1,'Job Number'!$E$3:$E$200,'Product Result'!$A$27)</f>
        <v>0</v>
      </c>
      <c r="AE27" s="263">
        <f>SUMIFS('Job Number'!$K$3:$K$200,'Job Number'!$A$3:$A$200,'Product Result'!AE$1,'Job Number'!$E$3:$E$200,'Product Result'!$A$27)</f>
        <v>0</v>
      </c>
      <c r="AF27" s="263">
        <f>SUMIFS('Job Number'!$K$3:$K$200,'Job Number'!$A$3:$A$200,'Product Result'!AF$1,'Job Number'!$E$3:$E$200,'Product Result'!$A$27)</f>
        <v>0</v>
      </c>
      <c r="AG27" s="263">
        <f>SUMIFS('Job Number'!$K$3:$K$200,'Job Number'!$A$3:$A$200,'Product Result'!AG$1,'Job Number'!$E$3:$E$200,'Product Result'!$A$27)</f>
        <v>0</v>
      </c>
      <c r="AH27" s="263">
        <f>SUMIFS('Job Number'!$K$3:$K$200,'Job Number'!$A$3:$A$200,'Product Result'!AH$1,'Job Number'!$E$3:$E$200,'Product Result'!$A$27)</f>
        <v>0</v>
      </c>
    </row>
    <row r="28" spans="1:34">
      <c r="A28" s="195" t="str">
        <f>'FG TYPE'!C7</f>
        <v>0,180 A</v>
      </c>
      <c r="B28" s="191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7">
        <f>SUM(D29:AG29)-AE29-X29-Q29-J29</f>
        <v>0</v>
      </c>
      <c r="C29" s="1" t="s">
        <v>3</v>
      </c>
      <c r="D29" s="4">
        <f>SUMIFS('Job Number'!$Q$3:$Q$200,'Job Number'!$A$3:$A$200,'Product Result'!D$1,'Job Number'!$E$3:$E$200,'Product Result'!$A$27)</f>
        <v>0</v>
      </c>
      <c r="E29" s="4">
        <f>SUMIFS('Job Number'!$Q$3:$Q$200,'Job Number'!$A$3:$A$200,'Product Result'!E$1,'Job Number'!$E$3:$E$200,'Product Result'!$A$27)</f>
        <v>0</v>
      </c>
      <c r="F29" s="4">
        <f>SUMIFS('Job Number'!$Q$3:$Q$200,'Job Number'!$A$3:$A$200,'Product Result'!F$1,'Job Number'!$E$3:$E$200,'Product Result'!$A$27)</f>
        <v>0</v>
      </c>
      <c r="G29" s="4">
        <f>SUMIFS('Job Number'!$Q$3:$Q$200,'Job Number'!$A$3:$A$200,'Product Result'!G$1,'Job Number'!$E$3:$E$200,'Product Result'!$A$27)</f>
        <v>0</v>
      </c>
      <c r="H29" s="4">
        <f>SUMIFS('Job Number'!$Q$3:$Q$200,'Job Number'!$A$3:$A$200,'Product Result'!H$1,'Job Number'!$E$3:$E$200,'Product Result'!$A$27)</f>
        <v>0</v>
      </c>
      <c r="I29" s="4">
        <f>SUMIFS('Job Number'!$Q$3:$Q$200,'Job Number'!$A$3:$A$200,'Product Result'!I$1,'Job Number'!$E$3:$E$200,'Product Result'!$A$27)</f>
        <v>0</v>
      </c>
      <c r="J29" s="4">
        <f>SUMIFS('Job Number'!$Q$3:$Q$200,'Job Number'!$A$3:$A$200,'Product Result'!J$1,'Job Number'!$E$3:$E$200,'Product Result'!$A$27)</f>
        <v>0</v>
      </c>
      <c r="K29" s="4">
        <f>SUMIFS('Job Number'!$Q$3:$Q$200,'Job Number'!$A$3:$A$200,'Product Result'!K$1,'Job Number'!$E$3:$E$200,'Product Result'!$A$27)</f>
        <v>0</v>
      </c>
      <c r="L29" s="4">
        <f>SUMIFS('Job Number'!$Q$3:$Q$200,'Job Number'!$A$3:$A$200,'Product Result'!L$1,'Job Number'!$E$3:$E$200,'Product Result'!$A$27)</f>
        <v>0</v>
      </c>
      <c r="M29" s="4">
        <f>SUMIFS('Job Number'!$Q$3:$Q$200,'Job Number'!$A$3:$A$200,'Product Result'!M$1,'Job Number'!$E$3:$E$200,'Product Result'!$A$27)</f>
        <v>0</v>
      </c>
      <c r="N29" s="4">
        <f>SUMIFS('Job Number'!$Q$3:$Q$200,'Job Number'!$A$3:$A$200,'Product Result'!N$1,'Job Number'!$E$3:$E$200,'Product Result'!$A$27)</f>
        <v>0</v>
      </c>
      <c r="O29" s="4">
        <f>SUMIFS('Job Number'!$Q$3:$Q$200,'Job Number'!$A$3:$A$200,'Product Result'!O$1,'Job Number'!$E$3:$E$200,'Product Result'!$A$27)</f>
        <v>0</v>
      </c>
      <c r="P29" s="4">
        <f>SUMIFS('Job Number'!$Q$3:$Q$200,'Job Number'!$A$3:$A$200,'Product Result'!P$1,'Job Number'!$E$3:$E$200,'Product Result'!$A$27)</f>
        <v>0</v>
      </c>
      <c r="Q29" s="4">
        <f>SUMIFS('Job Number'!$Q$3:$Q$200,'Job Number'!$A$3:$A$200,'Product Result'!Q$1,'Job Number'!$E$3:$E$200,'Product Result'!$A$27)</f>
        <v>0</v>
      </c>
      <c r="R29" s="4">
        <f>SUMIFS('Job Number'!$Q$3:$Q$200,'Job Number'!$A$3:$A$200,'Product Result'!R$1,'Job Number'!$E$3:$E$200,'Product Result'!$A$27)</f>
        <v>0</v>
      </c>
      <c r="S29" s="4">
        <f>SUMIFS('Job Number'!$Q$3:$Q$200,'Job Number'!$A$3:$A$200,'Product Result'!S$1,'Job Number'!$E$3:$E$200,'Product Result'!$A$27)</f>
        <v>0</v>
      </c>
      <c r="T29" s="4">
        <f>SUMIFS('Job Number'!$Q$3:$Q$200,'Job Number'!$A$3:$A$200,'Product Result'!T$1,'Job Number'!$E$3:$E$200,'Product Result'!$A$27)</f>
        <v>0</v>
      </c>
      <c r="U29" s="4">
        <f>SUMIFS('Job Number'!$Q$3:$Q$200,'Job Number'!$A$3:$A$200,'Product Result'!U$1,'Job Number'!$E$3:$E$200,'Product Result'!$A$27)</f>
        <v>0</v>
      </c>
      <c r="V29" s="4">
        <f>SUMIFS('Job Number'!$Q$3:$Q$200,'Job Number'!$A$3:$A$200,'Product Result'!V$1,'Job Number'!$E$3:$E$200,'Product Result'!$A$27)</f>
        <v>0</v>
      </c>
      <c r="W29" s="4">
        <f>SUMIFS('Job Number'!$Q$3:$Q$200,'Job Number'!$A$3:$A$200,'Product Result'!W$1,'Job Number'!$E$3:$E$200,'Product Result'!$A$27)</f>
        <v>0</v>
      </c>
      <c r="X29" s="4">
        <f>SUMIFS('Job Number'!$Q$3:$Q$200,'Job Number'!$A$3:$A$200,'Product Result'!X$1,'Job Number'!$E$3:$E$200,'Product Result'!$A$27)</f>
        <v>0</v>
      </c>
      <c r="Y29" s="4">
        <f>SUMIFS('Job Number'!$Q$3:$Q$200,'Job Number'!$A$3:$A$200,'Product Result'!Y$1,'Job Number'!$E$3:$E$200,'Product Result'!$A$27)</f>
        <v>0</v>
      </c>
      <c r="Z29" s="4">
        <f>SUMIFS('Job Number'!$Q$3:$Q$200,'Job Number'!$A$3:$A$200,'Product Result'!Z$1,'Job Number'!$E$3:$E$200,'Product Result'!$A$27)</f>
        <v>0</v>
      </c>
      <c r="AA29" s="4">
        <f>SUMIFS('Job Number'!$Q$3:$Q$200,'Job Number'!$A$3:$A$200,'Product Result'!AA$1,'Job Number'!$E$3:$E$200,'Product Result'!$A$27)</f>
        <v>0</v>
      </c>
      <c r="AB29" s="4">
        <f>SUMIFS('Job Number'!$Q$3:$Q$200,'Job Number'!$A$3:$A$200,'Product Result'!AB$1,'Job Number'!$E$3:$E$200,'Product Result'!$A$27)</f>
        <v>0</v>
      </c>
      <c r="AC29" s="4">
        <f>SUMIFS('Job Number'!$Q$3:$Q$200,'Job Number'!$A$3:$A$200,'Product Result'!AC$1,'Job Number'!$E$3:$E$200,'Product Result'!$A$27)</f>
        <v>0</v>
      </c>
      <c r="AD29" s="4">
        <f>SUMIFS('Job Number'!$Q$3:$Q$200,'Job Number'!$A$3:$A$200,'Product Result'!AD$1,'Job Number'!$E$3:$E$200,'Product Result'!$A$27)</f>
        <v>0</v>
      </c>
      <c r="AE29" s="4">
        <f>SUMIFS('Job Number'!$Q$3:$Q$200,'Job Number'!$A$3:$A$200,'Product Result'!AE$1,'Job Number'!$E$3:$E$200,'Product Result'!$A$27)</f>
        <v>0</v>
      </c>
      <c r="AF29" s="4">
        <f>SUMIFS('Job Number'!$Q$3:$Q$200,'Job Number'!$A$3:$A$200,'Product Result'!AF$1,'Job Number'!$E$3:$E$200,'Product Result'!$A$27)</f>
        <v>0</v>
      </c>
      <c r="AG29" s="4">
        <f>SUMIFS('Job Number'!$Q$3:$Q$200,'Job Number'!$A$3:$A$200,'Product Result'!AG$1,'Job Number'!$E$3:$E$200,'Product Result'!$A$27)</f>
        <v>0</v>
      </c>
      <c r="AH29" s="4">
        <f>SUMIFS('Job Number'!$Q$3:$Q$200,'Job Number'!$A$3:$A$200,'Product Result'!AH$1,'Job Number'!$E$3:$E$200,'Product Result'!$A$27)</f>
        <v>0</v>
      </c>
    </row>
    <row r="30" spans="1:34" ht="15.75" thickBot="1">
      <c r="B30" s="191">
        <f>IFERROR(B29/B27,0)</f>
        <v>0</v>
      </c>
      <c r="C30" s="1" t="s">
        <v>4</v>
      </c>
      <c r="D30" s="6" t="str">
        <f t="shared" ref="D30:AG30" si="10">IFERROR(D29/D27,"")</f>
        <v/>
      </c>
      <c r="E30" s="6" t="str">
        <f t="shared" si="10"/>
        <v/>
      </c>
      <c r="F30" s="6" t="str">
        <f t="shared" si="10"/>
        <v/>
      </c>
      <c r="G30" s="6" t="str">
        <f t="shared" si="10"/>
        <v/>
      </c>
      <c r="H30" s="6" t="str">
        <f t="shared" si="10"/>
        <v/>
      </c>
      <c r="I30" s="6">
        <f t="shared" si="10"/>
        <v>0</v>
      </c>
      <c r="J30" s="6">
        <f t="shared" si="10"/>
        <v>0</v>
      </c>
      <c r="K30" s="6" t="str">
        <f t="shared" si="10"/>
        <v/>
      </c>
      <c r="L30" s="6">
        <f t="shared" si="10"/>
        <v>0</v>
      </c>
      <c r="M30" s="6" t="str">
        <f t="shared" si="10"/>
        <v/>
      </c>
      <c r="N30" s="6" t="str">
        <f t="shared" si="10"/>
        <v/>
      </c>
      <c r="O30" s="6" t="str">
        <f t="shared" si="10"/>
        <v/>
      </c>
      <c r="P30" s="6" t="str">
        <f t="shared" si="10"/>
        <v/>
      </c>
      <c r="Q30" s="6" t="str">
        <f t="shared" si="10"/>
        <v/>
      </c>
      <c r="R30" s="6" t="str">
        <f t="shared" si="10"/>
        <v/>
      </c>
      <c r="S30" s="6" t="str">
        <f t="shared" si="10"/>
        <v/>
      </c>
      <c r="T30" s="6" t="str">
        <f t="shared" si="10"/>
        <v/>
      </c>
      <c r="U30" s="6" t="str">
        <f t="shared" si="10"/>
        <v/>
      </c>
      <c r="V30" s="6" t="str">
        <f t="shared" si="10"/>
        <v/>
      </c>
      <c r="W30" s="6" t="str">
        <f t="shared" si="10"/>
        <v/>
      </c>
      <c r="X30" s="6" t="str">
        <f t="shared" si="10"/>
        <v/>
      </c>
      <c r="Y30" s="6" t="str">
        <f t="shared" si="10"/>
        <v/>
      </c>
      <c r="Z30" s="6" t="str">
        <f t="shared" si="10"/>
        <v/>
      </c>
      <c r="AA30" s="6" t="str">
        <f t="shared" si="10"/>
        <v/>
      </c>
      <c r="AB30" s="6" t="str">
        <f t="shared" si="10"/>
        <v/>
      </c>
      <c r="AC30" s="6" t="str">
        <f t="shared" si="10"/>
        <v/>
      </c>
      <c r="AD30" s="6" t="str">
        <f t="shared" si="10"/>
        <v/>
      </c>
      <c r="AE30" s="6" t="str">
        <f t="shared" si="10"/>
        <v/>
      </c>
      <c r="AF30" s="6" t="str">
        <f t="shared" si="10"/>
        <v/>
      </c>
      <c r="AG30" s="6" t="str">
        <f t="shared" si="10"/>
        <v/>
      </c>
      <c r="AH30" s="6" t="str">
        <f t="shared" ref="AH30" si="11">IFERROR(AH29/AH27,"")</f>
        <v/>
      </c>
    </row>
    <row r="31" spans="1:34" ht="15.75" thickBot="1"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</row>
    <row r="32" spans="1:34">
      <c r="A32" s="195" t="str">
        <f>'FG TYPE'!B9</f>
        <v>W03-71010060-Y</v>
      </c>
      <c r="B32" s="67">
        <f>SUM(D32:AH32)</f>
        <v>12000</v>
      </c>
      <c r="C32" s="1" t="s">
        <v>1</v>
      </c>
      <c r="D32" s="4">
        <f>SUMIFS('Job Number'!$K$3:$K$200,'Job Number'!$A$3:$A$200,'Product Result'!D$1,'Job Number'!$E$3:$E$200,'Product Result'!$A$32)</f>
        <v>0</v>
      </c>
      <c r="E32" s="4">
        <f>SUMIFS('Job Number'!$K$3:$K$200,'Job Number'!$A$3:$A$200,'Product Result'!E$1,'Job Number'!$E$3:$E$200,'Product Result'!$A$32)</f>
        <v>0</v>
      </c>
      <c r="F32" s="4">
        <f>SUMIFS('Job Number'!$K$3:$K$200,'Job Number'!$A$3:$A$200,'Product Result'!F$1,'Job Number'!$E$3:$E$200,'Product Result'!$A$32)</f>
        <v>0</v>
      </c>
      <c r="G32" s="4">
        <f>SUMIFS('Job Number'!$K$3:$K$200,'Job Number'!$A$3:$A$200,'Product Result'!G$1,'Job Number'!$E$3:$E$200,'Product Result'!$A$32)</f>
        <v>0</v>
      </c>
      <c r="H32" s="4">
        <f>SUMIFS('Job Number'!$K$3:$K$200,'Job Number'!$A$3:$A$200,'Product Result'!H$1,'Job Number'!$E$3:$E$200,'Product Result'!$A$32)</f>
        <v>0</v>
      </c>
      <c r="I32" s="4">
        <f>SUMIFS('Job Number'!$K$3:$K$200,'Job Number'!$A$3:$A$200,'Product Result'!I$1,'Job Number'!$E$3:$E$200,'Product Result'!$A$32)</f>
        <v>0</v>
      </c>
      <c r="J32" s="4">
        <f>SUMIFS('Job Number'!$K$3:$K$200,'Job Number'!$A$3:$A$200,'Product Result'!J$1,'Job Number'!$E$3:$E$200,'Product Result'!$A$32)</f>
        <v>0</v>
      </c>
      <c r="K32" s="4">
        <f>SUMIFS('Job Number'!$K$3:$K$200,'Job Number'!$A$3:$A$200,'Product Result'!K$1,'Job Number'!$E$3:$E$200,'Product Result'!$A$32)</f>
        <v>0</v>
      </c>
      <c r="L32" s="4">
        <f>SUMIFS('Job Number'!$K$3:$K$200,'Job Number'!$A$3:$A$200,'Product Result'!L$1,'Job Number'!$E$3:$E$200,'Product Result'!$A$32)</f>
        <v>0</v>
      </c>
      <c r="M32" s="4">
        <f>SUMIFS('Job Number'!$K$3:$K$200,'Job Number'!$A$3:$A$200,'Product Result'!M$1,'Job Number'!$E$3:$E$200,'Product Result'!$A$32)</f>
        <v>0</v>
      </c>
      <c r="N32" s="4">
        <f>SUMIFS('Job Number'!$K$3:$K$200,'Job Number'!$A$3:$A$200,'Product Result'!N$1,'Job Number'!$E$3:$E$200,'Product Result'!$A$32)</f>
        <v>0</v>
      </c>
      <c r="O32" s="4">
        <f>SUMIFS('Job Number'!$K$3:$K$200,'Job Number'!$A$3:$A$200,'Product Result'!O$1,'Job Number'!$E$3:$E$200,'Product Result'!$A$32)</f>
        <v>0</v>
      </c>
      <c r="P32" s="4">
        <f>SUMIFS('Job Number'!$K$3:$K$200,'Job Number'!$A$3:$A$200,'Product Result'!P$1,'Job Number'!$E$3:$E$200,'Product Result'!$A$32)</f>
        <v>0</v>
      </c>
      <c r="Q32" s="4">
        <f>SUMIFS('Job Number'!$K$3:$K$200,'Job Number'!$A$3:$A$200,'Product Result'!Q$1,'Job Number'!$E$3:$E$200,'Product Result'!$A$32)</f>
        <v>0</v>
      </c>
      <c r="R32" s="4">
        <f>SUMIFS('Job Number'!$K$3:$K$200,'Job Number'!$A$3:$A$200,'Product Result'!R$1,'Job Number'!$E$3:$E$200,'Product Result'!$A$32)</f>
        <v>0</v>
      </c>
      <c r="S32" s="4">
        <f>SUMIFS('Job Number'!$K$3:$K$200,'Job Number'!$A$3:$A$200,'Product Result'!S$1,'Job Number'!$E$3:$E$200,'Product Result'!$A$32)</f>
        <v>0</v>
      </c>
      <c r="T32" s="4">
        <f>SUMIFS('Job Number'!$K$3:$K$200,'Job Number'!$A$3:$A$200,'Product Result'!T$1,'Job Number'!$E$3:$E$200,'Product Result'!$A$32)</f>
        <v>0</v>
      </c>
      <c r="U32" s="4">
        <f>SUMIFS('Job Number'!$K$3:$K$200,'Job Number'!$A$3:$A$200,'Product Result'!U$1,'Job Number'!$E$3:$E$200,'Product Result'!$A$32)</f>
        <v>0</v>
      </c>
      <c r="V32" s="4">
        <f>SUMIFS('Job Number'!$K$3:$K$200,'Job Number'!$A$3:$A$200,'Product Result'!V$1,'Job Number'!$E$3:$E$200,'Product Result'!$A$32)</f>
        <v>0</v>
      </c>
      <c r="W32" s="4">
        <f>SUMIFS('Job Number'!$K$3:$K$200,'Job Number'!$A$3:$A$200,'Product Result'!W$1,'Job Number'!$E$3:$E$200,'Product Result'!$A$32)</f>
        <v>0</v>
      </c>
      <c r="X32" s="4">
        <f>SUMIFS('Job Number'!$K$3:$K$200,'Job Number'!$A$3:$A$200,'Product Result'!X$1,'Job Number'!$E$3:$E$200,'Product Result'!$A$32)</f>
        <v>0</v>
      </c>
      <c r="Y32" s="4">
        <f>SUMIFS('Job Number'!$K$3:$K$200,'Job Number'!$A$3:$A$200,'Product Result'!Y$1,'Job Number'!$E$3:$E$200,'Product Result'!$A$32)</f>
        <v>0</v>
      </c>
      <c r="Z32" s="4">
        <f>SUMIFS('Job Number'!$K$3:$K$200,'Job Number'!$A$3:$A$200,'Product Result'!Z$1,'Job Number'!$E$3:$E$200,'Product Result'!$A$32)</f>
        <v>0</v>
      </c>
      <c r="AA32" s="4">
        <f>SUMIFS('Job Number'!$K$3:$K$200,'Job Number'!$A$3:$A$200,'Product Result'!AA$1,'Job Number'!$E$3:$E$200,'Product Result'!$A$32)</f>
        <v>0</v>
      </c>
      <c r="AB32" s="4">
        <f>SUMIFS('Job Number'!$K$3:$K$200,'Job Number'!$A$3:$A$200,'Product Result'!AB$1,'Job Number'!$E$3:$E$200,'Product Result'!$A$32)</f>
        <v>0</v>
      </c>
      <c r="AC32" s="4">
        <f>SUMIFS('Job Number'!$K$3:$K$200,'Job Number'!$A$3:$A$200,'Product Result'!AC$1,'Job Number'!$E$3:$E$200,'Product Result'!$A$32)</f>
        <v>0</v>
      </c>
      <c r="AD32" s="4">
        <f>SUMIFS('Job Number'!$K$3:$K$200,'Job Number'!$A$3:$A$200,'Product Result'!AD$1,'Job Number'!$E$3:$E$200,'Product Result'!$A$32)</f>
        <v>12000</v>
      </c>
      <c r="AE32" s="4">
        <f>SUMIFS('Job Number'!$K$3:$K$200,'Job Number'!$A$3:$A$200,'Product Result'!AE$1,'Job Number'!$E$3:$E$200,'Product Result'!$A$32)</f>
        <v>0</v>
      </c>
      <c r="AF32" s="4">
        <f>SUMIFS('Job Number'!$K$3:$K$200,'Job Number'!$A$3:$A$200,'Product Result'!AF$1,'Job Number'!$E$3:$E$200,'Product Result'!$A$32)</f>
        <v>0</v>
      </c>
      <c r="AG32" s="4">
        <f>SUMIFS('Job Number'!$K$3:$K$200,'Job Number'!$A$3:$A$200,'Product Result'!AG$1,'Job Number'!$E$3:$E$200,'Product Result'!$A$32)</f>
        <v>0</v>
      </c>
      <c r="AH32" s="4">
        <f>SUMIFS('Job Number'!$K$3:$K$200,'Job Number'!$A$3:$A$200,'Product Result'!AH$1,'Job Number'!$E$3:$E$200,'Product Result'!$A$32)</f>
        <v>0</v>
      </c>
    </row>
    <row r="33" spans="1:34">
      <c r="A33" s="195" t="str">
        <f>'FG TYPE'!C9</f>
        <v>AY01</v>
      </c>
      <c r="B33" s="191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7">
        <f>SUM(D34:AG34)-AE34-X34-Q34-J34</f>
        <v>1.6988290485951105E-2</v>
      </c>
      <c r="C34" s="1" t="s">
        <v>3</v>
      </c>
      <c r="D34" s="4">
        <f>SUMIFS('Job Number'!$Q$3:$Q$200,'Job Number'!$A$3:$A$200,'Product Result'!D$1,'Job Number'!$E$3:$E$200,'Product Result'!$A$32)</f>
        <v>0</v>
      </c>
      <c r="E34" s="4">
        <f>SUMIFS('Job Number'!$Q$3:$Q$200,'Job Number'!$A$3:$A$200,'Product Result'!E$1,'Job Number'!$E$3:$E$200,'Product Result'!$A$32)</f>
        <v>0</v>
      </c>
      <c r="F34" s="4">
        <f>SUMIFS('Job Number'!$Q$3:$Q$200,'Job Number'!$A$3:$A$200,'Product Result'!F$1,'Job Number'!$E$3:$E$200,'Product Result'!$A$32)</f>
        <v>0</v>
      </c>
      <c r="G34" s="4">
        <f>SUMIFS('Job Number'!$Q$3:$Q$200,'Job Number'!$A$3:$A$200,'Product Result'!G$1,'Job Number'!$E$3:$E$200,'Product Result'!$A$32)</f>
        <v>0</v>
      </c>
      <c r="H34" s="4">
        <f>SUMIFS('Job Number'!$Q$3:$Q$200,'Job Number'!$A$3:$A$200,'Product Result'!H$1,'Job Number'!$E$3:$E$200,'Product Result'!$A$32)</f>
        <v>0</v>
      </c>
      <c r="I34" s="4">
        <f>SUMIFS('Job Number'!$Q$3:$Q$200,'Job Number'!$A$3:$A$200,'Product Result'!I$1,'Job Number'!$E$3:$E$200,'Product Result'!$A$32)</f>
        <v>0</v>
      </c>
      <c r="J34" s="4">
        <f>SUMIFS('Job Number'!$Q$3:$Q$200,'Job Number'!$A$3:$A$200,'Product Result'!J$1,'Job Number'!$E$3:$E$200,'Product Result'!$A$32)</f>
        <v>0</v>
      </c>
      <c r="K34" s="4">
        <f>SUMIFS('Job Number'!$Q$3:$Q$200,'Job Number'!$A$3:$A$200,'Product Result'!K$1,'Job Number'!$E$3:$E$200,'Product Result'!$A$32)</f>
        <v>0</v>
      </c>
      <c r="L34" s="4">
        <f>SUMIFS('Job Number'!$Q$3:$Q$200,'Job Number'!$A$3:$A$200,'Product Result'!L$1,'Job Number'!$E$3:$E$200,'Product Result'!$A$32)</f>
        <v>0</v>
      </c>
      <c r="M34" s="4">
        <f>SUMIFS('Job Number'!$Q$3:$Q$200,'Job Number'!$A$3:$A$200,'Product Result'!M$1,'Job Number'!$E$3:$E$200,'Product Result'!$A$32)</f>
        <v>0</v>
      </c>
      <c r="N34" s="4">
        <f>SUMIFS('Job Number'!$Q$3:$Q$200,'Job Number'!$A$3:$A$200,'Product Result'!N$1,'Job Number'!$E$3:$E$200,'Product Result'!$A$32)</f>
        <v>0</v>
      </c>
      <c r="O34" s="4">
        <f>SUMIFS('Job Number'!$Q$3:$Q$200,'Job Number'!$A$3:$A$200,'Product Result'!O$1,'Job Number'!$E$3:$E$200,'Product Result'!$A$32)</f>
        <v>0</v>
      </c>
      <c r="P34" s="4">
        <f>SUMIFS('Job Number'!$Q$3:$Q$200,'Job Number'!$A$3:$A$200,'Product Result'!P$1,'Job Number'!$E$3:$E$200,'Product Result'!$A$32)</f>
        <v>0</v>
      </c>
      <c r="Q34" s="4">
        <f>SUMIFS('Job Number'!$Q$3:$Q$200,'Job Number'!$A$3:$A$200,'Product Result'!Q$1,'Job Number'!$E$3:$E$200,'Product Result'!$A$32)</f>
        <v>0</v>
      </c>
      <c r="R34" s="4">
        <f>SUMIFS('Job Number'!$Q$3:$Q$200,'Job Number'!$A$3:$A$200,'Product Result'!R$1,'Job Number'!$E$3:$E$200,'Product Result'!$A$32)</f>
        <v>0</v>
      </c>
      <c r="S34" s="4">
        <f>SUMIFS('Job Number'!$Q$3:$Q$200,'Job Number'!$A$3:$A$200,'Product Result'!S$1,'Job Number'!$E$3:$E$200,'Product Result'!$A$32)</f>
        <v>0</v>
      </c>
      <c r="T34" s="4">
        <f>SUMIFS('Job Number'!$Q$3:$Q$200,'Job Number'!$A$3:$A$200,'Product Result'!T$1,'Job Number'!$E$3:$E$200,'Product Result'!$A$32)</f>
        <v>0</v>
      </c>
      <c r="U34" s="4">
        <f>SUMIFS('Job Number'!$Q$3:$Q$200,'Job Number'!$A$3:$A$200,'Product Result'!U$1,'Job Number'!$E$3:$E$200,'Product Result'!$A$32)</f>
        <v>0</v>
      </c>
      <c r="V34" s="4">
        <f>SUMIFS('Job Number'!$Q$3:$Q$200,'Job Number'!$A$3:$A$200,'Product Result'!V$1,'Job Number'!$E$3:$E$200,'Product Result'!$A$32)</f>
        <v>0</v>
      </c>
      <c r="W34" s="4">
        <f>SUMIFS('Job Number'!$Q$3:$Q$200,'Job Number'!$A$3:$A$200,'Product Result'!W$1,'Job Number'!$E$3:$E$200,'Product Result'!$A$32)</f>
        <v>0</v>
      </c>
      <c r="X34" s="4">
        <f>SUMIFS('Job Number'!$Q$3:$Q$200,'Job Number'!$A$3:$A$200,'Product Result'!X$1,'Job Number'!$E$3:$E$200,'Product Result'!$A$32)</f>
        <v>0</v>
      </c>
      <c r="Y34" s="4">
        <f>SUMIFS('Job Number'!$Q$3:$Q$200,'Job Number'!$A$3:$A$200,'Product Result'!Y$1,'Job Number'!$E$3:$E$200,'Product Result'!$A$32)</f>
        <v>0</v>
      </c>
      <c r="Z34" s="4">
        <f>SUMIFS('Job Number'!$Q$3:$Q$200,'Job Number'!$A$3:$A$200,'Product Result'!Z$1,'Job Number'!$E$3:$E$200,'Product Result'!$A$32)</f>
        <v>0</v>
      </c>
      <c r="AA34" s="4">
        <f>SUMIFS('Job Number'!$Q$3:$Q$200,'Job Number'!$A$3:$A$200,'Product Result'!AA$1,'Job Number'!$E$3:$E$200,'Product Result'!$A$32)</f>
        <v>0</v>
      </c>
      <c r="AB34" s="4">
        <f>SUMIFS('Job Number'!$Q$3:$Q$200,'Job Number'!$A$3:$A$200,'Product Result'!AB$1,'Job Number'!$E$3:$E$200,'Product Result'!$A$32)</f>
        <v>0</v>
      </c>
      <c r="AC34" s="4">
        <f>SUMIFS('Job Number'!$Q$3:$Q$200,'Job Number'!$A$3:$A$200,'Product Result'!AC$1,'Job Number'!$E$3:$E$200,'Product Result'!$A$32)</f>
        <v>0</v>
      </c>
      <c r="AD34" s="4">
        <f>SUMIFS('Job Number'!$Q$3:$Q$200,'Job Number'!$A$3:$A$200,'Product Result'!AD$1,'Job Number'!$E$3:$E$200,'Product Result'!$A$32)</f>
        <v>1.6988290485951105E-2</v>
      </c>
      <c r="AE34" s="4">
        <f>SUMIFS('Job Number'!$Q$3:$Q$200,'Job Number'!$A$3:$A$200,'Product Result'!AE$1,'Job Number'!$E$3:$E$200,'Product Result'!$A$32)</f>
        <v>0</v>
      </c>
      <c r="AF34" s="4">
        <f>SUMIFS('Job Number'!$Q$3:$Q$200,'Job Number'!$A$3:$A$200,'Product Result'!AF$1,'Job Number'!$E$3:$E$200,'Product Result'!$A$32)</f>
        <v>0</v>
      </c>
      <c r="AG34" s="4">
        <f>SUMIFS('Job Number'!$Q$3:$Q$200,'Job Number'!$A$3:$A$200,'Product Result'!AG$1,'Job Number'!$E$3:$E$200,'Product Result'!$A$32)</f>
        <v>0</v>
      </c>
      <c r="AH34" s="4">
        <f>SUMIFS('Job Number'!$Q$3:$Q$200,'Job Number'!$A$3:$A$200,'Product Result'!AH$1,'Job Number'!$E$3:$E$200,'Product Result'!$A$32)</f>
        <v>0</v>
      </c>
    </row>
    <row r="35" spans="1:34" ht="15.75" thickBot="1">
      <c r="B35" s="191">
        <f>IFERROR(B34/B32,0)</f>
        <v>1.4156908738292587E-6</v>
      </c>
      <c r="C35" s="1" t="s">
        <v>4</v>
      </c>
      <c r="D35" s="6" t="str">
        <f t="shared" ref="D35:AG35" si="12">IFERROR(D34/D32,"")</f>
        <v/>
      </c>
      <c r="E35" s="6" t="str">
        <f t="shared" si="12"/>
        <v/>
      </c>
      <c r="F35" s="6" t="str">
        <f t="shared" si="12"/>
        <v/>
      </c>
      <c r="G35" s="6" t="str">
        <f t="shared" si="12"/>
        <v/>
      </c>
      <c r="H35" s="6" t="str">
        <f t="shared" si="12"/>
        <v/>
      </c>
      <c r="I35" s="6" t="str">
        <f t="shared" si="12"/>
        <v/>
      </c>
      <c r="J35" s="6" t="str">
        <f t="shared" si="12"/>
        <v/>
      </c>
      <c r="K35" s="6" t="str">
        <f t="shared" si="12"/>
        <v/>
      </c>
      <c r="L35" s="6" t="str">
        <f t="shared" si="12"/>
        <v/>
      </c>
      <c r="M35" s="6" t="str">
        <f t="shared" si="12"/>
        <v/>
      </c>
      <c r="N35" s="6" t="str">
        <f t="shared" si="12"/>
        <v/>
      </c>
      <c r="O35" s="6" t="str">
        <f t="shared" si="12"/>
        <v/>
      </c>
      <c r="P35" s="6" t="str">
        <f t="shared" si="12"/>
        <v/>
      </c>
      <c r="Q35" s="6" t="str">
        <f t="shared" si="12"/>
        <v/>
      </c>
      <c r="R35" s="6" t="str">
        <f t="shared" si="12"/>
        <v/>
      </c>
      <c r="S35" s="6" t="str">
        <f t="shared" si="12"/>
        <v/>
      </c>
      <c r="T35" s="6" t="str">
        <f t="shared" si="12"/>
        <v/>
      </c>
      <c r="U35" s="6" t="str">
        <f t="shared" si="12"/>
        <v/>
      </c>
      <c r="V35" s="6" t="str">
        <f t="shared" si="12"/>
        <v/>
      </c>
      <c r="W35" s="6" t="str">
        <f t="shared" si="12"/>
        <v/>
      </c>
      <c r="X35" s="6" t="str">
        <f t="shared" si="12"/>
        <v/>
      </c>
      <c r="Y35" s="6" t="str">
        <f t="shared" si="12"/>
        <v/>
      </c>
      <c r="Z35" s="6" t="str">
        <f t="shared" si="12"/>
        <v/>
      </c>
      <c r="AA35" s="6" t="str">
        <f t="shared" si="12"/>
        <v/>
      </c>
      <c r="AB35" s="6" t="str">
        <f t="shared" si="12"/>
        <v/>
      </c>
      <c r="AC35" s="6" t="str">
        <f t="shared" si="12"/>
        <v/>
      </c>
      <c r="AD35" s="6">
        <f t="shared" si="12"/>
        <v>1.4156908738292587E-6</v>
      </c>
      <c r="AE35" s="6" t="str">
        <f t="shared" si="12"/>
        <v/>
      </c>
      <c r="AF35" s="6" t="str">
        <f t="shared" si="12"/>
        <v/>
      </c>
      <c r="AG35" s="6" t="str">
        <f t="shared" si="12"/>
        <v/>
      </c>
      <c r="AH35" s="6" t="str">
        <f t="shared" ref="AH35" si="13">IFERROR(AH34/AH32,"")</f>
        <v/>
      </c>
    </row>
    <row r="36" spans="1:34" ht="15.75" thickBot="1"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</row>
    <row r="37" spans="1:34">
      <c r="A37" s="195" t="str">
        <f>'FG TYPE'!B10</f>
        <v>W03-71010061-Y</v>
      </c>
      <c r="B37" s="67">
        <f>SUM(D37:AH37)</f>
        <v>45163</v>
      </c>
      <c r="C37" s="1" t="s">
        <v>1</v>
      </c>
      <c r="D37" s="4">
        <f>SUMIFS('Job Number'!$K$3:$K$200,'Job Number'!$A$3:$A$200,'Product Result'!D$1,'Job Number'!$E$3:$E$200,'Product Result'!$A$37)</f>
        <v>0</v>
      </c>
      <c r="E37" s="4">
        <f>SUMIFS('Job Number'!$K$3:$K$200,'Job Number'!$A$3:$A$200,'Product Result'!E$1,'Job Number'!$E$3:$E$200,'Product Result'!$A$37)</f>
        <v>0</v>
      </c>
      <c r="F37" s="4">
        <f>SUMIFS('Job Number'!$K$3:$K$200,'Job Number'!$A$3:$A$200,'Product Result'!F$1,'Job Number'!$E$3:$E$200,'Product Result'!$A$37)</f>
        <v>0</v>
      </c>
      <c r="G37" s="4">
        <f>SUMIFS('Job Number'!$K$3:$K$200,'Job Number'!$A$3:$A$200,'Product Result'!G$1,'Job Number'!$E$3:$E$200,'Product Result'!$A$37)</f>
        <v>0</v>
      </c>
      <c r="H37" s="4">
        <f>SUMIFS('Job Number'!$K$3:$K$200,'Job Number'!$A$3:$A$200,'Product Result'!H$1,'Job Number'!$E$3:$E$200,'Product Result'!$A$37)</f>
        <v>0</v>
      </c>
      <c r="I37" s="4">
        <f>SUMIFS('Job Number'!$K$3:$K$200,'Job Number'!$A$3:$A$200,'Product Result'!I$1,'Job Number'!$E$3:$E$200,'Product Result'!$A$37)</f>
        <v>0</v>
      </c>
      <c r="J37" s="4">
        <f>SUMIFS('Job Number'!$K$3:$K$200,'Job Number'!$A$3:$A$200,'Product Result'!J$1,'Job Number'!$E$3:$E$200,'Product Result'!$A$37)</f>
        <v>0</v>
      </c>
      <c r="K37" s="4">
        <f>SUMIFS('Job Number'!$K$3:$K$200,'Job Number'!$A$3:$A$200,'Product Result'!K$1,'Job Number'!$E$3:$E$200,'Product Result'!$A$37)</f>
        <v>0</v>
      </c>
      <c r="L37" s="4">
        <f>SUMIFS('Job Number'!$K$3:$K$200,'Job Number'!$A$3:$A$200,'Product Result'!L$1,'Job Number'!$E$3:$E$200,'Product Result'!$A$37)</f>
        <v>0</v>
      </c>
      <c r="M37" s="4">
        <f>SUMIFS('Job Number'!$K$3:$K$200,'Job Number'!$A$3:$A$200,'Product Result'!M$1,'Job Number'!$E$3:$E$200,'Product Result'!$A$37)</f>
        <v>0</v>
      </c>
      <c r="N37" s="4">
        <f>SUMIFS('Job Number'!$K$3:$K$200,'Job Number'!$A$3:$A$200,'Product Result'!N$1,'Job Number'!$E$3:$E$200,'Product Result'!$A$37)</f>
        <v>0</v>
      </c>
      <c r="O37" s="4">
        <f>SUMIFS('Job Number'!$K$3:$K$200,'Job Number'!$A$3:$A$200,'Product Result'!O$1,'Job Number'!$E$3:$E$200,'Product Result'!$A$37)</f>
        <v>0</v>
      </c>
      <c r="P37" s="4">
        <f>SUMIFS('Job Number'!$K$3:$K$200,'Job Number'!$A$3:$A$200,'Product Result'!P$1,'Job Number'!$E$3:$E$200,'Product Result'!$A$37)</f>
        <v>0</v>
      </c>
      <c r="Q37" s="4">
        <f>SUMIFS('Job Number'!$K$3:$K$200,'Job Number'!$A$3:$A$200,'Product Result'!Q$1,'Job Number'!$E$3:$E$200,'Product Result'!$A$37)</f>
        <v>0</v>
      </c>
      <c r="R37" s="4">
        <f>SUMIFS('Job Number'!$K$3:$K$200,'Job Number'!$A$3:$A$200,'Product Result'!R$1,'Job Number'!$E$3:$E$200,'Product Result'!$A$37)</f>
        <v>0</v>
      </c>
      <c r="S37" s="4">
        <f>SUMIFS('Job Number'!$K$3:$K$200,'Job Number'!$A$3:$A$200,'Product Result'!S$1,'Job Number'!$E$3:$E$200,'Product Result'!$A$37)</f>
        <v>0</v>
      </c>
      <c r="T37" s="4">
        <f>SUMIFS('Job Number'!$K$3:$K$200,'Job Number'!$A$3:$A$200,'Product Result'!T$1,'Job Number'!$E$3:$E$200,'Product Result'!$A$37)</f>
        <v>0</v>
      </c>
      <c r="U37" s="4">
        <f>SUMIFS('Job Number'!$K$3:$K$200,'Job Number'!$A$3:$A$200,'Product Result'!U$1,'Job Number'!$E$3:$E$200,'Product Result'!$A$37)</f>
        <v>0</v>
      </c>
      <c r="V37" s="4">
        <f>SUMIFS('Job Number'!$K$3:$K$200,'Job Number'!$A$3:$A$200,'Product Result'!V$1,'Job Number'!$E$3:$E$200,'Product Result'!$A$37)</f>
        <v>0</v>
      </c>
      <c r="W37" s="4">
        <f>SUMIFS('Job Number'!$K$3:$K$200,'Job Number'!$A$3:$A$200,'Product Result'!W$1,'Job Number'!$E$3:$E$200,'Product Result'!$A$37)</f>
        <v>0</v>
      </c>
      <c r="X37" s="4">
        <f>SUMIFS('Job Number'!$K$3:$K$200,'Job Number'!$A$3:$A$200,'Product Result'!X$1,'Job Number'!$E$3:$E$200,'Product Result'!$A$37)</f>
        <v>0</v>
      </c>
      <c r="Y37" s="4">
        <f>SUMIFS('Job Number'!$K$3:$K$200,'Job Number'!$A$3:$A$200,'Product Result'!Y$1,'Job Number'!$E$3:$E$200,'Product Result'!$A$37)</f>
        <v>0</v>
      </c>
      <c r="Z37" s="4">
        <f>SUMIFS('Job Number'!$K$3:$K$200,'Job Number'!$A$3:$A$200,'Product Result'!Z$1,'Job Number'!$E$3:$E$200,'Product Result'!$A$37)</f>
        <v>0</v>
      </c>
      <c r="AA37" s="4">
        <f>SUMIFS('Job Number'!$K$3:$K$200,'Job Number'!$A$3:$A$200,'Product Result'!AA$1,'Job Number'!$E$3:$E$200,'Product Result'!$A$37)</f>
        <v>0</v>
      </c>
      <c r="AB37" s="4">
        <f>SUMIFS('Job Number'!$K$3:$K$200,'Job Number'!$A$3:$A$200,'Product Result'!AB$1,'Job Number'!$E$3:$E$200,'Product Result'!$A$37)</f>
        <v>0</v>
      </c>
      <c r="AC37" s="4">
        <f>SUMIFS('Job Number'!$K$3:$K$200,'Job Number'!$A$3:$A$200,'Product Result'!AC$1,'Job Number'!$E$3:$E$200,'Product Result'!$A$37)</f>
        <v>0</v>
      </c>
      <c r="AD37" s="4">
        <f>SUMIFS('Job Number'!$K$3:$K$200,'Job Number'!$A$3:$A$200,'Product Result'!AD$1,'Job Number'!$E$3:$E$200,'Product Result'!$A$37)</f>
        <v>9632</v>
      </c>
      <c r="AE37" s="4">
        <f>SUMIFS('Job Number'!$K$3:$K$200,'Job Number'!$A$3:$A$200,'Product Result'!AE$1,'Job Number'!$E$3:$E$200,'Product Result'!$A$37)</f>
        <v>11240</v>
      </c>
      <c r="AF37" s="4">
        <f>SUMIFS('Job Number'!$K$3:$K$200,'Job Number'!$A$3:$A$200,'Product Result'!AF$1,'Job Number'!$E$3:$E$200,'Product Result'!$A$37)</f>
        <v>0</v>
      </c>
      <c r="AG37" s="4">
        <f>SUMIFS('Job Number'!$K$3:$K$200,'Job Number'!$A$3:$A$200,'Product Result'!AG$1,'Job Number'!$E$3:$E$200,'Product Result'!$A$37)</f>
        <v>24291</v>
      </c>
      <c r="AH37" s="4">
        <f>SUMIFS('Job Number'!$K$3:$K$200,'Job Number'!$A$3:$A$200,'Product Result'!AH$1,'Job Number'!$E$3:$E$200,'Product Result'!$A$37)</f>
        <v>0</v>
      </c>
    </row>
    <row r="38" spans="1:34">
      <c r="A38" s="195" t="str">
        <f>'FG TYPE'!C10</f>
        <v>AX88</v>
      </c>
      <c r="B38" s="191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7">
        <f>SUM(D39:AG39)-AE39-X39-Q39-J39</f>
        <v>5.6557363435072949E-2</v>
      </c>
      <c r="C39" s="1" t="s">
        <v>3</v>
      </c>
      <c r="D39" s="4">
        <f>SUMIFS('Job Number'!$Q$3:$Q$200,'Job Number'!$A$3:$A$200,'Product Result'!D$1,'Job Number'!$E$3:$E$200,'Product Result'!$A$37)</f>
        <v>0</v>
      </c>
      <c r="E39" s="4">
        <f>SUMIFS('Job Number'!$Q$3:$Q$200,'Job Number'!$A$3:$A$200,'Product Result'!E$1,'Job Number'!$E$3:$E$200,'Product Result'!$A$37)</f>
        <v>0</v>
      </c>
      <c r="F39" s="4">
        <f>SUMIFS('Job Number'!$Q$3:$Q$200,'Job Number'!$A$3:$A$200,'Product Result'!F$1,'Job Number'!$E$3:$E$200,'Product Result'!$A$37)</f>
        <v>0</v>
      </c>
      <c r="G39" s="4">
        <f>SUMIFS('Job Number'!$Q$3:$Q$200,'Job Number'!$A$3:$A$200,'Product Result'!G$1,'Job Number'!$E$3:$E$200,'Product Result'!$A$37)</f>
        <v>0</v>
      </c>
      <c r="H39" s="4">
        <f>SUMIFS('Job Number'!$Q$3:$Q$200,'Job Number'!$A$3:$A$200,'Product Result'!H$1,'Job Number'!$E$3:$E$200,'Product Result'!$A$37)</f>
        <v>0</v>
      </c>
      <c r="I39" s="4">
        <f>SUMIFS('Job Number'!$Q$3:$Q$200,'Job Number'!$A$3:$A$200,'Product Result'!I$1,'Job Number'!$E$3:$E$200,'Product Result'!$A$37)</f>
        <v>0</v>
      </c>
      <c r="J39" s="4">
        <f>SUMIFS('Job Number'!$Q$3:$Q$200,'Job Number'!$A$3:$A$200,'Product Result'!J$1,'Job Number'!$E$3:$E$200,'Product Result'!$A$37)</f>
        <v>0</v>
      </c>
      <c r="K39" s="4">
        <f>SUMIFS('Job Number'!$Q$3:$Q$200,'Job Number'!$A$3:$A$200,'Product Result'!K$1,'Job Number'!$E$3:$E$200,'Product Result'!$A$37)</f>
        <v>0</v>
      </c>
      <c r="L39" s="4">
        <f>SUMIFS('Job Number'!$Q$3:$Q$200,'Job Number'!$A$3:$A$200,'Product Result'!L$1,'Job Number'!$E$3:$E$200,'Product Result'!$A$37)</f>
        <v>0</v>
      </c>
      <c r="M39" s="4">
        <f>SUMIFS('Job Number'!$Q$3:$Q$200,'Job Number'!$A$3:$A$200,'Product Result'!M$1,'Job Number'!$E$3:$E$200,'Product Result'!$A$37)</f>
        <v>0</v>
      </c>
      <c r="N39" s="4">
        <f>SUMIFS('Job Number'!$Q$3:$Q$200,'Job Number'!$A$3:$A$200,'Product Result'!N$1,'Job Number'!$E$3:$E$200,'Product Result'!$A$37)</f>
        <v>0</v>
      </c>
      <c r="O39" s="4">
        <f>SUMIFS('Job Number'!$Q$3:$Q$200,'Job Number'!$A$3:$A$200,'Product Result'!O$1,'Job Number'!$E$3:$E$200,'Product Result'!$A$37)</f>
        <v>0</v>
      </c>
      <c r="P39" s="4">
        <f>SUMIFS('Job Number'!$Q$3:$Q$200,'Job Number'!$A$3:$A$200,'Product Result'!P$1,'Job Number'!$E$3:$E$200,'Product Result'!$A$37)</f>
        <v>0</v>
      </c>
      <c r="Q39" s="4">
        <f>SUMIFS('Job Number'!$Q$3:$Q$200,'Job Number'!$A$3:$A$200,'Product Result'!Q$1,'Job Number'!$E$3:$E$200,'Product Result'!$A$37)</f>
        <v>0</v>
      </c>
      <c r="R39" s="4">
        <f>SUMIFS('Job Number'!$Q$3:$Q$200,'Job Number'!$A$3:$A$200,'Product Result'!R$1,'Job Number'!$E$3:$E$200,'Product Result'!$A$37)</f>
        <v>0</v>
      </c>
      <c r="S39" s="4">
        <f>SUMIFS('Job Number'!$Q$3:$Q$200,'Job Number'!$A$3:$A$200,'Product Result'!S$1,'Job Number'!$E$3:$E$200,'Product Result'!$A$37)</f>
        <v>0</v>
      </c>
      <c r="T39" s="4">
        <f>SUMIFS('Job Number'!$Q$3:$Q$200,'Job Number'!$A$3:$A$200,'Product Result'!T$1,'Job Number'!$E$3:$E$200,'Product Result'!$A$37)</f>
        <v>0</v>
      </c>
      <c r="U39" s="4">
        <f>SUMIFS('Job Number'!$Q$3:$Q$200,'Job Number'!$A$3:$A$200,'Product Result'!U$1,'Job Number'!$E$3:$E$200,'Product Result'!$A$37)</f>
        <v>0</v>
      </c>
      <c r="V39" s="4">
        <f>SUMIFS('Job Number'!$Q$3:$Q$200,'Job Number'!$A$3:$A$200,'Product Result'!V$1,'Job Number'!$E$3:$E$200,'Product Result'!$A$37)</f>
        <v>0</v>
      </c>
      <c r="W39" s="4">
        <f>SUMIFS('Job Number'!$Q$3:$Q$200,'Job Number'!$A$3:$A$200,'Product Result'!W$1,'Job Number'!$E$3:$E$200,'Product Result'!$A$37)</f>
        <v>0</v>
      </c>
      <c r="X39" s="4">
        <f>SUMIFS('Job Number'!$Q$3:$Q$200,'Job Number'!$A$3:$A$200,'Product Result'!X$1,'Job Number'!$E$3:$E$200,'Product Result'!$A$37)</f>
        <v>0</v>
      </c>
      <c r="Y39" s="4">
        <f>SUMIFS('Job Number'!$Q$3:$Q$200,'Job Number'!$A$3:$A$200,'Product Result'!Y$1,'Job Number'!$E$3:$E$200,'Product Result'!$A$37)</f>
        <v>0</v>
      </c>
      <c r="Z39" s="4">
        <f>SUMIFS('Job Number'!$Q$3:$Q$200,'Job Number'!$A$3:$A$200,'Product Result'!Z$1,'Job Number'!$E$3:$E$200,'Product Result'!$A$37)</f>
        <v>0</v>
      </c>
      <c r="AA39" s="4">
        <f>SUMIFS('Job Number'!$Q$3:$Q$200,'Job Number'!$A$3:$A$200,'Product Result'!AA$1,'Job Number'!$E$3:$E$200,'Product Result'!$A$37)</f>
        <v>0</v>
      </c>
      <c r="AB39" s="4">
        <f>SUMIFS('Job Number'!$Q$3:$Q$200,'Job Number'!$A$3:$A$200,'Product Result'!AB$1,'Job Number'!$E$3:$E$200,'Product Result'!$A$37)</f>
        <v>0</v>
      </c>
      <c r="AC39" s="4">
        <f>SUMIFS('Job Number'!$Q$3:$Q$200,'Job Number'!$A$3:$A$200,'Product Result'!AC$1,'Job Number'!$E$3:$E$200,'Product Result'!$A$37)</f>
        <v>0</v>
      </c>
      <c r="AD39" s="4">
        <f>SUMIFS('Job Number'!$Q$3:$Q$200,'Job Number'!$A$3:$A$200,'Product Result'!AD$1,'Job Number'!$E$3:$E$200,'Product Result'!$A$37)</f>
        <v>2.3766163462835728E-2</v>
      </c>
      <c r="AE39" s="4">
        <f>SUMIFS('Job Number'!$Q$3:$Q$200,'Job Number'!$A$3:$A$200,'Product Result'!AE$1,'Job Number'!$E$3:$E$200,'Product Result'!$A$37)</f>
        <v>1.2049274837224124E-2</v>
      </c>
      <c r="AF39" s="4">
        <f>SUMIFS('Job Number'!$Q$3:$Q$200,'Job Number'!$A$3:$A$200,'Product Result'!AF$1,'Job Number'!$E$3:$E$200,'Product Result'!$A$37)</f>
        <v>0</v>
      </c>
      <c r="AG39" s="4">
        <f>SUMIFS('Job Number'!$Q$3:$Q$200,'Job Number'!$A$3:$A$200,'Product Result'!AG$1,'Job Number'!$E$3:$E$200,'Product Result'!$A$37)</f>
        <v>3.2791199972237214E-2</v>
      </c>
      <c r="AH39" s="4">
        <f>SUMIFS('Job Number'!$Q$3:$Q$200,'Job Number'!$A$3:$A$200,'Product Result'!AH$1,'Job Number'!$E$3:$E$200,'Product Result'!$A$37)</f>
        <v>0</v>
      </c>
    </row>
    <row r="40" spans="1:34" ht="15.75" thickBot="1">
      <c r="B40" s="191">
        <f>IFERROR(B39/B37,0)</f>
        <v>1.2522942106386411E-6</v>
      </c>
      <c r="C40" s="1" t="s">
        <v>4</v>
      </c>
      <c r="D40" s="6" t="str">
        <f t="shared" ref="D40:AG40" si="14">IFERROR(D39/D37,"")</f>
        <v/>
      </c>
      <c r="E40" s="6" t="str">
        <f t="shared" si="14"/>
        <v/>
      </c>
      <c r="F40" s="6" t="str">
        <f t="shared" si="14"/>
        <v/>
      </c>
      <c r="G40" s="6" t="str">
        <f t="shared" si="14"/>
        <v/>
      </c>
      <c r="H40" s="6" t="str">
        <f t="shared" si="14"/>
        <v/>
      </c>
      <c r="I40" s="6" t="str">
        <f t="shared" si="14"/>
        <v/>
      </c>
      <c r="J40" s="6" t="str">
        <f t="shared" si="14"/>
        <v/>
      </c>
      <c r="K40" s="6" t="str">
        <f t="shared" si="14"/>
        <v/>
      </c>
      <c r="L40" s="6" t="str">
        <f t="shared" si="14"/>
        <v/>
      </c>
      <c r="M40" s="6" t="str">
        <f t="shared" si="14"/>
        <v/>
      </c>
      <c r="N40" s="6" t="str">
        <f t="shared" si="14"/>
        <v/>
      </c>
      <c r="O40" s="6" t="str">
        <f t="shared" si="14"/>
        <v/>
      </c>
      <c r="P40" s="6" t="str">
        <f t="shared" si="14"/>
        <v/>
      </c>
      <c r="Q40" s="6" t="str">
        <f t="shared" si="14"/>
        <v/>
      </c>
      <c r="R40" s="6" t="str">
        <f t="shared" si="14"/>
        <v/>
      </c>
      <c r="S40" s="6" t="str">
        <f t="shared" si="14"/>
        <v/>
      </c>
      <c r="T40" s="6" t="str">
        <f t="shared" si="14"/>
        <v/>
      </c>
      <c r="U40" s="6" t="str">
        <f t="shared" si="14"/>
        <v/>
      </c>
      <c r="V40" s="6" t="str">
        <f t="shared" si="14"/>
        <v/>
      </c>
      <c r="W40" s="6" t="str">
        <f t="shared" si="14"/>
        <v/>
      </c>
      <c r="X40" s="6" t="str">
        <f t="shared" si="14"/>
        <v/>
      </c>
      <c r="Y40" s="6" t="str">
        <f t="shared" si="14"/>
        <v/>
      </c>
      <c r="Z40" s="6" t="str">
        <f t="shared" si="14"/>
        <v/>
      </c>
      <c r="AA40" s="6" t="str">
        <f t="shared" si="14"/>
        <v/>
      </c>
      <c r="AB40" s="6" t="str">
        <f t="shared" si="14"/>
        <v/>
      </c>
      <c r="AC40" s="6" t="str">
        <f t="shared" si="14"/>
        <v/>
      </c>
      <c r="AD40" s="6">
        <f t="shared" si="14"/>
        <v>2.4674173030352709E-6</v>
      </c>
      <c r="AE40" s="6">
        <f t="shared" si="14"/>
        <v>1.0719995406783028E-6</v>
      </c>
      <c r="AF40" s="6" t="str">
        <f t="shared" si="14"/>
        <v/>
      </c>
      <c r="AG40" s="6">
        <f t="shared" si="14"/>
        <v>1.3499320724645841E-6</v>
      </c>
      <c r="AH40" s="6" t="str">
        <f t="shared" ref="AH40" si="15">IFERROR(AH39/AH37,"")</f>
        <v/>
      </c>
    </row>
    <row r="41" spans="1:34" ht="15.75" thickBot="1"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</row>
    <row r="42" spans="1:34">
      <c r="A42" s="195" t="str">
        <f>'FG TYPE'!B11</f>
        <v>W03-25040027-Y</v>
      </c>
      <c r="B42" s="67">
        <f>SUM(D42:AH42)</f>
        <v>1503</v>
      </c>
      <c r="C42" s="1" t="s">
        <v>1</v>
      </c>
      <c r="D42" s="4">
        <f>SUMIFS('Job Number'!$K$3:$K$200,'Job Number'!$A$3:$A$200,'Product Result'!D$1,'Job Number'!$E$3:$E$200,'Product Result'!$A$42)</f>
        <v>0</v>
      </c>
      <c r="E42" s="4">
        <f>SUMIFS('Job Number'!$K$3:$K$200,'Job Number'!$A$3:$A$200,'Product Result'!E$1,'Job Number'!$E$3:$E$200,'Product Result'!$A$42)</f>
        <v>0</v>
      </c>
      <c r="F42" s="4">
        <f>SUMIFS('Job Number'!$K$3:$K$200,'Job Number'!$A$3:$A$200,'Product Result'!F$1,'Job Number'!$E$3:$E$200,'Product Result'!$A$42)</f>
        <v>0</v>
      </c>
      <c r="G42" s="4">
        <f>SUMIFS('Job Number'!$K$3:$K$200,'Job Number'!$A$3:$A$200,'Product Result'!G$1,'Job Number'!$E$3:$E$200,'Product Result'!$A$42)</f>
        <v>0</v>
      </c>
      <c r="H42" s="4">
        <f>SUMIFS('Job Number'!$K$3:$K$200,'Job Number'!$A$3:$A$200,'Product Result'!H$1,'Job Number'!$E$3:$E$200,'Product Result'!$A$42)</f>
        <v>0</v>
      </c>
      <c r="I42" s="4">
        <f>SUMIFS('Job Number'!$K$3:$K$200,'Job Number'!$A$3:$A$200,'Product Result'!I$1,'Job Number'!$E$3:$E$200,'Product Result'!$A$42)</f>
        <v>0</v>
      </c>
      <c r="J42" s="4">
        <f>SUMIFS('Job Number'!$K$3:$K$200,'Job Number'!$A$3:$A$200,'Product Result'!J$1,'Job Number'!$E$3:$E$200,'Product Result'!$A$42)</f>
        <v>0</v>
      </c>
      <c r="K42" s="4">
        <f>SUMIFS('Job Number'!$K$3:$K$200,'Job Number'!$A$3:$A$200,'Product Result'!K$1,'Job Number'!$E$3:$E$200,'Product Result'!$A$42)</f>
        <v>0</v>
      </c>
      <c r="L42" s="4">
        <f>SUMIFS('Job Number'!$K$3:$K$200,'Job Number'!$A$3:$A$200,'Product Result'!L$1,'Job Number'!$E$3:$E$200,'Product Result'!$A$42)</f>
        <v>0</v>
      </c>
      <c r="M42" s="4">
        <f>SUMIFS('Job Number'!$K$3:$K$200,'Job Number'!$A$3:$A$200,'Product Result'!M$1,'Job Number'!$E$3:$E$200,'Product Result'!$A$42)</f>
        <v>1503</v>
      </c>
      <c r="N42" s="4">
        <f>SUMIFS('Job Number'!$K$3:$K$200,'Job Number'!$A$3:$A$200,'Product Result'!N$1,'Job Number'!$E$3:$E$200,'Product Result'!$A$42)</f>
        <v>0</v>
      </c>
      <c r="O42" s="4">
        <f>SUMIFS('Job Number'!$K$3:$K$200,'Job Number'!$A$3:$A$200,'Product Result'!O$1,'Job Number'!$E$3:$E$200,'Product Result'!$A$42)</f>
        <v>0</v>
      </c>
      <c r="P42" s="4">
        <f>SUMIFS('Job Number'!$K$3:$K$200,'Job Number'!$A$3:$A$200,'Product Result'!P$1,'Job Number'!$E$3:$E$200,'Product Result'!$A$42)</f>
        <v>0</v>
      </c>
      <c r="Q42" s="4">
        <f>SUMIFS('Job Number'!$K$3:$K$200,'Job Number'!$A$3:$A$200,'Product Result'!Q$1,'Job Number'!$E$3:$E$200,'Product Result'!$A$42)</f>
        <v>0</v>
      </c>
      <c r="R42" s="4">
        <f>SUMIFS('Job Number'!$K$3:$K$200,'Job Number'!$A$3:$A$200,'Product Result'!R$1,'Job Number'!$E$3:$E$200,'Product Result'!$A$42)</f>
        <v>0</v>
      </c>
      <c r="S42" s="4">
        <f>SUMIFS('Job Number'!$K$3:$K$200,'Job Number'!$A$3:$A$200,'Product Result'!S$1,'Job Number'!$E$3:$E$200,'Product Result'!$A$42)</f>
        <v>0</v>
      </c>
      <c r="T42" s="4">
        <f>SUMIFS('Job Number'!$K$3:$K$200,'Job Number'!$A$3:$A$200,'Product Result'!T$1,'Job Number'!$E$3:$E$200,'Product Result'!$A$42)</f>
        <v>0</v>
      </c>
      <c r="U42" s="4">
        <f>SUMIFS('Job Number'!$K$3:$K$200,'Job Number'!$A$3:$A$200,'Product Result'!U$1,'Job Number'!$E$3:$E$200,'Product Result'!$A$42)</f>
        <v>0</v>
      </c>
      <c r="V42" s="4">
        <f>SUMIFS('Job Number'!$K$3:$K$200,'Job Number'!$A$3:$A$200,'Product Result'!V$1,'Job Number'!$E$3:$E$200,'Product Result'!$A$42)</f>
        <v>0</v>
      </c>
      <c r="W42" s="4">
        <f>SUMIFS('Job Number'!$K$3:$K$200,'Job Number'!$A$3:$A$200,'Product Result'!W$1,'Job Number'!$E$3:$E$200,'Product Result'!$A$42)</f>
        <v>0</v>
      </c>
      <c r="X42" s="4">
        <f>SUMIFS('Job Number'!$K$3:$K$200,'Job Number'!$A$3:$A$200,'Product Result'!X$1,'Job Number'!$E$3:$E$200,'Product Result'!$A$42)</f>
        <v>0</v>
      </c>
      <c r="Y42" s="4">
        <f>SUMIFS('Job Number'!$K$3:$K$200,'Job Number'!$A$3:$A$200,'Product Result'!Y$1,'Job Number'!$E$3:$E$200,'Product Result'!$A$42)</f>
        <v>0</v>
      </c>
      <c r="Z42" s="4">
        <f>SUMIFS('Job Number'!$K$3:$K$200,'Job Number'!$A$3:$A$200,'Product Result'!Z$1,'Job Number'!$E$3:$E$200,'Product Result'!$A$42)</f>
        <v>0</v>
      </c>
      <c r="AA42" s="4">
        <f>SUMIFS('Job Number'!$K$3:$K$200,'Job Number'!$A$3:$A$200,'Product Result'!AA$1,'Job Number'!$E$3:$E$200,'Product Result'!$A$42)</f>
        <v>0</v>
      </c>
      <c r="AB42" s="4">
        <f>SUMIFS('Job Number'!$K$3:$K$200,'Job Number'!$A$3:$A$200,'Product Result'!AB$1,'Job Number'!$E$3:$E$200,'Product Result'!$A$42)</f>
        <v>0</v>
      </c>
      <c r="AC42" s="4">
        <f>SUMIFS('Job Number'!$K$3:$K$200,'Job Number'!$A$3:$A$200,'Product Result'!AC$1,'Job Number'!$E$3:$E$200,'Product Result'!$A$42)</f>
        <v>0</v>
      </c>
      <c r="AD42" s="4">
        <f>SUMIFS('Job Number'!$K$3:$K$200,'Job Number'!$A$3:$A$200,'Product Result'!AD$1,'Job Number'!$E$3:$E$200,'Product Result'!$A$42)</f>
        <v>0</v>
      </c>
      <c r="AE42" s="4">
        <f>SUMIFS('Job Number'!$K$3:$K$200,'Job Number'!$A$3:$A$200,'Product Result'!AE$1,'Job Number'!$E$3:$E$200,'Product Result'!$A$42)</f>
        <v>0</v>
      </c>
      <c r="AF42" s="4">
        <f>SUMIFS('Job Number'!$K$3:$K$200,'Job Number'!$A$3:$A$200,'Product Result'!AF$1,'Job Number'!$E$3:$E$200,'Product Result'!$A$42)</f>
        <v>0</v>
      </c>
      <c r="AG42" s="4">
        <f>SUMIFS('Job Number'!$K$3:$K$200,'Job Number'!$A$3:$A$200,'Product Result'!AG$1,'Job Number'!$E$3:$E$200,'Product Result'!$A$42)</f>
        <v>0</v>
      </c>
      <c r="AH42" s="4">
        <f>SUMIFS('Job Number'!$K$3:$K$200,'Job Number'!$A$3:$A$200,'Product Result'!AH$1,'Job Number'!$E$3:$E$200,'Product Result'!$A$42)</f>
        <v>0</v>
      </c>
    </row>
    <row r="43" spans="1:34">
      <c r="A43" s="195" t="str">
        <f>'FG TYPE'!C11</f>
        <v>28#*2C+24#*2C+AL+D+</v>
      </c>
      <c r="B43" s="191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7">
        <f>SUM(D44:AG44)-AE44-X44-Q44-J44</f>
        <v>0</v>
      </c>
      <c r="C44" s="1" t="s">
        <v>3</v>
      </c>
      <c r="D44" s="4">
        <f>SUMIFS('Job Number'!$Q$3:$Q$200,'Job Number'!$A$3:$A$200,'Product Result'!D$1,'Job Number'!$E$3:$E$200,'Product Result'!$A$42)</f>
        <v>0</v>
      </c>
      <c r="E44" s="4">
        <f>SUMIFS('Job Number'!$Q$3:$Q$200,'Job Number'!$A$3:$A$200,'Product Result'!E$1,'Job Number'!$E$3:$E$200,'Product Result'!$A$42)</f>
        <v>0</v>
      </c>
      <c r="F44" s="4">
        <f>SUMIFS('Job Number'!$Q$3:$Q$200,'Job Number'!$A$3:$A$200,'Product Result'!F$1,'Job Number'!$E$3:$E$200,'Product Result'!$A$42)</f>
        <v>0</v>
      </c>
      <c r="G44" s="4">
        <f>SUMIFS('Job Number'!$Q$3:$Q$200,'Job Number'!$A$3:$A$200,'Product Result'!G$1,'Job Number'!$E$3:$E$200,'Product Result'!$A$42)</f>
        <v>0</v>
      </c>
      <c r="H44" s="4">
        <f>SUMIFS('Job Number'!$Q$3:$Q$200,'Job Number'!$A$3:$A$200,'Product Result'!H$1,'Job Number'!$E$3:$E$200,'Product Result'!$A$42)</f>
        <v>0</v>
      </c>
      <c r="I44" s="4">
        <f>SUMIFS('Job Number'!$Q$3:$Q$200,'Job Number'!$A$3:$A$200,'Product Result'!I$1,'Job Number'!$E$3:$E$200,'Product Result'!$A$42)</f>
        <v>0</v>
      </c>
      <c r="J44" s="4">
        <f>SUMIFS('Job Number'!$Q$3:$Q$200,'Job Number'!$A$3:$A$200,'Product Result'!J$1,'Job Number'!$E$3:$E$200,'Product Result'!$A$42)</f>
        <v>0</v>
      </c>
      <c r="K44" s="4">
        <f>SUMIFS('Job Number'!$Q$3:$Q$200,'Job Number'!$A$3:$A$200,'Product Result'!K$1,'Job Number'!$E$3:$E$200,'Product Result'!$A$42)</f>
        <v>0</v>
      </c>
      <c r="L44" s="4">
        <f>SUMIFS('Job Number'!$Q$3:$Q$200,'Job Number'!$A$3:$A$200,'Product Result'!L$1,'Job Number'!$E$3:$E$200,'Product Result'!$A$42)</f>
        <v>0</v>
      </c>
      <c r="M44" s="4">
        <f>SUMIFS('Job Number'!$Q$3:$Q$200,'Job Number'!$A$3:$A$200,'Product Result'!M$1,'Job Number'!$E$3:$E$200,'Product Result'!$A$42)</f>
        <v>0</v>
      </c>
      <c r="N44" s="4">
        <f>SUMIFS('Job Number'!$Q$3:$Q$200,'Job Number'!$A$3:$A$200,'Product Result'!N$1,'Job Number'!$E$3:$E$200,'Product Result'!$A$42)</f>
        <v>0</v>
      </c>
      <c r="O44" s="4">
        <f>SUMIFS('Job Number'!$Q$3:$Q$200,'Job Number'!$A$3:$A$200,'Product Result'!O$1,'Job Number'!$E$3:$E$200,'Product Result'!$A$42)</f>
        <v>0</v>
      </c>
      <c r="P44" s="4">
        <f>SUMIFS('Job Number'!$Q$3:$Q$200,'Job Number'!$A$3:$A$200,'Product Result'!P$1,'Job Number'!$E$3:$E$200,'Product Result'!$A$42)</f>
        <v>0</v>
      </c>
      <c r="Q44" s="4">
        <f>SUMIFS('Job Number'!$Q$3:$Q$200,'Job Number'!$A$3:$A$200,'Product Result'!Q$1,'Job Number'!$E$3:$E$200,'Product Result'!$A$42)</f>
        <v>0</v>
      </c>
      <c r="R44" s="4">
        <f>SUMIFS('Job Number'!$Q$3:$Q$200,'Job Number'!$A$3:$A$200,'Product Result'!R$1,'Job Number'!$E$3:$E$200,'Product Result'!$A$42)</f>
        <v>0</v>
      </c>
      <c r="S44" s="4">
        <f>SUMIFS('Job Number'!$Q$3:$Q$200,'Job Number'!$A$3:$A$200,'Product Result'!S$1,'Job Number'!$E$3:$E$200,'Product Result'!$A$42)</f>
        <v>0</v>
      </c>
      <c r="T44" s="4">
        <f>SUMIFS('Job Number'!$Q$3:$Q$200,'Job Number'!$A$3:$A$200,'Product Result'!T$1,'Job Number'!$E$3:$E$200,'Product Result'!$A$42)</f>
        <v>0</v>
      </c>
      <c r="U44" s="4">
        <f>SUMIFS('Job Number'!$Q$3:$Q$200,'Job Number'!$A$3:$A$200,'Product Result'!U$1,'Job Number'!$E$3:$E$200,'Product Result'!$A$42)</f>
        <v>0</v>
      </c>
      <c r="V44" s="4">
        <f>SUMIFS('Job Number'!$Q$3:$Q$200,'Job Number'!$A$3:$A$200,'Product Result'!V$1,'Job Number'!$E$3:$E$200,'Product Result'!$A$42)</f>
        <v>0</v>
      </c>
      <c r="W44" s="4">
        <f>SUMIFS('Job Number'!$Q$3:$Q$200,'Job Number'!$A$3:$A$200,'Product Result'!W$1,'Job Number'!$E$3:$E$200,'Product Result'!$A$42)</f>
        <v>0</v>
      </c>
      <c r="X44" s="4">
        <f>SUMIFS('Job Number'!$Q$3:$Q$200,'Job Number'!$A$3:$A$200,'Product Result'!X$1,'Job Number'!$E$3:$E$200,'Product Result'!$A$42)</f>
        <v>0</v>
      </c>
      <c r="Y44" s="4">
        <f>SUMIFS('Job Number'!$Q$3:$Q$200,'Job Number'!$A$3:$A$200,'Product Result'!Y$1,'Job Number'!$E$3:$E$200,'Product Result'!$A$42)</f>
        <v>0</v>
      </c>
      <c r="Z44" s="4">
        <f>SUMIFS('Job Number'!$Q$3:$Q$200,'Job Number'!$A$3:$A$200,'Product Result'!Z$1,'Job Number'!$E$3:$E$200,'Product Result'!$A$42)</f>
        <v>0</v>
      </c>
      <c r="AA44" s="4">
        <f>SUMIFS('Job Number'!$Q$3:$Q$200,'Job Number'!$A$3:$A$200,'Product Result'!AA$1,'Job Number'!$E$3:$E$200,'Product Result'!$A$42)</f>
        <v>0</v>
      </c>
      <c r="AB44" s="4">
        <f>SUMIFS('Job Number'!$Q$3:$Q$200,'Job Number'!$A$3:$A$200,'Product Result'!AB$1,'Job Number'!$E$3:$E$200,'Product Result'!$A$42)</f>
        <v>0</v>
      </c>
      <c r="AC44" s="4">
        <f>SUMIFS('Job Number'!$Q$3:$Q$200,'Job Number'!$A$3:$A$200,'Product Result'!AC$1,'Job Number'!$E$3:$E$200,'Product Result'!$A$42)</f>
        <v>0</v>
      </c>
      <c r="AD44" s="4">
        <f>SUMIFS('Job Number'!$Q$3:$Q$200,'Job Number'!$A$3:$A$200,'Product Result'!AD$1,'Job Number'!$E$3:$E$200,'Product Result'!$A$42)</f>
        <v>0</v>
      </c>
      <c r="AE44" s="4">
        <f>SUMIFS('Job Number'!$Q$3:$Q$200,'Job Number'!$A$3:$A$200,'Product Result'!AE$1,'Job Number'!$E$3:$E$200,'Product Result'!$A$42)</f>
        <v>0</v>
      </c>
      <c r="AF44" s="4">
        <f>SUMIFS('Job Number'!$Q$3:$Q$200,'Job Number'!$A$3:$A$200,'Product Result'!AF$1,'Job Number'!$E$3:$E$200,'Product Result'!$A$42)</f>
        <v>0</v>
      </c>
      <c r="AG44" s="4">
        <f>SUMIFS('Job Number'!$Q$3:$Q$200,'Job Number'!$A$3:$A$200,'Product Result'!AG$1,'Job Number'!$E$3:$E$200,'Product Result'!$A$42)</f>
        <v>0</v>
      </c>
      <c r="AH44" s="4">
        <f>SUMIFS('Job Number'!$Q$3:$Q$200,'Job Number'!$A$3:$A$200,'Product Result'!AH$1,'Job Number'!$E$3:$E$200,'Product Result'!$A$42)</f>
        <v>0</v>
      </c>
    </row>
    <row r="45" spans="1:34" ht="15.75" thickBot="1">
      <c r="B45" s="191">
        <f>IFERROR(B44/B42,0)</f>
        <v>0</v>
      </c>
      <c r="C45" s="1" t="s">
        <v>4</v>
      </c>
      <c r="D45" s="6" t="str">
        <f t="shared" ref="D45:AG45" si="16">IFERROR(D44/D42,"")</f>
        <v/>
      </c>
      <c r="E45" s="6" t="str">
        <f t="shared" si="16"/>
        <v/>
      </c>
      <c r="F45" s="6" t="str">
        <f t="shared" si="16"/>
        <v/>
      </c>
      <c r="G45" s="6" t="str">
        <f t="shared" si="16"/>
        <v/>
      </c>
      <c r="H45" s="6" t="str">
        <f t="shared" si="16"/>
        <v/>
      </c>
      <c r="I45" s="6" t="str">
        <f t="shared" si="16"/>
        <v/>
      </c>
      <c r="J45" s="6" t="str">
        <f t="shared" si="16"/>
        <v/>
      </c>
      <c r="K45" s="6" t="str">
        <f t="shared" si="16"/>
        <v/>
      </c>
      <c r="L45" s="6" t="str">
        <f t="shared" si="16"/>
        <v/>
      </c>
      <c r="M45" s="6">
        <f t="shared" si="16"/>
        <v>0</v>
      </c>
      <c r="N45" s="6" t="str">
        <f t="shared" si="16"/>
        <v/>
      </c>
      <c r="O45" s="6" t="str">
        <f t="shared" si="16"/>
        <v/>
      </c>
      <c r="P45" s="6" t="str">
        <f t="shared" si="16"/>
        <v/>
      </c>
      <c r="Q45" s="6" t="str">
        <f t="shared" si="16"/>
        <v/>
      </c>
      <c r="R45" s="6" t="str">
        <f t="shared" si="16"/>
        <v/>
      </c>
      <c r="S45" s="6" t="str">
        <f t="shared" si="16"/>
        <v/>
      </c>
      <c r="T45" s="6" t="str">
        <f t="shared" si="16"/>
        <v/>
      </c>
      <c r="U45" s="6" t="str">
        <f t="shared" si="16"/>
        <v/>
      </c>
      <c r="V45" s="6" t="str">
        <f t="shared" si="16"/>
        <v/>
      </c>
      <c r="W45" s="6" t="str">
        <f t="shared" si="16"/>
        <v/>
      </c>
      <c r="X45" s="6" t="str">
        <f t="shared" si="16"/>
        <v/>
      </c>
      <c r="Y45" s="6" t="str">
        <f t="shared" si="16"/>
        <v/>
      </c>
      <c r="Z45" s="6" t="str">
        <f t="shared" si="16"/>
        <v/>
      </c>
      <c r="AA45" s="6" t="str">
        <f t="shared" si="16"/>
        <v/>
      </c>
      <c r="AB45" s="6" t="str">
        <f t="shared" si="16"/>
        <v/>
      </c>
      <c r="AC45" s="6" t="str">
        <f t="shared" si="16"/>
        <v/>
      </c>
      <c r="AD45" s="6" t="str">
        <f t="shared" si="16"/>
        <v/>
      </c>
      <c r="AE45" s="6" t="str">
        <f t="shared" si="16"/>
        <v/>
      </c>
      <c r="AF45" s="6" t="str">
        <f t="shared" si="16"/>
        <v/>
      </c>
      <c r="AG45" s="6" t="str">
        <f t="shared" si="16"/>
        <v/>
      </c>
      <c r="AH45" s="6" t="str">
        <f t="shared" ref="AH45" si="17">IFERROR(AH44/AH42,"")</f>
        <v/>
      </c>
    </row>
    <row r="46" spans="1:34" ht="15.75" thickBot="1"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</row>
    <row r="47" spans="1:34">
      <c r="A47" s="195" t="str">
        <f>'FG TYPE'!B12</f>
        <v>W03-25040028-Y</v>
      </c>
      <c r="B47" s="67">
        <f>SUM(D47:AH47)</f>
        <v>7000</v>
      </c>
      <c r="C47" s="1" t="s">
        <v>1</v>
      </c>
      <c r="D47" s="4">
        <f>SUMIFS('Job Number'!$K$3:$K$200,'Job Number'!$A$3:$A$200,'Product Result'!D$1,'Job Number'!$E$3:$E$200,'Product Result'!$A$47)</f>
        <v>0</v>
      </c>
      <c r="E47" s="4">
        <f>SUMIFS('Job Number'!$K$3:$K$200,'Job Number'!$A$3:$A$200,'Product Result'!E$1,'Job Number'!$E$3:$E$200,'Product Result'!$A$47)</f>
        <v>0</v>
      </c>
      <c r="F47" s="4">
        <f>SUMIFS('Job Number'!$K$3:$K$200,'Job Number'!$A$3:$A$200,'Product Result'!F$1,'Job Number'!$E$3:$E$200,'Product Result'!$A$47)</f>
        <v>7000</v>
      </c>
      <c r="G47" s="4">
        <f>SUMIFS('Job Number'!$K$3:$K$200,'Job Number'!$A$3:$A$200,'Product Result'!G$1,'Job Number'!$E$3:$E$200,'Product Result'!$A$47)</f>
        <v>0</v>
      </c>
      <c r="H47" s="4">
        <f>SUMIFS('Job Number'!$K$3:$K$200,'Job Number'!$A$3:$A$200,'Product Result'!H$1,'Job Number'!$E$3:$E$200,'Product Result'!$A$47)</f>
        <v>0</v>
      </c>
      <c r="I47" s="4">
        <f>SUMIFS('Job Number'!$K$3:$K$200,'Job Number'!$A$3:$A$200,'Product Result'!I$1,'Job Number'!$E$3:$E$200,'Product Result'!$A$47)</f>
        <v>0</v>
      </c>
      <c r="J47" s="4">
        <f>SUMIFS('Job Number'!$K$3:$K$200,'Job Number'!$A$3:$A$200,'Product Result'!J$1,'Job Number'!$E$3:$E$200,'Product Result'!$A$47)</f>
        <v>0</v>
      </c>
      <c r="K47" s="4">
        <f>SUMIFS('Job Number'!$K$3:$K$200,'Job Number'!$A$3:$A$200,'Product Result'!K$1,'Job Number'!$E$3:$E$200,'Product Result'!$A$47)</f>
        <v>0</v>
      </c>
      <c r="L47" s="4">
        <f>SUMIFS('Job Number'!$K$3:$K$200,'Job Number'!$A$3:$A$200,'Product Result'!L$1,'Job Number'!$E$3:$E$200,'Product Result'!$A$47)</f>
        <v>0</v>
      </c>
      <c r="M47" s="4">
        <f>SUMIFS('Job Number'!$K$3:$K$200,'Job Number'!$A$3:$A$200,'Product Result'!M$1,'Job Number'!$E$3:$E$200,'Product Result'!$A$47)</f>
        <v>0</v>
      </c>
      <c r="N47" s="4">
        <f>SUMIFS('Job Number'!$K$3:$K$200,'Job Number'!$A$3:$A$200,'Product Result'!N$1,'Job Number'!$E$3:$E$200,'Product Result'!$A$47)</f>
        <v>0</v>
      </c>
      <c r="O47" s="4">
        <f>SUMIFS('Job Number'!$K$3:$K$200,'Job Number'!$A$3:$A$200,'Product Result'!O$1,'Job Number'!$E$3:$E$200,'Product Result'!$A$47)</f>
        <v>0</v>
      </c>
      <c r="P47" s="4">
        <f>SUMIFS('Job Number'!$K$3:$K$200,'Job Number'!$A$3:$A$200,'Product Result'!P$1,'Job Number'!$E$3:$E$200,'Product Result'!$A$47)</f>
        <v>0</v>
      </c>
      <c r="Q47" s="4">
        <f>SUMIFS('Job Number'!$K$3:$K$200,'Job Number'!$A$3:$A$200,'Product Result'!Q$1,'Job Number'!$E$3:$E$200,'Product Result'!$A$47)</f>
        <v>0</v>
      </c>
      <c r="R47" s="4">
        <f>SUMIFS('Job Number'!$K$3:$K$200,'Job Number'!$A$3:$A$200,'Product Result'!R$1,'Job Number'!$E$3:$E$200,'Product Result'!$A$47)</f>
        <v>0</v>
      </c>
      <c r="S47" s="4">
        <f>SUMIFS('Job Number'!$K$3:$K$200,'Job Number'!$A$3:$A$200,'Product Result'!S$1,'Job Number'!$E$3:$E$200,'Product Result'!$A$47)</f>
        <v>0</v>
      </c>
      <c r="T47" s="4">
        <f>SUMIFS('Job Number'!$K$3:$K$200,'Job Number'!$A$3:$A$200,'Product Result'!T$1,'Job Number'!$E$3:$E$200,'Product Result'!$A$47)</f>
        <v>0</v>
      </c>
      <c r="U47" s="4">
        <f>SUMIFS('Job Number'!$K$3:$K$200,'Job Number'!$A$3:$A$200,'Product Result'!U$1,'Job Number'!$E$3:$E$200,'Product Result'!$A$47)</f>
        <v>0</v>
      </c>
      <c r="V47" s="4">
        <f>SUMIFS('Job Number'!$K$3:$K$200,'Job Number'!$A$3:$A$200,'Product Result'!V$1,'Job Number'!$E$3:$E$200,'Product Result'!$A$47)</f>
        <v>0</v>
      </c>
      <c r="W47" s="4">
        <f>SUMIFS('Job Number'!$K$3:$K$200,'Job Number'!$A$3:$A$200,'Product Result'!W$1,'Job Number'!$E$3:$E$200,'Product Result'!$A$47)</f>
        <v>0</v>
      </c>
      <c r="X47" s="4">
        <f>SUMIFS('Job Number'!$K$3:$K$200,'Job Number'!$A$3:$A$200,'Product Result'!X$1,'Job Number'!$E$3:$E$200,'Product Result'!$A$47)</f>
        <v>0</v>
      </c>
      <c r="Y47" s="4">
        <f>SUMIFS('Job Number'!$K$3:$K$200,'Job Number'!$A$3:$A$200,'Product Result'!Y$1,'Job Number'!$E$3:$E$200,'Product Result'!$A$47)</f>
        <v>0</v>
      </c>
      <c r="Z47" s="4">
        <f>SUMIFS('Job Number'!$K$3:$K$200,'Job Number'!$A$3:$A$200,'Product Result'!Z$1,'Job Number'!$E$3:$E$200,'Product Result'!$A$47)</f>
        <v>0</v>
      </c>
      <c r="AA47" s="4">
        <f>SUMIFS('Job Number'!$K$3:$K$200,'Job Number'!$A$3:$A$200,'Product Result'!AA$1,'Job Number'!$E$3:$E$200,'Product Result'!$A$47)</f>
        <v>0</v>
      </c>
      <c r="AB47" s="4">
        <f>SUMIFS('Job Number'!$K$3:$K$200,'Job Number'!$A$3:$A$200,'Product Result'!AB$1,'Job Number'!$E$3:$E$200,'Product Result'!$A$47)</f>
        <v>0</v>
      </c>
      <c r="AC47" s="4">
        <f>SUMIFS('Job Number'!$K$3:$K$200,'Job Number'!$A$3:$A$200,'Product Result'!AC$1,'Job Number'!$E$3:$E$200,'Product Result'!$A$47)</f>
        <v>0</v>
      </c>
      <c r="AD47" s="4">
        <f>SUMIFS('Job Number'!$K$3:$K$200,'Job Number'!$A$3:$A$200,'Product Result'!AD$1,'Job Number'!$E$3:$E$200,'Product Result'!$A$47)</f>
        <v>0</v>
      </c>
      <c r="AE47" s="4">
        <f>SUMIFS('Job Number'!$K$3:$K$200,'Job Number'!$A$3:$A$200,'Product Result'!AE$1,'Job Number'!$E$3:$E$200,'Product Result'!$A$47)</f>
        <v>0</v>
      </c>
      <c r="AF47" s="4">
        <f>SUMIFS('Job Number'!$K$3:$K$200,'Job Number'!$A$3:$A$200,'Product Result'!AF$1,'Job Number'!$E$3:$E$200,'Product Result'!$A$47)</f>
        <v>0</v>
      </c>
      <c r="AG47" s="4">
        <f>SUMIFS('Job Number'!$K$3:$K$200,'Job Number'!$A$3:$A$200,'Product Result'!AG$1,'Job Number'!$E$3:$E$200,'Product Result'!$A$47)</f>
        <v>0</v>
      </c>
      <c r="AH47" s="4">
        <f>SUMIFS('Job Number'!$K$3:$K$200,'Job Number'!$A$3:$A$200,'Product Result'!AH$1,'Job Number'!$E$3:$E$200,'Product Result'!$A$47)</f>
        <v>0</v>
      </c>
    </row>
    <row r="48" spans="1:34">
      <c r="A48" s="195" t="str">
        <f>'FG TYPE'!C12</f>
        <v>28#*2C+24#*2C+AL+D+</v>
      </c>
      <c r="B48" s="191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7">
        <f>SUM(D49:AG49)-AE49-X49-Q49-J49</f>
        <v>0</v>
      </c>
      <c r="C49" s="1" t="s">
        <v>3</v>
      </c>
      <c r="D49" s="4">
        <f>SUMIFS('Job Number'!$Q$3:$Q$200,'Job Number'!$A$3:$A$200,'Product Result'!D$1,'Job Number'!$E$3:$E$200,'Product Result'!#REF!)</f>
        <v>0</v>
      </c>
      <c r="E49" s="4">
        <f>SUMIFS('Job Number'!$Q$3:$Q$200,'Job Number'!$A$3:$A$200,'Product Result'!E$1,'Job Number'!$E$3:$E$200,'Product Result'!#REF!)</f>
        <v>0</v>
      </c>
      <c r="F49" s="4">
        <f>SUMIFS('Job Number'!$Q$3:$Q$200,'Job Number'!$A$3:$A$200,'Product Result'!F$1,'Job Number'!$E$3:$E$200,'Product Result'!#REF!)</f>
        <v>0</v>
      </c>
      <c r="G49" s="4">
        <f>SUMIFS('Job Number'!$Q$3:$Q$200,'Job Number'!$A$3:$A$200,'Product Result'!G$1,'Job Number'!$E$3:$E$200,'Product Result'!#REF!)</f>
        <v>0</v>
      </c>
      <c r="H49" s="4">
        <f>SUMIFS('Job Number'!$Q$3:$Q$200,'Job Number'!$A$3:$A$200,'Product Result'!H$1,'Job Number'!$E$3:$E$200,'Product Result'!#REF!)</f>
        <v>0</v>
      </c>
      <c r="I49" s="4">
        <f>SUMIFS('Job Number'!$Q$3:$Q$200,'Job Number'!$A$3:$A$200,'Product Result'!I$1,'Job Number'!$E$3:$E$200,'Product Result'!#REF!)</f>
        <v>0</v>
      </c>
      <c r="J49" s="4">
        <f>SUMIFS('Job Number'!$Q$3:$Q$200,'Job Number'!$A$3:$A$200,'Product Result'!J$1,'Job Number'!$E$3:$E$200,'Product Result'!#REF!)</f>
        <v>0</v>
      </c>
      <c r="K49" s="4">
        <f>SUMIFS('Job Number'!$Q$3:$Q$200,'Job Number'!$A$3:$A$200,'Product Result'!K$1,'Job Number'!$E$3:$E$200,'Product Result'!#REF!)</f>
        <v>0</v>
      </c>
      <c r="L49" s="4">
        <f>SUMIFS('Job Number'!$Q$3:$Q$200,'Job Number'!$A$3:$A$200,'Product Result'!L$1,'Job Number'!$E$3:$E$200,'Product Result'!#REF!)</f>
        <v>0</v>
      </c>
      <c r="M49" s="4">
        <f>SUMIFS('Job Number'!$Q$3:$Q$200,'Job Number'!$A$3:$A$200,'Product Result'!M$1,'Job Number'!$E$3:$E$200,'Product Result'!#REF!)</f>
        <v>0</v>
      </c>
      <c r="N49" s="4">
        <f>SUMIFS('Job Number'!$Q$3:$Q$200,'Job Number'!$A$3:$A$200,'Product Result'!N$1,'Job Number'!$E$3:$E$200,'Product Result'!#REF!)</f>
        <v>0</v>
      </c>
      <c r="O49" s="4">
        <f>SUMIFS('Job Number'!$Q$3:$Q$200,'Job Number'!$A$3:$A$200,'Product Result'!O$1,'Job Number'!$E$3:$E$200,'Product Result'!#REF!)</f>
        <v>0</v>
      </c>
      <c r="P49" s="4">
        <f>SUMIFS('Job Number'!$Q$3:$Q$200,'Job Number'!$A$3:$A$200,'Product Result'!P$1,'Job Number'!$E$3:$E$200,'Product Result'!#REF!)</f>
        <v>0</v>
      </c>
      <c r="Q49" s="4">
        <f>SUMIFS('Job Number'!$Q$3:$Q$200,'Job Number'!$A$3:$A$200,'Product Result'!Q$1,'Job Number'!$E$3:$E$200,'Product Result'!#REF!)</f>
        <v>0</v>
      </c>
      <c r="R49" s="4">
        <f>SUMIFS('Job Number'!$Q$3:$Q$200,'Job Number'!$A$3:$A$200,'Product Result'!R$1,'Job Number'!$E$3:$E$200,'Product Result'!#REF!)</f>
        <v>0</v>
      </c>
      <c r="S49" s="4">
        <f>SUMIFS('Job Number'!$Q$3:$Q$200,'Job Number'!$A$3:$A$200,'Product Result'!S$1,'Job Number'!$E$3:$E$200,'Product Result'!#REF!)</f>
        <v>0</v>
      </c>
      <c r="T49" s="4">
        <f>SUMIFS('Job Number'!$Q$3:$Q$200,'Job Number'!$A$3:$A$200,'Product Result'!T$1,'Job Number'!$E$3:$E$200,'Product Result'!#REF!)</f>
        <v>0</v>
      </c>
      <c r="U49" s="4">
        <f>SUMIFS('Job Number'!$Q$3:$Q$200,'Job Number'!$A$3:$A$200,'Product Result'!U$1,'Job Number'!$E$3:$E$200,'Product Result'!#REF!)</f>
        <v>0</v>
      </c>
      <c r="V49" s="4">
        <f>SUMIFS('Job Number'!$Q$3:$Q$200,'Job Number'!$A$3:$A$200,'Product Result'!V$1,'Job Number'!$E$3:$E$200,'Product Result'!#REF!)</f>
        <v>0</v>
      </c>
      <c r="W49" s="4">
        <f>SUMIFS('Job Number'!$Q$3:$Q$200,'Job Number'!$A$3:$A$200,'Product Result'!W$1,'Job Number'!$E$3:$E$200,'Product Result'!#REF!)</f>
        <v>0</v>
      </c>
      <c r="X49" s="4">
        <f>SUMIFS('Job Number'!$Q$3:$Q$200,'Job Number'!$A$3:$A$200,'Product Result'!X$1,'Job Number'!$E$3:$E$200,'Product Result'!#REF!)</f>
        <v>0</v>
      </c>
      <c r="Y49" s="4">
        <f>SUMIFS('Job Number'!$Q$3:$Q$200,'Job Number'!$A$3:$A$200,'Product Result'!Y$1,'Job Number'!$E$3:$E$200,'Product Result'!#REF!)</f>
        <v>0</v>
      </c>
      <c r="Z49" s="4">
        <f>SUMIFS('Job Number'!$Q$3:$Q$200,'Job Number'!$A$3:$A$200,'Product Result'!Z$1,'Job Number'!$E$3:$E$200,'Product Result'!#REF!)</f>
        <v>0</v>
      </c>
      <c r="AA49" s="4">
        <f>SUMIFS('Job Number'!$Q$3:$Q$200,'Job Number'!$A$3:$A$200,'Product Result'!AA$1,'Job Number'!$E$3:$E$200,'Product Result'!#REF!)</f>
        <v>0</v>
      </c>
      <c r="AB49" s="4">
        <f>SUMIFS('Job Number'!$Q$3:$Q$200,'Job Number'!$A$3:$A$200,'Product Result'!AB$1,'Job Number'!$E$3:$E$200,'Product Result'!#REF!)</f>
        <v>0</v>
      </c>
      <c r="AC49" s="4">
        <f>SUMIFS('Job Number'!$Q$3:$Q$200,'Job Number'!$A$3:$A$200,'Product Result'!AC$1,'Job Number'!$E$3:$E$200,'Product Result'!#REF!)</f>
        <v>0</v>
      </c>
      <c r="AD49" s="4">
        <f>SUMIFS('Job Number'!$Q$3:$Q$200,'Job Number'!$A$3:$A$200,'Product Result'!AD$1,'Job Number'!$E$3:$E$200,'Product Result'!#REF!)</f>
        <v>0</v>
      </c>
      <c r="AE49" s="4">
        <f>SUMIFS('Job Number'!$Q$3:$Q$200,'Job Number'!$A$3:$A$200,'Product Result'!AE$1,'Job Number'!$E$3:$E$200,'Product Result'!#REF!)</f>
        <v>0</v>
      </c>
      <c r="AF49" s="4">
        <f>SUMIFS('Job Number'!$Q$3:$Q$200,'Job Number'!$A$3:$A$200,'Product Result'!AF$1,'Job Number'!$E$3:$E$200,'Product Result'!#REF!)</f>
        <v>0</v>
      </c>
      <c r="AG49" s="4">
        <f>SUMIFS('Job Number'!$Q$3:$Q$200,'Job Number'!$A$3:$A$200,'Product Result'!AG$1,'Job Number'!$E$3:$E$200,'Product Result'!#REF!)</f>
        <v>0</v>
      </c>
      <c r="AH49" s="4">
        <f>SUMIFS('Job Number'!$Q$3:$Q$200,'Job Number'!$A$3:$A$200,'Product Result'!AH$1,'Job Number'!$E$3:$E$200,'Product Result'!#REF!)</f>
        <v>0</v>
      </c>
    </row>
    <row r="50" spans="1:34" ht="15.75" thickBot="1">
      <c r="B50" s="191">
        <f>IFERROR(B49/B47,0)</f>
        <v>0</v>
      </c>
      <c r="C50" s="1" t="s">
        <v>4</v>
      </c>
      <c r="D50" s="6" t="str">
        <f t="shared" ref="D50:AG50" si="18">IFERROR(D49/D47,"")</f>
        <v/>
      </c>
      <c r="E50" s="6" t="str">
        <f t="shared" si="18"/>
        <v/>
      </c>
      <c r="F50" s="6">
        <f t="shared" si="18"/>
        <v>0</v>
      </c>
      <c r="G50" s="6" t="str">
        <f t="shared" si="18"/>
        <v/>
      </c>
      <c r="H50" s="6" t="str">
        <f t="shared" si="18"/>
        <v/>
      </c>
      <c r="I50" s="6" t="str">
        <f t="shared" si="18"/>
        <v/>
      </c>
      <c r="J50" s="6" t="str">
        <f t="shared" si="18"/>
        <v/>
      </c>
      <c r="K50" s="6" t="str">
        <f t="shared" si="18"/>
        <v/>
      </c>
      <c r="L50" s="6" t="str">
        <f t="shared" si="18"/>
        <v/>
      </c>
      <c r="M50" s="6" t="str">
        <f t="shared" si="18"/>
        <v/>
      </c>
      <c r="N50" s="6" t="str">
        <f t="shared" si="18"/>
        <v/>
      </c>
      <c r="O50" s="6" t="str">
        <f t="shared" si="18"/>
        <v/>
      </c>
      <c r="P50" s="6" t="str">
        <f t="shared" si="18"/>
        <v/>
      </c>
      <c r="Q50" s="6" t="str">
        <f t="shared" si="18"/>
        <v/>
      </c>
      <c r="R50" s="6" t="str">
        <f t="shared" si="18"/>
        <v/>
      </c>
      <c r="S50" s="6" t="str">
        <f t="shared" si="18"/>
        <v/>
      </c>
      <c r="T50" s="6" t="str">
        <f t="shared" si="18"/>
        <v/>
      </c>
      <c r="U50" s="6" t="str">
        <f t="shared" si="18"/>
        <v/>
      </c>
      <c r="V50" s="6" t="str">
        <f t="shared" si="18"/>
        <v/>
      </c>
      <c r="W50" s="6" t="str">
        <f t="shared" si="18"/>
        <v/>
      </c>
      <c r="X50" s="6" t="str">
        <f t="shared" si="18"/>
        <v/>
      </c>
      <c r="Y50" s="6" t="str">
        <f t="shared" si="18"/>
        <v/>
      </c>
      <c r="Z50" s="6" t="str">
        <f t="shared" si="18"/>
        <v/>
      </c>
      <c r="AA50" s="6" t="str">
        <f t="shared" si="18"/>
        <v/>
      </c>
      <c r="AB50" s="6" t="str">
        <f t="shared" si="18"/>
        <v/>
      </c>
      <c r="AC50" s="6" t="str">
        <f t="shared" si="18"/>
        <v/>
      </c>
      <c r="AD50" s="6" t="str">
        <f t="shared" si="18"/>
        <v/>
      </c>
      <c r="AE50" s="6" t="str">
        <f t="shared" si="18"/>
        <v/>
      </c>
      <c r="AF50" s="6" t="str">
        <f t="shared" si="18"/>
        <v/>
      </c>
      <c r="AG50" s="6" t="str">
        <f t="shared" si="18"/>
        <v/>
      </c>
      <c r="AH50" s="6" t="str">
        <f t="shared" ref="AH50" si="19">IFERROR(AH49/AH47,"")</f>
        <v/>
      </c>
    </row>
    <row r="51" spans="1:34" ht="15.75" thickBot="1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</row>
    <row r="52" spans="1:34">
      <c r="A52" s="195" t="str">
        <f>'FG TYPE'!B13</f>
        <v>W03-25040029-Y</v>
      </c>
      <c r="B52" s="67">
        <f>SUM(D52:AH52)</f>
        <v>5000</v>
      </c>
      <c r="C52" s="1" t="s">
        <v>1</v>
      </c>
      <c r="D52" s="4">
        <f>SUMIFS('Job Number'!$K$3:$K$200,'Job Number'!$A$3:$A$200,'Product Result'!D$1,'Job Number'!$E$3:$E$200,'Product Result'!$A$52)</f>
        <v>0</v>
      </c>
      <c r="E52" s="4">
        <f>SUMIFS('Job Number'!$K$3:$K$200,'Job Number'!$A$3:$A$200,'Product Result'!E$1,'Job Number'!$E$3:$E$200,'Product Result'!$A$52)</f>
        <v>0</v>
      </c>
      <c r="F52" s="4">
        <f>SUMIFS('Job Number'!$K$3:$K$200,'Job Number'!$A$3:$A$200,'Product Result'!F$1,'Job Number'!$E$3:$E$200,'Product Result'!$A$52)</f>
        <v>5000</v>
      </c>
      <c r="G52" s="4">
        <f>SUMIFS('Job Number'!$K$3:$K$200,'Job Number'!$A$3:$A$200,'Product Result'!G$1,'Job Number'!$E$3:$E$200,'Product Result'!$A$52)</f>
        <v>0</v>
      </c>
      <c r="H52" s="4">
        <f>SUMIFS('Job Number'!$K$3:$K$200,'Job Number'!$A$3:$A$200,'Product Result'!H$1,'Job Number'!$E$3:$E$200,'Product Result'!$A$52)</f>
        <v>0</v>
      </c>
      <c r="I52" s="4">
        <f>SUMIFS('Job Number'!$K$3:$K$200,'Job Number'!$A$3:$A$200,'Product Result'!I$1,'Job Number'!$E$3:$E$200,'Product Result'!$A$52)</f>
        <v>0</v>
      </c>
      <c r="J52" s="4">
        <f>SUMIFS('Job Number'!$K$3:$K$200,'Job Number'!$A$3:$A$200,'Product Result'!J$1,'Job Number'!$E$3:$E$200,'Product Result'!$A$52)</f>
        <v>0</v>
      </c>
      <c r="K52" s="4">
        <f>SUMIFS('Job Number'!$K$3:$K$200,'Job Number'!$A$3:$A$200,'Product Result'!K$1,'Job Number'!$E$3:$E$200,'Product Result'!$A$52)</f>
        <v>0</v>
      </c>
      <c r="L52" s="4">
        <f>SUMIFS('Job Number'!$K$3:$K$200,'Job Number'!$A$3:$A$200,'Product Result'!L$1,'Job Number'!$E$3:$E$200,'Product Result'!$A$52)</f>
        <v>0</v>
      </c>
      <c r="M52" s="4">
        <f>SUMIFS('Job Number'!$K$3:$K$200,'Job Number'!$A$3:$A$200,'Product Result'!M$1,'Job Number'!$E$3:$E$200,'Product Result'!$A$52)</f>
        <v>0</v>
      </c>
      <c r="N52" s="4">
        <f>SUMIFS('Job Number'!$K$3:$K$200,'Job Number'!$A$3:$A$200,'Product Result'!N$1,'Job Number'!$E$3:$E$200,'Product Result'!$A$52)</f>
        <v>0</v>
      </c>
      <c r="O52" s="4">
        <f>SUMIFS('Job Number'!$K$3:$K$200,'Job Number'!$A$3:$A$200,'Product Result'!O$1,'Job Number'!$E$3:$E$200,'Product Result'!$A$52)</f>
        <v>0</v>
      </c>
      <c r="P52" s="4">
        <f>SUMIFS('Job Number'!$K$3:$K$200,'Job Number'!$A$3:$A$200,'Product Result'!P$1,'Job Number'!$E$3:$E$200,'Product Result'!$A$52)</f>
        <v>0</v>
      </c>
      <c r="Q52" s="4">
        <f>SUMIFS('Job Number'!$K$3:$K$200,'Job Number'!$A$3:$A$200,'Product Result'!Q$1,'Job Number'!$E$3:$E$200,'Product Result'!$A$52)</f>
        <v>0</v>
      </c>
      <c r="R52" s="4">
        <f>SUMIFS('Job Number'!$K$3:$K$200,'Job Number'!$A$3:$A$200,'Product Result'!R$1,'Job Number'!$E$3:$E$200,'Product Result'!$A$52)</f>
        <v>0</v>
      </c>
      <c r="S52" s="4">
        <f>SUMIFS('Job Number'!$K$3:$K$200,'Job Number'!$A$3:$A$200,'Product Result'!S$1,'Job Number'!$E$3:$E$200,'Product Result'!$A$52)</f>
        <v>0</v>
      </c>
      <c r="T52" s="4">
        <f>SUMIFS('Job Number'!$K$3:$K$200,'Job Number'!$A$3:$A$200,'Product Result'!T$1,'Job Number'!$E$3:$E$200,'Product Result'!$A$52)</f>
        <v>0</v>
      </c>
      <c r="U52" s="4">
        <f>SUMIFS('Job Number'!$K$3:$K$200,'Job Number'!$A$3:$A$200,'Product Result'!U$1,'Job Number'!$E$3:$E$200,'Product Result'!$A$52)</f>
        <v>0</v>
      </c>
      <c r="V52" s="4">
        <f>SUMIFS('Job Number'!$K$3:$K$200,'Job Number'!$A$3:$A$200,'Product Result'!V$1,'Job Number'!$E$3:$E$200,'Product Result'!$A$52)</f>
        <v>0</v>
      </c>
      <c r="W52" s="4">
        <f>SUMIFS('Job Number'!$K$3:$K$200,'Job Number'!$A$3:$A$200,'Product Result'!W$1,'Job Number'!$E$3:$E$200,'Product Result'!$A$52)</f>
        <v>0</v>
      </c>
      <c r="X52" s="4">
        <f>SUMIFS('Job Number'!$K$3:$K$200,'Job Number'!$A$3:$A$200,'Product Result'!X$1,'Job Number'!$E$3:$E$200,'Product Result'!$A$52)</f>
        <v>0</v>
      </c>
      <c r="Y52" s="4">
        <f>SUMIFS('Job Number'!$K$3:$K$200,'Job Number'!$A$3:$A$200,'Product Result'!Y$1,'Job Number'!$E$3:$E$200,'Product Result'!$A$52)</f>
        <v>0</v>
      </c>
      <c r="Z52" s="4">
        <f>SUMIFS('Job Number'!$K$3:$K$200,'Job Number'!$A$3:$A$200,'Product Result'!Z$1,'Job Number'!$E$3:$E$200,'Product Result'!$A$52)</f>
        <v>0</v>
      </c>
      <c r="AA52" s="4">
        <f>SUMIFS('Job Number'!$K$3:$K$200,'Job Number'!$A$3:$A$200,'Product Result'!AA$1,'Job Number'!$E$3:$E$200,'Product Result'!$A$52)</f>
        <v>0</v>
      </c>
      <c r="AB52" s="4">
        <f>SUMIFS('Job Number'!$K$3:$K$200,'Job Number'!$A$3:$A$200,'Product Result'!AB$1,'Job Number'!$E$3:$E$200,'Product Result'!$A$52)</f>
        <v>0</v>
      </c>
      <c r="AC52" s="4">
        <f>SUMIFS('Job Number'!$K$3:$K$200,'Job Number'!$A$3:$A$200,'Product Result'!AC$1,'Job Number'!$E$3:$E$200,'Product Result'!$A$52)</f>
        <v>0</v>
      </c>
      <c r="AD52" s="4">
        <f>SUMIFS('Job Number'!$K$3:$K$200,'Job Number'!$A$3:$A$200,'Product Result'!AD$1,'Job Number'!$E$3:$E$200,'Product Result'!$A$52)</f>
        <v>0</v>
      </c>
      <c r="AE52" s="4">
        <f>SUMIFS('Job Number'!$K$3:$K$200,'Job Number'!$A$3:$A$200,'Product Result'!AE$1,'Job Number'!$E$3:$E$200,'Product Result'!$A$52)</f>
        <v>0</v>
      </c>
      <c r="AF52" s="4">
        <f>SUMIFS('Job Number'!$K$3:$K$200,'Job Number'!$A$3:$A$200,'Product Result'!AF$1,'Job Number'!$E$3:$E$200,'Product Result'!$A$52)</f>
        <v>0</v>
      </c>
      <c r="AG52" s="4">
        <f>SUMIFS('Job Number'!$K$3:$K$200,'Job Number'!$A$3:$A$200,'Product Result'!AG$1,'Job Number'!$E$3:$E$200,'Product Result'!$A$52)</f>
        <v>0</v>
      </c>
      <c r="AH52" s="4">
        <f>SUMIFS('Job Number'!$K$3:$K$200,'Job Number'!$A$3:$A$200,'Product Result'!AH$1,'Job Number'!$E$3:$E$200,'Product Result'!$A$52)</f>
        <v>0</v>
      </c>
    </row>
    <row r="53" spans="1:34">
      <c r="A53" s="195" t="str">
        <f>'FG TYPE'!C13</f>
        <v>28#*2C+24#*2C+AL+D+</v>
      </c>
      <c r="B53" s="191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7">
        <f>SUM(D54:AG54)-AE54-X54-Q54-J54</f>
        <v>5.8397513345549391E-3</v>
      </c>
      <c r="C54" s="1" t="s">
        <v>3</v>
      </c>
      <c r="D54" s="4">
        <f>SUMIFS('Job Number'!$Q$3:$Q$200,'Job Number'!$A$3:$A$200,'Product Result'!D$1,'Job Number'!$E$3:$E$200,'Product Result'!$A$52)</f>
        <v>0</v>
      </c>
      <c r="E54" s="4">
        <f>SUMIFS('Job Number'!$Q$3:$Q$200,'Job Number'!$A$3:$A$200,'Product Result'!E$1,'Job Number'!$E$3:$E$200,'Product Result'!$A$52)</f>
        <v>0</v>
      </c>
      <c r="F54" s="4">
        <f>SUMIFS('Job Number'!$Q$3:$Q$200,'Job Number'!$A$3:$A$200,'Product Result'!F$1,'Job Number'!$E$3:$E$200,'Product Result'!$A$52)</f>
        <v>5.8397513345549391E-3</v>
      </c>
      <c r="G54" s="4">
        <f>SUMIFS('Job Number'!$Q$3:$Q$200,'Job Number'!$A$3:$A$200,'Product Result'!G$1,'Job Number'!$E$3:$E$200,'Product Result'!$A$52)</f>
        <v>0</v>
      </c>
      <c r="H54" s="4">
        <f>SUMIFS('Job Number'!$Q$3:$Q$200,'Job Number'!$A$3:$A$200,'Product Result'!H$1,'Job Number'!$E$3:$E$200,'Product Result'!$A$52)</f>
        <v>0</v>
      </c>
      <c r="I54" s="4">
        <f>SUMIFS('Job Number'!$Q$3:$Q$200,'Job Number'!$A$3:$A$200,'Product Result'!I$1,'Job Number'!$E$3:$E$200,'Product Result'!$A$52)</f>
        <v>0</v>
      </c>
      <c r="J54" s="4">
        <f>SUMIFS('Job Number'!$Q$3:$Q$200,'Job Number'!$A$3:$A$200,'Product Result'!J$1,'Job Number'!$E$3:$E$200,'Product Result'!$A$52)</f>
        <v>0</v>
      </c>
      <c r="K54" s="4">
        <f>SUMIFS('Job Number'!$Q$3:$Q$200,'Job Number'!$A$3:$A$200,'Product Result'!K$1,'Job Number'!$E$3:$E$200,'Product Result'!$A$52)</f>
        <v>0</v>
      </c>
      <c r="L54" s="4">
        <f>SUMIFS('Job Number'!$Q$3:$Q$200,'Job Number'!$A$3:$A$200,'Product Result'!L$1,'Job Number'!$E$3:$E$200,'Product Result'!$A$52)</f>
        <v>0</v>
      </c>
      <c r="M54" s="4">
        <f>SUMIFS('Job Number'!$Q$3:$Q$200,'Job Number'!$A$3:$A$200,'Product Result'!M$1,'Job Number'!$E$3:$E$200,'Product Result'!$A$52)</f>
        <v>0</v>
      </c>
      <c r="N54" s="4">
        <f>SUMIFS('Job Number'!$Q$3:$Q$200,'Job Number'!$A$3:$A$200,'Product Result'!N$1,'Job Number'!$E$3:$E$200,'Product Result'!$A$52)</f>
        <v>0</v>
      </c>
      <c r="O54" s="4">
        <f>SUMIFS('Job Number'!$Q$3:$Q$200,'Job Number'!$A$3:$A$200,'Product Result'!O$1,'Job Number'!$E$3:$E$200,'Product Result'!$A$52)</f>
        <v>0</v>
      </c>
      <c r="P54" s="4">
        <f>SUMIFS('Job Number'!$Q$3:$Q$200,'Job Number'!$A$3:$A$200,'Product Result'!P$1,'Job Number'!$E$3:$E$200,'Product Result'!$A$52)</f>
        <v>0</v>
      </c>
      <c r="Q54" s="4">
        <f>SUMIFS('Job Number'!$Q$3:$Q$200,'Job Number'!$A$3:$A$200,'Product Result'!Q$1,'Job Number'!$E$3:$E$200,'Product Result'!$A$52)</f>
        <v>0</v>
      </c>
      <c r="R54" s="4">
        <f>SUMIFS('Job Number'!$Q$3:$Q$200,'Job Number'!$A$3:$A$200,'Product Result'!R$1,'Job Number'!$E$3:$E$200,'Product Result'!$A$52)</f>
        <v>0</v>
      </c>
      <c r="S54" s="4">
        <f>SUMIFS('Job Number'!$Q$3:$Q$200,'Job Number'!$A$3:$A$200,'Product Result'!S$1,'Job Number'!$E$3:$E$200,'Product Result'!$A$52)</f>
        <v>0</v>
      </c>
      <c r="T54" s="4">
        <f>SUMIFS('Job Number'!$Q$3:$Q$200,'Job Number'!$A$3:$A$200,'Product Result'!T$1,'Job Number'!$E$3:$E$200,'Product Result'!$A$52)</f>
        <v>0</v>
      </c>
      <c r="U54" s="4">
        <f>SUMIFS('Job Number'!$Q$3:$Q$200,'Job Number'!$A$3:$A$200,'Product Result'!U$1,'Job Number'!$E$3:$E$200,'Product Result'!$A$52)</f>
        <v>0</v>
      </c>
      <c r="V54" s="4">
        <f>SUMIFS('Job Number'!$Q$3:$Q$200,'Job Number'!$A$3:$A$200,'Product Result'!V$1,'Job Number'!$E$3:$E$200,'Product Result'!$A$52)</f>
        <v>0</v>
      </c>
      <c r="W54" s="4">
        <f>SUMIFS('Job Number'!$Q$3:$Q$200,'Job Number'!$A$3:$A$200,'Product Result'!W$1,'Job Number'!$E$3:$E$200,'Product Result'!$A$52)</f>
        <v>0</v>
      </c>
      <c r="X54" s="4">
        <f>SUMIFS('Job Number'!$Q$3:$Q$200,'Job Number'!$A$3:$A$200,'Product Result'!X$1,'Job Number'!$E$3:$E$200,'Product Result'!$A$52)</f>
        <v>0</v>
      </c>
      <c r="Y54" s="4">
        <f>SUMIFS('Job Number'!$Q$3:$Q$200,'Job Number'!$A$3:$A$200,'Product Result'!Y$1,'Job Number'!$E$3:$E$200,'Product Result'!$A$52)</f>
        <v>0</v>
      </c>
      <c r="Z54" s="4">
        <f>SUMIFS('Job Number'!$Q$3:$Q$200,'Job Number'!$A$3:$A$200,'Product Result'!Z$1,'Job Number'!$E$3:$E$200,'Product Result'!$A$52)</f>
        <v>0</v>
      </c>
      <c r="AA54" s="4">
        <f>SUMIFS('Job Number'!$Q$3:$Q$200,'Job Number'!$A$3:$A$200,'Product Result'!AA$1,'Job Number'!$E$3:$E$200,'Product Result'!$A$52)</f>
        <v>0</v>
      </c>
      <c r="AB54" s="4">
        <f>SUMIFS('Job Number'!$Q$3:$Q$200,'Job Number'!$A$3:$A$200,'Product Result'!AB$1,'Job Number'!$E$3:$E$200,'Product Result'!$A$52)</f>
        <v>0</v>
      </c>
      <c r="AC54" s="4">
        <f>SUMIFS('Job Number'!$Q$3:$Q$200,'Job Number'!$A$3:$A$200,'Product Result'!AC$1,'Job Number'!$E$3:$E$200,'Product Result'!$A$52)</f>
        <v>0</v>
      </c>
      <c r="AD54" s="4">
        <f>SUMIFS('Job Number'!$Q$3:$Q$200,'Job Number'!$A$3:$A$200,'Product Result'!AD$1,'Job Number'!$E$3:$E$200,'Product Result'!$A$52)</f>
        <v>0</v>
      </c>
      <c r="AE54" s="4">
        <f>SUMIFS('Job Number'!$Q$3:$Q$200,'Job Number'!$A$3:$A$200,'Product Result'!AE$1,'Job Number'!$E$3:$E$200,'Product Result'!$A$52)</f>
        <v>0</v>
      </c>
      <c r="AF54" s="4">
        <f>SUMIFS('Job Number'!$Q$3:$Q$200,'Job Number'!$A$3:$A$200,'Product Result'!AF$1,'Job Number'!$E$3:$E$200,'Product Result'!$A$52)</f>
        <v>0</v>
      </c>
      <c r="AG54" s="4">
        <f>SUMIFS('Job Number'!$Q$3:$Q$200,'Job Number'!$A$3:$A$200,'Product Result'!AG$1,'Job Number'!$E$3:$E$200,'Product Result'!$A$52)</f>
        <v>0</v>
      </c>
      <c r="AH54" s="4">
        <f>SUMIFS('Job Number'!$Q$3:$Q$200,'Job Number'!$A$3:$A$200,'Product Result'!AH$1,'Job Number'!$E$3:$E$200,'Product Result'!$A$52)</f>
        <v>0</v>
      </c>
    </row>
    <row r="55" spans="1:34" ht="15.75" thickBot="1">
      <c r="B55" s="191">
        <f>IFERROR(B54/B52,0)</f>
        <v>1.1679502669109878E-6</v>
      </c>
      <c r="C55" s="1" t="s">
        <v>4</v>
      </c>
      <c r="D55" s="6" t="str">
        <f t="shared" ref="D55:AG55" si="20">IFERROR(D54/D52,"")</f>
        <v/>
      </c>
      <c r="E55" s="6" t="str">
        <f t="shared" si="20"/>
        <v/>
      </c>
      <c r="F55" s="6">
        <f t="shared" si="20"/>
        <v>1.1679502669109878E-6</v>
      </c>
      <c r="G55" s="6" t="str">
        <f t="shared" si="20"/>
        <v/>
      </c>
      <c r="H55" s="6" t="str">
        <f t="shared" si="20"/>
        <v/>
      </c>
      <c r="I55" s="6" t="str">
        <f t="shared" si="20"/>
        <v/>
      </c>
      <c r="J55" s="6" t="str">
        <f t="shared" si="20"/>
        <v/>
      </c>
      <c r="K55" s="6" t="str">
        <f t="shared" si="20"/>
        <v/>
      </c>
      <c r="L55" s="6" t="str">
        <f t="shared" si="20"/>
        <v/>
      </c>
      <c r="M55" s="6" t="str">
        <f t="shared" si="20"/>
        <v/>
      </c>
      <c r="N55" s="6" t="str">
        <f t="shared" si="20"/>
        <v/>
      </c>
      <c r="O55" s="6" t="str">
        <f t="shared" si="20"/>
        <v/>
      </c>
      <c r="P55" s="6" t="str">
        <f t="shared" si="20"/>
        <v/>
      </c>
      <c r="Q55" s="6" t="str">
        <f t="shared" si="20"/>
        <v/>
      </c>
      <c r="R55" s="6" t="str">
        <f t="shared" si="20"/>
        <v/>
      </c>
      <c r="S55" s="6" t="str">
        <f t="shared" si="20"/>
        <v/>
      </c>
      <c r="T55" s="6" t="str">
        <f t="shared" si="20"/>
        <v/>
      </c>
      <c r="U55" s="6" t="str">
        <f t="shared" si="20"/>
        <v/>
      </c>
      <c r="V55" s="6" t="str">
        <f t="shared" si="20"/>
        <v/>
      </c>
      <c r="W55" s="6" t="str">
        <f t="shared" si="20"/>
        <v/>
      </c>
      <c r="X55" s="6" t="str">
        <f t="shared" si="20"/>
        <v/>
      </c>
      <c r="Y55" s="6" t="str">
        <f t="shared" si="20"/>
        <v/>
      </c>
      <c r="Z55" s="6" t="str">
        <f t="shared" si="20"/>
        <v/>
      </c>
      <c r="AA55" s="6" t="str">
        <f t="shared" si="20"/>
        <v/>
      </c>
      <c r="AB55" s="6" t="str">
        <f t="shared" si="20"/>
        <v/>
      </c>
      <c r="AC55" s="6" t="str">
        <f t="shared" si="20"/>
        <v/>
      </c>
      <c r="AD55" s="6" t="str">
        <f t="shared" si="20"/>
        <v/>
      </c>
      <c r="AE55" s="6" t="str">
        <f t="shared" si="20"/>
        <v/>
      </c>
      <c r="AF55" s="6" t="str">
        <f t="shared" si="20"/>
        <v/>
      </c>
      <c r="AG55" s="6" t="str">
        <f t="shared" si="20"/>
        <v/>
      </c>
      <c r="AH55" s="6" t="str">
        <f t="shared" ref="AH55" si="21">IFERROR(AH54/AH52,"")</f>
        <v/>
      </c>
    </row>
    <row r="56" spans="1:34" ht="15.75" thickBot="1"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</row>
    <row r="57" spans="1:34">
      <c r="A57" s="195" t="str">
        <f>'FG TYPE'!B14</f>
        <v>W03-25040030-Y</v>
      </c>
      <c r="B57" s="67">
        <f>SUM(D57:AH57)</f>
        <v>4170</v>
      </c>
      <c r="C57" s="1" t="s">
        <v>1</v>
      </c>
      <c r="D57" s="4">
        <f>SUMIFS('Job Number'!$K$3:$K$200,'Job Number'!$A$3:$A$200,'Product Result'!D$1,'Job Number'!$E$3:$E$200,'Product Result'!$A$57)</f>
        <v>0</v>
      </c>
      <c r="E57" s="4">
        <f>SUMIFS('Job Number'!$K$3:$K$200,'Job Number'!$A$3:$A$200,'Product Result'!E$1,'Job Number'!$E$3:$E$200,'Product Result'!$A$57)</f>
        <v>0</v>
      </c>
      <c r="F57" s="4">
        <f>SUMIFS('Job Number'!$K$3:$K$200,'Job Number'!$A$3:$A$200,'Product Result'!F$1,'Job Number'!$E$3:$E$200,'Product Result'!$A$57)</f>
        <v>0</v>
      </c>
      <c r="G57" s="4">
        <f>SUMIFS('Job Number'!$K$3:$K$200,'Job Number'!$A$3:$A$200,'Product Result'!G$1,'Job Number'!$E$3:$E$200,'Product Result'!$A$57)</f>
        <v>0</v>
      </c>
      <c r="H57" s="4">
        <f>SUMIFS('Job Number'!$K$3:$K$200,'Job Number'!$A$3:$A$200,'Product Result'!H$1,'Job Number'!$E$3:$E$200,'Product Result'!$A$57)</f>
        <v>0</v>
      </c>
      <c r="I57" s="4">
        <f>SUMIFS('Job Number'!$K$3:$K$200,'Job Number'!$A$3:$A$200,'Product Result'!I$1,'Job Number'!$E$3:$E$200,'Product Result'!$A$57)</f>
        <v>0</v>
      </c>
      <c r="J57" s="4">
        <f>SUMIFS('Job Number'!$K$3:$K$200,'Job Number'!$A$3:$A$200,'Product Result'!J$1,'Job Number'!$E$3:$E$200,'Product Result'!$A$57)</f>
        <v>0</v>
      </c>
      <c r="K57" s="4">
        <f>SUMIFS('Job Number'!$K$3:$K$200,'Job Number'!$A$3:$A$200,'Product Result'!K$1,'Job Number'!$E$3:$E$200,'Product Result'!$A$57)</f>
        <v>0</v>
      </c>
      <c r="L57" s="4">
        <f>SUMIFS('Job Number'!$K$3:$K$200,'Job Number'!$A$3:$A$200,'Product Result'!L$1,'Job Number'!$E$3:$E$200,'Product Result'!$A$57)</f>
        <v>0</v>
      </c>
      <c r="M57" s="4">
        <f>SUMIFS('Job Number'!$K$3:$K$200,'Job Number'!$A$3:$A$200,'Product Result'!M$1,'Job Number'!$E$3:$E$200,'Product Result'!$A$57)</f>
        <v>4170</v>
      </c>
      <c r="N57" s="4">
        <f>SUMIFS('Job Number'!$K$3:$K$200,'Job Number'!$A$3:$A$200,'Product Result'!N$1,'Job Number'!$E$3:$E$200,'Product Result'!$A$57)</f>
        <v>0</v>
      </c>
      <c r="O57" s="4">
        <f>SUMIFS('Job Number'!$K$3:$K$200,'Job Number'!$A$3:$A$200,'Product Result'!O$1,'Job Number'!$E$3:$E$200,'Product Result'!$A$57)</f>
        <v>0</v>
      </c>
      <c r="P57" s="4">
        <f>SUMIFS('Job Number'!$K$3:$K$200,'Job Number'!$A$3:$A$200,'Product Result'!P$1,'Job Number'!$E$3:$E$200,'Product Result'!$A$57)</f>
        <v>0</v>
      </c>
      <c r="Q57" s="4">
        <f>SUMIFS('Job Number'!$K$3:$K$200,'Job Number'!$A$3:$A$200,'Product Result'!Q$1,'Job Number'!$E$3:$E$200,'Product Result'!$A$57)</f>
        <v>0</v>
      </c>
      <c r="R57" s="4">
        <f>SUMIFS('Job Number'!$K$3:$K$200,'Job Number'!$A$3:$A$200,'Product Result'!R$1,'Job Number'!$E$3:$E$200,'Product Result'!$A$57)</f>
        <v>0</v>
      </c>
      <c r="S57" s="4">
        <f>SUMIFS('Job Number'!$K$3:$K$200,'Job Number'!$A$3:$A$200,'Product Result'!S$1,'Job Number'!$E$3:$E$200,'Product Result'!$A$57)</f>
        <v>0</v>
      </c>
      <c r="T57" s="4">
        <f>SUMIFS('Job Number'!$K$3:$K$200,'Job Number'!$A$3:$A$200,'Product Result'!T$1,'Job Number'!$E$3:$E$200,'Product Result'!$A$57)</f>
        <v>0</v>
      </c>
      <c r="U57" s="4">
        <f>SUMIFS('Job Number'!$K$3:$K$200,'Job Number'!$A$3:$A$200,'Product Result'!U$1,'Job Number'!$E$3:$E$200,'Product Result'!$A$57)</f>
        <v>0</v>
      </c>
      <c r="V57" s="4">
        <f>SUMIFS('Job Number'!$K$3:$K$200,'Job Number'!$A$3:$A$200,'Product Result'!V$1,'Job Number'!$E$3:$E$200,'Product Result'!$A$57)</f>
        <v>0</v>
      </c>
      <c r="W57" s="4">
        <f>SUMIFS('Job Number'!$K$3:$K$200,'Job Number'!$A$3:$A$200,'Product Result'!W$1,'Job Number'!$E$3:$E$200,'Product Result'!$A$57)</f>
        <v>0</v>
      </c>
      <c r="X57" s="4">
        <f>SUMIFS('Job Number'!$K$3:$K$200,'Job Number'!$A$3:$A$200,'Product Result'!X$1,'Job Number'!$E$3:$E$200,'Product Result'!$A$57)</f>
        <v>0</v>
      </c>
      <c r="Y57" s="4">
        <f>SUMIFS('Job Number'!$K$3:$K$200,'Job Number'!$A$3:$A$200,'Product Result'!Y$1,'Job Number'!$E$3:$E$200,'Product Result'!$A$57)</f>
        <v>0</v>
      </c>
      <c r="Z57" s="4">
        <f>SUMIFS('Job Number'!$K$3:$K$200,'Job Number'!$A$3:$A$200,'Product Result'!Z$1,'Job Number'!$E$3:$E$200,'Product Result'!$A$57)</f>
        <v>0</v>
      </c>
      <c r="AA57" s="4">
        <f>SUMIFS('Job Number'!$K$3:$K$200,'Job Number'!$A$3:$A$200,'Product Result'!AA$1,'Job Number'!$E$3:$E$200,'Product Result'!$A$57)</f>
        <v>0</v>
      </c>
      <c r="AB57" s="4">
        <f>SUMIFS('Job Number'!$K$3:$K$200,'Job Number'!$A$3:$A$200,'Product Result'!AB$1,'Job Number'!$E$3:$E$200,'Product Result'!$A$57)</f>
        <v>0</v>
      </c>
      <c r="AC57" s="4">
        <f>SUMIFS('Job Number'!$K$3:$K$200,'Job Number'!$A$3:$A$200,'Product Result'!AC$1,'Job Number'!$E$3:$E$200,'Product Result'!$A$57)</f>
        <v>0</v>
      </c>
      <c r="AD57" s="4">
        <f>SUMIFS('Job Number'!$K$3:$K$200,'Job Number'!$A$3:$A$200,'Product Result'!AD$1,'Job Number'!$E$3:$E$200,'Product Result'!$A$57)</f>
        <v>0</v>
      </c>
      <c r="AE57" s="4">
        <f>SUMIFS('Job Number'!$K$3:$K$200,'Job Number'!$A$3:$A$200,'Product Result'!AE$1,'Job Number'!$E$3:$E$200,'Product Result'!$A$57)</f>
        <v>0</v>
      </c>
      <c r="AF57" s="4">
        <f>SUMIFS('Job Number'!$K$3:$K$200,'Job Number'!$A$3:$A$200,'Product Result'!AF$1,'Job Number'!$E$3:$E$200,'Product Result'!$A$57)</f>
        <v>0</v>
      </c>
      <c r="AG57" s="4">
        <f>SUMIFS('Job Number'!$K$3:$K$200,'Job Number'!$A$3:$A$200,'Product Result'!AG$1,'Job Number'!$E$3:$E$200,'Product Result'!$A$57)</f>
        <v>0</v>
      </c>
      <c r="AH57" s="4">
        <f>SUMIFS('Job Number'!$K$3:$K$200,'Job Number'!$A$3:$A$200,'Product Result'!AH$1,'Job Number'!$E$3:$E$200,'Product Result'!$A$57)</f>
        <v>0</v>
      </c>
    </row>
    <row r="58" spans="1:34">
      <c r="A58" s="195" t="str">
        <f>'FG TYPE'!C14</f>
        <v>28#*2C+24#*2C+AL+D+</v>
      </c>
      <c r="B58" s="191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7">
        <f>SUM(D59:AG59)-AE59-X59-Q59-J59</f>
        <v>2.0012406197496269E-2</v>
      </c>
      <c r="C59" s="1" t="s">
        <v>3</v>
      </c>
      <c r="D59" s="4">
        <f>SUMIFS('Job Number'!$Q$3:$Q$200,'Job Number'!$A$3:$A$200,'Product Result'!D$1,'Job Number'!$E$3:$E$200,'Product Result'!$A$57)</f>
        <v>0</v>
      </c>
      <c r="E59" s="4">
        <f>SUMIFS('Job Number'!$Q$3:$Q$200,'Job Number'!$A$3:$A$200,'Product Result'!E$1,'Job Number'!$E$3:$E$200,'Product Result'!$A$57)</f>
        <v>0</v>
      </c>
      <c r="F59" s="4">
        <f>SUMIFS('Job Number'!$Q$3:$Q$200,'Job Number'!$A$3:$A$200,'Product Result'!F$1,'Job Number'!$E$3:$E$200,'Product Result'!$A$57)</f>
        <v>0</v>
      </c>
      <c r="G59" s="4">
        <f>SUMIFS('Job Number'!$Q$3:$Q$200,'Job Number'!$A$3:$A$200,'Product Result'!G$1,'Job Number'!$E$3:$E$200,'Product Result'!$A$57)</f>
        <v>0</v>
      </c>
      <c r="H59" s="4">
        <f>SUMIFS('Job Number'!$Q$3:$Q$200,'Job Number'!$A$3:$A$200,'Product Result'!H$1,'Job Number'!$E$3:$E$200,'Product Result'!$A$57)</f>
        <v>0</v>
      </c>
      <c r="I59" s="4">
        <f>SUMIFS('Job Number'!$Q$3:$Q$200,'Job Number'!$A$3:$A$200,'Product Result'!I$1,'Job Number'!$E$3:$E$200,'Product Result'!$A$57)</f>
        <v>0</v>
      </c>
      <c r="J59" s="4">
        <f>SUMIFS('Job Number'!$Q$3:$Q$200,'Job Number'!$A$3:$A$200,'Product Result'!J$1,'Job Number'!$E$3:$E$200,'Product Result'!$A$57)</f>
        <v>0</v>
      </c>
      <c r="K59" s="4">
        <f>SUMIFS('Job Number'!$Q$3:$Q$200,'Job Number'!$A$3:$A$200,'Product Result'!K$1,'Job Number'!$E$3:$E$200,'Product Result'!$A$57)</f>
        <v>0</v>
      </c>
      <c r="L59" s="4">
        <f>SUMIFS('Job Number'!$Q$3:$Q$200,'Job Number'!$A$3:$A$200,'Product Result'!L$1,'Job Number'!$E$3:$E$200,'Product Result'!$A$57)</f>
        <v>0</v>
      </c>
      <c r="M59" s="4">
        <f>SUMIFS('Job Number'!$Q$3:$Q$200,'Job Number'!$A$3:$A$200,'Product Result'!M$1,'Job Number'!$E$3:$E$200,'Product Result'!$A$57)</f>
        <v>2.0012406197496269E-2</v>
      </c>
      <c r="N59" s="4">
        <f>SUMIFS('Job Number'!$Q$3:$Q$200,'Job Number'!$A$3:$A$200,'Product Result'!N$1,'Job Number'!$E$3:$E$200,'Product Result'!$A$57)</f>
        <v>0</v>
      </c>
      <c r="O59" s="4">
        <f>SUMIFS('Job Number'!$Q$3:$Q$200,'Job Number'!$A$3:$A$200,'Product Result'!O$1,'Job Number'!$E$3:$E$200,'Product Result'!$A$57)</f>
        <v>0</v>
      </c>
      <c r="P59" s="4">
        <f>SUMIFS('Job Number'!$Q$3:$Q$200,'Job Number'!$A$3:$A$200,'Product Result'!P$1,'Job Number'!$E$3:$E$200,'Product Result'!$A$57)</f>
        <v>0</v>
      </c>
      <c r="Q59" s="4">
        <f>SUMIFS('Job Number'!$Q$3:$Q$200,'Job Number'!$A$3:$A$200,'Product Result'!Q$1,'Job Number'!$E$3:$E$200,'Product Result'!$A$57)</f>
        <v>0</v>
      </c>
      <c r="R59" s="4">
        <f>SUMIFS('Job Number'!$Q$3:$Q$200,'Job Number'!$A$3:$A$200,'Product Result'!R$1,'Job Number'!$E$3:$E$200,'Product Result'!$A$57)</f>
        <v>0</v>
      </c>
      <c r="S59" s="4">
        <f>SUMIFS('Job Number'!$Q$3:$Q$200,'Job Number'!$A$3:$A$200,'Product Result'!S$1,'Job Number'!$E$3:$E$200,'Product Result'!$A$57)</f>
        <v>0</v>
      </c>
      <c r="T59" s="4">
        <f>SUMIFS('Job Number'!$Q$3:$Q$200,'Job Number'!$A$3:$A$200,'Product Result'!T$1,'Job Number'!$E$3:$E$200,'Product Result'!$A$57)</f>
        <v>0</v>
      </c>
      <c r="U59" s="4">
        <f>SUMIFS('Job Number'!$Q$3:$Q$200,'Job Number'!$A$3:$A$200,'Product Result'!U$1,'Job Number'!$E$3:$E$200,'Product Result'!$A$57)</f>
        <v>0</v>
      </c>
      <c r="V59" s="4">
        <f>SUMIFS('Job Number'!$Q$3:$Q$200,'Job Number'!$A$3:$A$200,'Product Result'!V$1,'Job Number'!$E$3:$E$200,'Product Result'!$A$57)</f>
        <v>0</v>
      </c>
      <c r="W59" s="4">
        <f>SUMIFS('Job Number'!$Q$3:$Q$200,'Job Number'!$A$3:$A$200,'Product Result'!W$1,'Job Number'!$E$3:$E$200,'Product Result'!$A$57)</f>
        <v>0</v>
      </c>
      <c r="X59" s="4">
        <f>SUMIFS('Job Number'!$Q$3:$Q$200,'Job Number'!$A$3:$A$200,'Product Result'!X$1,'Job Number'!$E$3:$E$200,'Product Result'!$A$57)</f>
        <v>0</v>
      </c>
      <c r="Y59" s="4">
        <f>SUMIFS('Job Number'!$Q$3:$Q$200,'Job Number'!$A$3:$A$200,'Product Result'!Y$1,'Job Number'!$E$3:$E$200,'Product Result'!$A$57)</f>
        <v>0</v>
      </c>
      <c r="Z59" s="4">
        <f>SUMIFS('Job Number'!$Q$3:$Q$200,'Job Number'!$A$3:$A$200,'Product Result'!Z$1,'Job Number'!$E$3:$E$200,'Product Result'!$A$57)</f>
        <v>0</v>
      </c>
      <c r="AA59" s="4">
        <f>SUMIFS('Job Number'!$Q$3:$Q$200,'Job Number'!$A$3:$A$200,'Product Result'!AA$1,'Job Number'!$E$3:$E$200,'Product Result'!$A$57)</f>
        <v>0</v>
      </c>
      <c r="AB59" s="4">
        <f>SUMIFS('Job Number'!$Q$3:$Q$200,'Job Number'!$A$3:$A$200,'Product Result'!AB$1,'Job Number'!$E$3:$E$200,'Product Result'!$A$57)</f>
        <v>0</v>
      </c>
      <c r="AC59" s="4">
        <f>SUMIFS('Job Number'!$Q$3:$Q$200,'Job Number'!$A$3:$A$200,'Product Result'!AC$1,'Job Number'!$E$3:$E$200,'Product Result'!$A$57)</f>
        <v>0</v>
      </c>
      <c r="AD59" s="4">
        <f>SUMIFS('Job Number'!$Q$3:$Q$200,'Job Number'!$A$3:$A$200,'Product Result'!AD$1,'Job Number'!$E$3:$E$200,'Product Result'!$A$57)</f>
        <v>0</v>
      </c>
      <c r="AE59" s="4">
        <f>SUMIFS('Job Number'!$Q$3:$Q$200,'Job Number'!$A$3:$A$200,'Product Result'!AE$1,'Job Number'!$E$3:$E$200,'Product Result'!$A$57)</f>
        <v>0</v>
      </c>
      <c r="AF59" s="4">
        <f>SUMIFS('Job Number'!$Q$3:$Q$200,'Job Number'!$A$3:$A$200,'Product Result'!AF$1,'Job Number'!$E$3:$E$200,'Product Result'!$A$57)</f>
        <v>0</v>
      </c>
      <c r="AG59" s="4">
        <f>SUMIFS('Job Number'!$Q$3:$Q$200,'Job Number'!$A$3:$A$200,'Product Result'!AG$1,'Job Number'!$E$3:$E$200,'Product Result'!$A$57)</f>
        <v>0</v>
      </c>
      <c r="AH59" s="4">
        <f>SUMIFS('Job Number'!$Q$3:$Q$200,'Job Number'!$A$3:$A$200,'Product Result'!AH$1,'Job Number'!$E$3:$E$200,'Product Result'!$A$57)</f>
        <v>0</v>
      </c>
    </row>
    <row r="60" spans="1:34" ht="15.75" thickBot="1">
      <c r="B60" s="191">
        <f>IFERROR(B59/B57,0)</f>
        <v>4.7991381768576182E-6</v>
      </c>
      <c r="C60" s="1" t="s">
        <v>4</v>
      </c>
      <c r="D60" s="6" t="str">
        <f t="shared" ref="D60:AG60" si="22">IFERROR(D59/D57,"")</f>
        <v/>
      </c>
      <c r="E60" s="6" t="str">
        <f t="shared" si="22"/>
        <v/>
      </c>
      <c r="F60" s="6" t="str">
        <f t="shared" si="22"/>
        <v/>
      </c>
      <c r="G60" s="6" t="str">
        <f t="shared" si="22"/>
        <v/>
      </c>
      <c r="H60" s="6" t="str">
        <f t="shared" si="22"/>
        <v/>
      </c>
      <c r="I60" s="6" t="str">
        <f t="shared" si="22"/>
        <v/>
      </c>
      <c r="J60" s="6" t="str">
        <f t="shared" si="22"/>
        <v/>
      </c>
      <c r="K60" s="6" t="str">
        <f t="shared" si="22"/>
        <v/>
      </c>
      <c r="L60" s="6" t="str">
        <f t="shared" si="22"/>
        <v/>
      </c>
      <c r="M60" s="6">
        <f t="shared" si="22"/>
        <v>4.7991381768576182E-6</v>
      </c>
      <c r="N60" s="6" t="str">
        <f t="shared" si="22"/>
        <v/>
      </c>
      <c r="O60" s="6" t="str">
        <f t="shared" si="22"/>
        <v/>
      </c>
      <c r="P60" s="6" t="str">
        <f t="shared" si="22"/>
        <v/>
      </c>
      <c r="Q60" s="6" t="str">
        <f t="shared" si="22"/>
        <v/>
      </c>
      <c r="R60" s="6" t="str">
        <f t="shared" si="22"/>
        <v/>
      </c>
      <c r="S60" s="6" t="str">
        <f t="shared" si="22"/>
        <v/>
      </c>
      <c r="T60" s="6" t="str">
        <f t="shared" si="22"/>
        <v/>
      </c>
      <c r="U60" s="6" t="str">
        <f t="shared" si="22"/>
        <v/>
      </c>
      <c r="V60" s="6" t="str">
        <f t="shared" si="22"/>
        <v/>
      </c>
      <c r="W60" s="6" t="str">
        <f t="shared" si="22"/>
        <v/>
      </c>
      <c r="X60" s="6" t="str">
        <f t="shared" si="22"/>
        <v/>
      </c>
      <c r="Y60" s="6" t="str">
        <f t="shared" si="22"/>
        <v/>
      </c>
      <c r="Z60" s="6" t="str">
        <f t="shared" si="22"/>
        <v/>
      </c>
      <c r="AA60" s="6" t="str">
        <f t="shared" si="22"/>
        <v/>
      </c>
      <c r="AB60" s="6" t="str">
        <f t="shared" si="22"/>
        <v/>
      </c>
      <c r="AC60" s="6" t="str">
        <f t="shared" si="22"/>
        <v/>
      </c>
      <c r="AD60" s="6" t="str">
        <f t="shared" si="22"/>
        <v/>
      </c>
      <c r="AE60" s="6" t="str">
        <f t="shared" si="22"/>
        <v/>
      </c>
      <c r="AF60" s="6" t="str">
        <f t="shared" si="22"/>
        <v/>
      </c>
      <c r="AG60" s="6" t="str">
        <f t="shared" si="22"/>
        <v/>
      </c>
      <c r="AH60" s="6" t="str">
        <f t="shared" ref="AH60" si="23">IFERROR(AH59/AH57,"")</f>
        <v/>
      </c>
    </row>
    <row r="61" spans="1:34" ht="15.75" thickBot="1"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</row>
    <row r="62" spans="1:34">
      <c r="A62" s="195" t="str">
        <f>'FG TYPE'!B15</f>
        <v>W03-25040031-Y</v>
      </c>
      <c r="B62" s="67">
        <f>SUM(D62:AH62)</f>
        <v>0</v>
      </c>
      <c r="C62" s="1" t="s">
        <v>1</v>
      </c>
      <c r="D62" s="4">
        <f>SUMIFS('Job Number'!$K$3:$K$200,'Job Number'!$A$3:$A$200,'Product Result'!D$1,'Job Number'!$E$3:$E$200,'Product Result'!$A$62)</f>
        <v>0</v>
      </c>
      <c r="E62" s="4">
        <f>SUMIFS('Job Number'!$K$3:$K$200,'Job Number'!$A$3:$A$200,'Product Result'!E$1,'Job Number'!$E$3:$E$200,'Product Result'!$A$62)</f>
        <v>0</v>
      </c>
      <c r="F62" s="4">
        <f>SUMIFS('Job Number'!$K$3:$K$200,'Job Number'!$A$3:$A$200,'Product Result'!F$1,'Job Number'!$E$3:$E$200,'Product Result'!$A$62)</f>
        <v>0</v>
      </c>
      <c r="G62" s="4">
        <f>SUMIFS('Job Number'!$K$3:$K$200,'Job Number'!$A$3:$A$200,'Product Result'!G$1,'Job Number'!$E$3:$E$200,'Product Result'!$A$62)</f>
        <v>0</v>
      </c>
      <c r="H62" s="4">
        <f>SUMIFS('Job Number'!$K$3:$K$200,'Job Number'!$A$3:$A$200,'Product Result'!H$1,'Job Number'!$E$3:$E$200,'Product Result'!$A$62)</f>
        <v>0</v>
      </c>
      <c r="I62" s="4">
        <f>SUMIFS('Job Number'!$K$3:$K$200,'Job Number'!$A$3:$A$200,'Product Result'!I$1,'Job Number'!$E$3:$E$200,'Product Result'!$A$62)</f>
        <v>0</v>
      </c>
      <c r="J62" s="4">
        <f>SUMIFS('Job Number'!$K$3:$K$200,'Job Number'!$A$3:$A$200,'Product Result'!J$1,'Job Number'!$E$3:$E$200,'Product Result'!$A$62)</f>
        <v>0</v>
      </c>
      <c r="K62" s="4">
        <f>SUMIFS('Job Number'!$K$3:$K$200,'Job Number'!$A$3:$A$200,'Product Result'!K$1,'Job Number'!$E$3:$E$200,'Product Result'!$A$62)</f>
        <v>0</v>
      </c>
      <c r="L62" s="4">
        <f>SUMIFS('Job Number'!$K$3:$K$200,'Job Number'!$A$3:$A$200,'Product Result'!L$1,'Job Number'!$E$3:$E$200,'Product Result'!$A$62)</f>
        <v>0</v>
      </c>
      <c r="M62" s="4">
        <f>SUMIFS('Job Number'!$K$3:$K$200,'Job Number'!$A$3:$A$200,'Product Result'!M$1,'Job Number'!$E$3:$E$200,'Product Result'!$A$62)</f>
        <v>0</v>
      </c>
      <c r="N62" s="4">
        <f>SUMIFS('Job Number'!$K$3:$K$200,'Job Number'!$A$3:$A$200,'Product Result'!N$1,'Job Number'!$E$3:$E$200,'Product Result'!$A$62)</f>
        <v>0</v>
      </c>
      <c r="O62" s="4">
        <f>SUMIFS('Job Number'!$K$3:$K$200,'Job Number'!$A$3:$A$200,'Product Result'!O$1,'Job Number'!$E$3:$E$200,'Product Result'!$A$62)</f>
        <v>0</v>
      </c>
      <c r="P62" s="4">
        <f>SUMIFS('Job Number'!$K$3:$K$200,'Job Number'!$A$3:$A$200,'Product Result'!P$1,'Job Number'!$E$3:$E$200,'Product Result'!$A$62)</f>
        <v>0</v>
      </c>
      <c r="Q62" s="4">
        <f>SUMIFS('Job Number'!$K$3:$K$200,'Job Number'!$A$3:$A$200,'Product Result'!Q$1,'Job Number'!$E$3:$E$200,'Product Result'!$A$62)</f>
        <v>0</v>
      </c>
      <c r="R62" s="4">
        <f>SUMIFS('Job Number'!$K$3:$K$200,'Job Number'!$A$3:$A$200,'Product Result'!R$1,'Job Number'!$E$3:$E$200,'Product Result'!$A$62)</f>
        <v>0</v>
      </c>
      <c r="S62" s="4">
        <f>SUMIFS('Job Number'!$K$3:$K$200,'Job Number'!$A$3:$A$200,'Product Result'!S$1,'Job Number'!$E$3:$E$200,'Product Result'!$A$62)</f>
        <v>0</v>
      </c>
      <c r="T62" s="4">
        <f>SUMIFS('Job Number'!$K$3:$K$200,'Job Number'!$A$3:$A$200,'Product Result'!T$1,'Job Number'!$E$3:$E$200,'Product Result'!$A$62)</f>
        <v>0</v>
      </c>
      <c r="U62" s="4">
        <f>SUMIFS('Job Number'!$K$3:$K$200,'Job Number'!$A$3:$A$200,'Product Result'!U$1,'Job Number'!$E$3:$E$200,'Product Result'!$A$62)</f>
        <v>0</v>
      </c>
      <c r="V62" s="4">
        <f>SUMIFS('Job Number'!$K$3:$K$200,'Job Number'!$A$3:$A$200,'Product Result'!V$1,'Job Number'!$E$3:$E$200,'Product Result'!$A$62)</f>
        <v>0</v>
      </c>
      <c r="W62" s="4">
        <f>SUMIFS('Job Number'!$K$3:$K$200,'Job Number'!$A$3:$A$200,'Product Result'!W$1,'Job Number'!$E$3:$E$200,'Product Result'!$A$62)</f>
        <v>0</v>
      </c>
      <c r="X62" s="4">
        <f>SUMIFS('Job Number'!$K$3:$K$200,'Job Number'!$A$3:$A$200,'Product Result'!X$1,'Job Number'!$E$3:$E$200,'Product Result'!$A$62)</f>
        <v>0</v>
      </c>
      <c r="Y62" s="4">
        <f>SUMIFS('Job Number'!$K$3:$K$200,'Job Number'!$A$3:$A$200,'Product Result'!Y$1,'Job Number'!$E$3:$E$200,'Product Result'!$A$62)</f>
        <v>0</v>
      </c>
      <c r="Z62" s="4">
        <f>SUMIFS('Job Number'!$K$3:$K$200,'Job Number'!$A$3:$A$200,'Product Result'!Z$1,'Job Number'!$E$3:$E$200,'Product Result'!$A$62)</f>
        <v>0</v>
      </c>
      <c r="AA62" s="4">
        <f>SUMIFS('Job Number'!$K$3:$K$200,'Job Number'!$A$3:$A$200,'Product Result'!AA$1,'Job Number'!$E$3:$E$200,'Product Result'!$A$62)</f>
        <v>0</v>
      </c>
      <c r="AB62" s="4">
        <f>SUMIFS('Job Number'!$K$3:$K$200,'Job Number'!$A$3:$A$200,'Product Result'!AB$1,'Job Number'!$E$3:$E$200,'Product Result'!$A$62)</f>
        <v>0</v>
      </c>
      <c r="AC62" s="4">
        <f>SUMIFS('Job Number'!$K$3:$K$200,'Job Number'!$A$3:$A$200,'Product Result'!AC$1,'Job Number'!$E$3:$E$200,'Product Result'!$A$62)</f>
        <v>0</v>
      </c>
      <c r="AD62" s="4">
        <f>SUMIFS('Job Number'!$K$3:$K$200,'Job Number'!$A$3:$A$200,'Product Result'!AD$1,'Job Number'!$E$3:$E$200,'Product Result'!$A$62)</f>
        <v>0</v>
      </c>
      <c r="AE62" s="4">
        <f>SUMIFS('Job Number'!$K$3:$K$200,'Job Number'!$A$3:$A$200,'Product Result'!AE$1,'Job Number'!$E$3:$E$200,'Product Result'!$A$62)</f>
        <v>0</v>
      </c>
      <c r="AF62" s="4">
        <f>SUMIFS('Job Number'!$K$3:$K$200,'Job Number'!$A$3:$A$200,'Product Result'!AF$1,'Job Number'!$E$3:$E$200,'Product Result'!$A$62)</f>
        <v>0</v>
      </c>
      <c r="AG62" s="4">
        <f>SUMIFS('Job Number'!$K$3:$K$200,'Job Number'!$A$3:$A$200,'Product Result'!AG$1,'Job Number'!$E$3:$E$200,'Product Result'!$A$62)</f>
        <v>0</v>
      </c>
      <c r="AH62" s="4">
        <f>SUMIFS('Job Number'!$K$3:$K$200,'Job Number'!$A$3:$A$200,'Product Result'!AH$1,'Job Number'!$E$3:$E$200,'Product Result'!$A$62)</f>
        <v>0</v>
      </c>
    </row>
    <row r="63" spans="1:34">
      <c r="A63" s="195" t="str">
        <f>'FG TYPE'!C15</f>
        <v>28#*2C+24#*2C+AL+D+</v>
      </c>
      <c r="B63" s="191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7">
        <f>SUM(D64:AG64)-AE64-X64-Q64-J64</f>
        <v>0</v>
      </c>
      <c r="C64" s="1" t="s">
        <v>3</v>
      </c>
      <c r="D64" s="4">
        <f>SUMIFS('Job Number'!$Q$3:$Q$200,'Job Number'!$A$3:$A$200,'Product Result'!D$1,'Job Number'!$E$3:$E$200,'Product Result'!$A$62)</f>
        <v>0</v>
      </c>
      <c r="E64" s="4">
        <f>SUMIFS('Job Number'!$Q$3:$Q$200,'Job Number'!$A$3:$A$200,'Product Result'!E$1,'Job Number'!$E$3:$E$200,'Product Result'!$A$62)</f>
        <v>0</v>
      </c>
      <c r="F64" s="4">
        <f>SUMIFS('Job Number'!$Q$3:$Q$200,'Job Number'!$A$3:$A$200,'Product Result'!F$1,'Job Number'!$E$3:$E$200,'Product Result'!$A$62)</f>
        <v>0</v>
      </c>
      <c r="G64" s="4">
        <f>SUMIFS('Job Number'!$Q$3:$Q$200,'Job Number'!$A$3:$A$200,'Product Result'!G$1,'Job Number'!$E$3:$E$200,'Product Result'!$A$62)</f>
        <v>0</v>
      </c>
      <c r="H64" s="4">
        <f>SUMIFS('Job Number'!$Q$3:$Q$200,'Job Number'!$A$3:$A$200,'Product Result'!H$1,'Job Number'!$E$3:$E$200,'Product Result'!$A$62)</f>
        <v>0</v>
      </c>
      <c r="I64" s="4">
        <f>SUMIFS('Job Number'!$Q$3:$Q$200,'Job Number'!$A$3:$A$200,'Product Result'!I$1,'Job Number'!$E$3:$E$200,'Product Result'!$A$62)</f>
        <v>0</v>
      </c>
      <c r="J64" s="4">
        <f>SUMIFS('Job Number'!$Q$3:$Q$200,'Job Number'!$A$3:$A$200,'Product Result'!J$1,'Job Number'!$E$3:$E$200,'Product Result'!$A$62)</f>
        <v>0</v>
      </c>
      <c r="K64" s="4">
        <f>SUMIFS('Job Number'!$Q$3:$Q$200,'Job Number'!$A$3:$A$200,'Product Result'!K$1,'Job Number'!$E$3:$E$200,'Product Result'!$A$62)</f>
        <v>0</v>
      </c>
      <c r="L64" s="4">
        <f>SUMIFS('Job Number'!$Q$3:$Q$200,'Job Number'!$A$3:$A$200,'Product Result'!L$1,'Job Number'!$E$3:$E$200,'Product Result'!$A$62)</f>
        <v>0</v>
      </c>
      <c r="M64" s="4">
        <f>SUMIFS('Job Number'!$Q$3:$Q$200,'Job Number'!$A$3:$A$200,'Product Result'!M$1,'Job Number'!$E$3:$E$200,'Product Result'!$A$62)</f>
        <v>0</v>
      </c>
      <c r="N64" s="4">
        <f>SUMIFS('Job Number'!$Q$3:$Q$200,'Job Number'!$A$3:$A$200,'Product Result'!N$1,'Job Number'!$E$3:$E$200,'Product Result'!$A$62)</f>
        <v>0</v>
      </c>
      <c r="O64" s="4">
        <f>SUMIFS('Job Number'!$Q$3:$Q$200,'Job Number'!$A$3:$A$200,'Product Result'!O$1,'Job Number'!$E$3:$E$200,'Product Result'!$A$62)</f>
        <v>0</v>
      </c>
      <c r="P64" s="4">
        <f>SUMIFS('Job Number'!$Q$3:$Q$200,'Job Number'!$A$3:$A$200,'Product Result'!P$1,'Job Number'!$E$3:$E$200,'Product Result'!$A$62)</f>
        <v>0</v>
      </c>
      <c r="Q64" s="4">
        <f>SUMIFS('Job Number'!$Q$3:$Q$200,'Job Number'!$A$3:$A$200,'Product Result'!Q$1,'Job Number'!$E$3:$E$200,'Product Result'!$A$62)</f>
        <v>0</v>
      </c>
      <c r="R64" s="4">
        <f>SUMIFS('Job Number'!$Q$3:$Q$200,'Job Number'!$A$3:$A$200,'Product Result'!R$1,'Job Number'!$E$3:$E$200,'Product Result'!$A$62)</f>
        <v>0</v>
      </c>
      <c r="S64" s="4">
        <f>SUMIFS('Job Number'!$Q$3:$Q$200,'Job Number'!$A$3:$A$200,'Product Result'!S$1,'Job Number'!$E$3:$E$200,'Product Result'!$A$62)</f>
        <v>0</v>
      </c>
      <c r="T64" s="4">
        <f>SUMIFS('Job Number'!$Q$3:$Q$200,'Job Number'!$A$3:$A$200,'Product Result'!T$1,'Job Number'!$E$3:$E$200,'Product Result'!$A$62)</f>
        <v>0</v>
      </c>
      <c r="U64" s="4">
        <f>SUMIFS('Job Number'!$Q$3:$Q$200,'Job Number'!$A$3:$A$200,'Product Result'!U$1,'Job Number'!$E$3:$E$200,'Product Result'!$A$62)</f>
        <v>0</v>
      </c>
      <c r="V64" s="4">
        <f>SUMIFS('Job Number'!$Q$3:$Q$200,'Job Number'!$A$3:$A$200,'Product Result'!V$1,'Job Number'!$E$3:$E$200,'Product Result'!$A$62)</f>
        <v>0</v>
      </c>
      <c r="W64" s="4">
        <f>SUMIFS('Job Number'!$Q$3:$Q$200,'Job Number'!$A$3:$A$200,'Product Result'!W$1,'Job Number'!$E$3:$E$200,'Product Result'!$A$62)</f>
        <v>0</v>
      </c>
      <c r="X64" s="4">
        <f>SUMIFS('Job Number'!$Q$3:$Q$200,'Job Number'!$A$3:$A$200,'Product Result'!X$1,'Job Number'!$E$3:$E$200,'Product Result'!$A$62)</f>
        <v>0</v>
      </c>
      <c r="Y64" s="4">
        <f>SUMIFS('Job Number'!$Q$3:$Q$200,'Job Number'!$A$3:$A$200,'Product Result'!Y$1,'Job Number'!$E$3:$E$200,'Product Result'!$A$62)</f>
        <v>0</v>
      </c>
      <c r="Z64" s="4">
        <f>SUMIFS('Job Number'!$Q$3:$Q$200,'Job Number'!$A$3:$A$200,'Product Result'!Z$1,'Job Number'!$E$3:$E$200,'Product Result'!$A$62)</f>
        <v>0</v>
      </c>
      <c r="AA64" s="4">
        <f>SUMIFS('Job Number'!$Q$3:$Q$200,'Job Number'!$A$3:$A$200,'Product Result'!AA$1,'Job Number'!$E$3:$E$200,'Product Result'!$A$62)</f>
        <v>0</v>
      </c>
      <c r="AB64" s="4">
        <f>SUMIFS('Job Number'!$Q$3:$Q$200,'Job Number'!$A$3:$A$200,'Product Result'!AB$1,'Job Number'!$E$3:$E$200,'Product Result'!$A$62)</f>
        <v>0</v>
      </c>
      <c r="AC64" s="4">
        <f>SUMIFS('Job Number'!$Q$3:$Q$200,'Job Number'!$A$3:$A$200,'Product Result'!AC$1,'Job Number'!$E$3:$E$200,'Product Result'!$A$62)</f>
        <v>0</v>
      </c>
      <c r="AD64" s="4">
        <f>SUMIFS('Job Number'!$Q$3:$Q$200,'Job Number'!$A$3:$A$200,'Product Result'!AD$1,'Job Number'!$E$3:$E$200,'Product Result'!$A$62)</f>
        <v>0</v>
      </c>
      <c r="AE64" s="4">
        <f>SUMIFS('Job Number'!$Q$3:$Q$200,'Job Number'!$A$3:$A$200,'Product Result'!AE$1,'Job Number'!$E$3:$E$200,'Product Result'!$A$62)</f>
        <v>0</v>
      </c>
      <c r="AF64" s="4">
        <f>SUMIFS('Job Number'!$Q$3:$Q$200,'Job Number'!$A$3:$A$200,'Product Result'!AF$1,'Job Number'!$E$3:$E$200,'Product Result'!$A$62)</f>
        <v>0</v>
      </c>
      <c r="AG64" s="4">
        <f>SUMIFS('Job Number'!$Q$3:$Q$200,'Job Number'!$A$3:$A$200,'Product Result'!AG$1,'Job Number'!$E$3:$E$200,'Product Result'!$A$62)</f>
        <v>0</v>
      </c>
      <c r="AH64" s="4">
        <f>SUMIFS('Job Number'!$Q$3:$Q$200,'Job Number'!$A$3:$A$200,'Product Result'!AH$1,'Job Number'!$E$3:$E$200,'Product Result'!$A$62)</f>
        <v>0</v>
      </c>
    </row>
    <row r="65" spans="1:34" ht="15.75" thickBot="1">
      <c r="B65" s="191">
        <f>IFERROR(B64/B62,0)</f>
        <v>0</v>
      </c>
      <c r="C65" s="1" t="s">
        <v>4</v>
      </c>
      <c r="D65" s="6" t="str">
        <f t="shared" ref="D65:AG65" si="24">IFERROR(D64/D62,"")</f>
        <v/>
      </c>
      <c r="E65" s="6" t="str">
        <f t="shared" si="24"/>
        <v/>
      </c>
      <c r="F65" s="6" t="str">
        <f t="shared" si="24"/>
        <v/>
      </c>
      <c r="G65" s="6" t="str">
        <f t="shared" si="24"/>
        <v/>
      </c>
      <c r="H65" s="6" t="str">
        <f t="shared" si="24"/>
        <v/>
      </c>
      <c r="I65" s="6" t="str">
        <f t="shared" si="24"/>
        <v/>
      </c>
      <c r="J65" s="6" t="str">
        <f t="shared" si="24"/>
        <v/>
      </c>
      <c r="K65" s="6" t="str">
        <f t="shared" si="24"/>
        <v/>
      </c>
      <c r="L65" s="6" t="str">
        <f t="shared" si="24"/>
        <v/>
      </c>
      <c r="M65" s="6" t="str">
        <f t="shared" si="24"/>
        <v/>
      </c>
      <c r="N65" s="6" t="str">
        <f t="shared" si="24"/>
        <v/>
      </c>
      <c r="O65" s="6" t="str">
        <f t="shared" si="24"/>
        <v/>
      </c>
      <c r="P65" s="6" t="str">
        <f t="shared" si="24"/>
        <v/>
      </c>
      <c r="Q65" s="6" t="str">
        <f t="shared" si="24"/>
        <v/>
      </c>
      <c r="R65" s="6" t="str">
        <f t="shared" si="24"/>
        <v/>
      </c>
      <c r="S65" s="6" t="str">
        <f t="shared" si="24"/>
        <v/>
      </c>
      <c r="T65" s="6" t="str">
        <f t="shared" si="24"/>
        <v/>
      </c>
      <c r="U65" s="6" t="str">
        <f t="shared" si="24"/>
        <v/>
      </c>
      <c r="V65" s="6" t="str">
        <f t="shared" si="24"/>
        <v/>
      </c>
      <c r="W65" s="6" t="str">
        <f t="shared" si="24"/>
        <v/>
      </c>
      <c r="X65" s="6" t="str">
        <f t="shared" si="24"/>
        <v/>
      </c>
      <c r="Y65" s="6" t="str">
        <f t="shared" si="24"/>
        <v/>
      </c>
      <c r="Z65" s="6" t="str">
        <f t="shared" si="24"/>
        <v/>
      </c>
      <c r="AA65" s="6" t="str">
        <f t="shared" si="24"/>
        <v/>
      </c>
      <c r="AB65" s="6" t="str">
        <f t="shared" si="24"/>
        <v/>
      </c>
      <c r="AC65" s="6" t="str">
        <f t="shared" si="24"/>
        <v/>
      </c>
      <c r="AD65" s="6" t="str">
        <f t="shared" si="24"/>
        <v/>
      </c>
      <c r="AE65" s="6" t="str">
        <f t="shared" si="24"/>
        <v/>
      </c>
      <c r="AF65" s="6" t="str">
        <f t="shared" si="24"/>
        <v/>
      </c>
      <c r="AG65" s="6" t="str">
        <f t="shared" si="24"/>
        <v/>
      </c>
      <c r="AH65" s="6" t="str">
        <f t="shared" ref="AH65" si="25">IFERROR(AH64/AH62,"")</f>
        <v/>
      </c>
    </row>
    <row r="66" spans="1:34" ht="15.75" thickBot="1"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</row>
    <row r="67" spans="1:34">
      <c r="A67" s="195" t="str">
        <f>'FG TYPE'!B16</f>
        <v>W03-25040032-Y</v>
      </c>
      <c r="B67" s="67">
        <f>SUM(D67:AH67)</f>
        <v>0</v>
      </c>
      <c r="C67" s="1" t="s">
        <v>1</v>
      </c>
      <c r="D67" s="4">
        <f>SUMIFS('Job Number'!$K$3:$K$200,'Job Number'!$A$3:$A$200,'Product Result'!D$1,'Job Number'!$E$3:$E$200,'Product Result'!$A$67)</f>
        <v>0</v>
      </c>
      <c r="E67" s="4">
        <f>SUMIFS('Job Number'!$K$3:$K$200,'Job Number'!$A$3:$A$200,'Product Result'!E$1,'Job Number'!$E$3:$E$200,'Product Result'!$A$67)</f>
        <v>0</v>
      </c>
      <c r="F67" s="4">
        <f>SUMIFS('Job Number'!$K$3:$K$200,'Job Number'!$A$3:$A$200,'Product Result'!F$1,'Job Number'!$E$3:$E$200,'Product Result'!$A$67)</f>
        <v>0</v>
      </c>
      <c r="G67" s="4">
        <f>SUMIFS('Job Number'!$K$3:$K$200,'Job Number'!$A$3:$A$200,'Product Result'!G$1,'Job Number'!$E$3:$E$200,'Product Result'!$A$67)</f>
        <v>0</v>
      </c>
      <c r="H67" s="4">
        <f>SUMIFS('Job Number'!$K$3:$K$200,'Job Number'!$A$3:$A$200,'Product Result'!H$1,'Job Number'!$E$3:$E$200,'Product Result'!$A$67)</f>
        <v>0</v>
      </c>
      <c r="I67" s="4">
        <f>SUMIFS('Job Number'!$K$3:$K$200,'Job Number'!$A$3:$A$200,'Product Result'!I$1,'Job Number'!$E$3:$E$200,'Product Result'!$A$67)</f>
        <v>0</v>
      </c>
      <c r="J67" s="4">
        <f>SUMIFS('Job Number'!$K$3:$K$200,'Job Number'!$A$3:$A$200,'Product Result'!J$1,'Job Number'!$E$3:$E$200,'Product Result'!$A$67)</f>
        <v>0</v>
      </c>
      <c r="K67" s="4">
        <f>SUMIFS('Job Number'!$K$3:$K$200,'Job Number'!$A$3:$A$200,'Product Result'!K$1,'Job Number'!$E$3:$E$200,'Product Result'!$A$67)</f>
        <v>0</v>
      </c>
      <c r="L67" s="4">
        <f>SUMIFS('Job Number'!$K$3:$K$200,'Job Number'!$A$3:$A$200,'Product Result'!L$1,'Job Number'!$E$3:$E$200,'Product Result'!$A$67)</f>
        <v>0</v>
      </c>
      <c r="M67" s="4">
        <f>SUMIFS('Job Number'!$K$3:$K$200,'Job Number'!$A$3:$A$200,'Product Result'!M$1,'Job Number'!$E$3:$E$200,'Product Result'!$A$67)</f>
        <v>0</v>
      </c>
      <c r="N67" s="4">
        <f>SUMIFS('Job Number'!$K$3:$K$200,'Job Number'!$A$3:$A$200,'Product Result'!N$1,'Job Number'!$E$3:$E$200,'Product Result'!$A$67)</f>
        <v>0</v>
      </c>
      <c r="O67" s="4">
        <f>SUMIFS('Job Number'!$K$3:$K$200,'Job Number'!$A$3:$A$200,'Product Result'!O$1,'Job Number'!$E$3:$E$200,'Product Result'!$A$67)</f>
        <v>0</v>
      </c>
      <c r="P67" s="4">
        <f>SUMIFS('Job Number'!$K$3:$K$200,'Job Number'!$A$3:$A$200,'Product Result'!P$1,'Job Number'!$E$3:$E$200,'Product Result'!$A$67)</f>
        <v>0</v>
      </c>
      <c r="Q67" s="4">
        <f>SUMIFS('Job Number'!$K$3:$K$200,'Job Number'!$A$3:$A$200,'Product Result'!Q$1,'Job Number'!$E$3:$E$200,'Product Result'!$A$67)</f>
        <v>0</v>
      </c>
      <c r="R67" s="4">
        <f>SUMIFS('Job Number'!$K$3:$K$200,'Job Number'!$A$3:$A$200,'Product Result'!R$1,'Job Number'!$E$3:$E$200,'Product Result'!$A$67)</f>
        <v>0</v>
      </c>
      <c r="S67" s="4">
        <f>SUMIFS('Job Number'!$K$3:$K$200,'Job Number'!$A$3:$A$200,'Product Result'!S$1,'Job Number'!$E$3:$E$200,'Product Result'!$A$67)</f>
        <v>0</v>
      </c>
      <c r="T67" s="4">
        <f>SUMIFS('Job Number'!$K$3:$K$200,'Job Number'!$A$3:$A$200,'Product Result'!T$1,'Job Number'!$E$3:$E$200,'Product Result'!$A$67)</f>
        <v>0</v>
      </c>
      <c r="U67" s="4">
        <f>SUMIFS('Job Number'!$K$3:$K$200,'Job Number'!$A$3:$A$200,'Product Result'!U$1,'Job Number'!$E$3:$E$200,'Product Result'!$A$67)</f>
        <v>0</v>
      </c>
      <c r="V67" s="4">
        <f>SUMIFS('Job Number'!$K$3:$K$200,'Job Number'!$A$3:$A$200,'Product Result'!V$1,'Job Number'!$E$3:$E$200,'Product Result'!$A$67)</f>
        <v>0</v>
      </c>
      <c r="W67" s="4">
        <f>SUMIFS('Job Number'!$K$3:$K$200,'Job Number'!$A$3:$A$200,'Product Result'!W$1,'Job Number'!$E$3:$E$200,'Product Result'!$A$67)</f>
        <v>0</v>
      </c>
      <c r="X67" s="4">
        <f>SUMIFS('Job Number'!$K$3:$K$200,'Job Number'!$A$3:$A$200,'Product Result'!X$1,'Job Number'!$E$3:$E$200,'Product Result'!$A$67)</f>
        <v>0</v>
      </c>
      <c r="Y67" s="4">
        <f>SUMIFS('Job Number'!$K$3:$K$200,'Job Number'!$A$3:$A$200,'Product Result'!Y$1,'Job Number'!$E$3:$E$200,'Product Result'!$A$67)</f>
        <v>0</v>
      </c>
      <c r="Z67" s="4">
        <f>SUMIFS('Job Number'!$K$3:$K$200,'Job Number'!$A$3:$A$200,'Product Result'!Z$1,'Job Number'!$E$3:$E$200,'Product Result'!$A$67)</f>
        <v>0</v>
      </c>
      <c r="AA67" s="4">
        <f>SUMIFS('Job Number'!$K$3:$K$200,'Job Number'!$A$3:$A$200,'Product Result'!AA$1,'Job Number'!$E$3:$E$200,'Product Result'!$A$67)</f>
        <v>0</v>
      </c>
      <c r="AB67" s="4">
        <f>SUMIFS('Job Number'!$K$3:$K$200,'Job Number'!$A$3:$A$200,'Product Result'!AB$1,'Job Number'!$E$3:$E$200,'Product Result'!$A$67)</f>
        <v>0</v>
      </c>
      <c r="AC67" s="4">
        <f>SUMIFS('Job Number'!$K$3:$K$200,'Job Number'!$A$3:$A$200,'Product Result'!AC$1,'Job Number'!$E$3:$E$200,'Product Result'!$A$67)</f>
        <v>0</v>
      </c>
      <c r="AD67" s="4">
        <f>SUMIFS('Job Number'!$K$3:$K$200,'Job Number'!$A$3:$A$200,'Product Result'!AD$1,'Job Number'!$E$3:$E$200,'Product Result'!$A$67)</f>
        <v>0</v>
      </c>
      <c r="AE67" s="4">
        <f>SUMIFS('Job Number'!$K$3:$K$200,'Job Number'!$A$3:$A$200,'Product Result'!AE$1,'Job Number'!$E$3:$E$200,'Product Result'!$A$67)</f>
        <v>0</v>
      </c>
      <c r="AF67" s="4">
        <f>SUMIFS('Job Number'!$K$3:$K$200,'Job Number'!$A$3:$A$200,'Product Result'!AF$1,'Job Number'!$E$3:$E$200,'Product Result'!$A$67)</f>
        <v>0</v>
      </c>
      <c r="AG67" s="4">
        <f>SUMIFS('Job Number'!$K$3:$K$200,'Job Number'!$A$3:$A$200,'Product Result'!AG$1,'Job Number'!$E$3:$E$200,'Product Result'!$A$67)</f>
        <v>0</v>
      </c>
      <c r="AH67" s="4">
        <f>SUMIFS('Job Number'!$K$3:$K$200,'Job Number'!$A$3:$A$200,'Product Result'!AH$1,'Job Number'!$E$3:$E$200,'Product Result'!$A$67)</f>
        <v>0</v>
      </c>
    </row>
    <row r="68" spans="1:34">
      <c r="A68" s="195" t="str">
        <f>'FG TYPE'!C16</f>
        <v>28#*2C+24#*2C+AL+D+</v>
      </c>
      <c r="B68" s="191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7">
        <f>SUM(D69:AG69)-AE69-X69-Q69-J69</f>
        <v>0</v>
      </c>
      <c r="C69" s="1" t="s">
        <v>3</v>
      </c>
      <c r="D69" s="4">
        <f>SUMIFS('Job Number'!$Q$3:$Q$200,'Job Number'!$A$3:$A$200,'Product Result'!D$1,'Job Number'!$E$3:$E$200,'Product Result'!$A$67)</f>
        <v>0</v>
      </c>
      <c r="E69" s="4">
        <f>SUMIFS('Job Number'!$Q$3:$Q$200,'Job Number'!$A$3:$A$200,'Product Result'!E$1,'Job Number'!$E$3:$E$200,'Product Result'!$A$67)</f>
        <v>0</v>
      </c>
      <c r="F69" s="4">
        <f>SUMIFS('Job Number'!$Q$3:$Q$200,'Job Number'!$A$3:$A$200,'Product Result'!F$1,'Job Number'!$E$3:$E$200,'Product Result'!$A$67)</f>
        <v>0</v>
      </c>
      <c r="G69" s="4">
        <f>SUMIFS('Job Number'!$Q$3:$Q$200,'Job Number'!$A$3:$A$200,'Product Result'!G$1,'Job Number'!$E$3:$E$200,'Product Result'!$A$67)</f>
        <v>0</v>
      </c>
      <c r="H69" s="4">
        <f>SUMIFS('Job Number'!$Q$3:$Q$200,'Job Number'!$A$3:$A$200,'Product Result'!H$1,'Job Number'!$E$3:$E$200,'Product Result'!$A$67)</f>
        <v>0</v>
      </c>
      <c r="I69" s="4">
        <f>SUMIFS('Job Number'!$Q$3:$Q$200,'Job Number'!$A$3:$A$200,'Product Result'!I$1,'Job Number'!$E$3:$E$200,'Product Result'!$A$67)</f>
        <v>0</v>
      </c>
      <c r="J69" s="4">
        <f>SUMIFS('Job Number'!$Q$3:$Q$200,'Job Number'!$A$3:$A$200,'Product Result'!J$1,'Job Number'!$E$3:$E$200,'Product Result'!$A$67)</f>
        <v>0</v>
      </c>
      <c r="K69" s="4">
        <f>SUMIFS('Job Number'!$Q$3:$Q$200,'Job Number'!$A$3:$A$200,'Product Result'!K$1,'Job Number'!$E$3:$E$200,'Product Result'!$A$67)</f>
        <v>0</v>
      </c>
      <c r="L69" s="4">
        <f>SUMIFS('Job Number'!$Q$3:$Q$200,'Job Number'!$A$3:$A$200,'Product Result'!L$1,'Job Number'!$E$3:$E$200,'Product Result'!$A$67)</f>
        <v>0</v>
      </c>
      <c r="M69" s="4">
        <f>SUMIFS('Job Number'!$Q$3:$Q$200,'Job Number'!$A$3:$A$200,'Product Result'!M$1,'Job Number'!$E$3:$E$200,'Product Result'!$A$67)</f>
        <v>0</v>
      </c>
      <c r="N69" s="4">
        <f>SUMIFS('Job Number'!$Q$3:$Q$200,'Job Number'!$A$3:$A$200,'Product Result'!N$1,'Job Number'!$E$3:$E$200,'Product Result'!$A$67)</f>
        <v>0</v>
      </c>
      <c r="O69" s="4">
        <f>SUMIFS('Job Number'!$Q$3:$Q$200,'Job Number'!$A$3:$A$200,'Product Result'!O$1,'Job Number'!$E$3:$E$200,'Product Result'!$A$67)</f>
        <v>0</v>
      </c>
      <c r="P69" s="4">
        <f>SUMIFS('Job Number'!$Q$3:$Q$200,'Job Number'!$A$3:$A$200,'Product Result'!P$1,'Job Number'!$E$3:$E$200,'Product Result'!$A$67)</f>
        <v>0</v>
      </c>
      <c r="Q69" s="4">
        <f>SUMIFS('Job Number'!$Q$3:$Q$200,'Job Number'!$A$3:$A$200,'Product Result'!Q$1,'Job Number'!$E$3:$E$200,'Product Result'!$A$67)</f>
        <v>0</v>
      </c>
      <c r="R69" s="4">
        <f>SUMIFS('Job Number'!$Q$3:$Q$200,'Job Number'!$A$3:$A$200,'Product Result'!R$1,'Job Number'!$E$3:$E$200,'Product Result'!$A$67)</f>
        <v>0</v>
      </c>
      <c r="S69" s="4">
        <f>SUMIFS('Job Number'!$Q$3:$Q$200,'Job Number'!$A$3:$A$200,'Product Result'!S$1,'Job Number'!$E$3:$E$200,'Product Result'!$A$67)</f>
        <v>0</v>
      </c>
      <c r="T69" s="4">
        <f>SUMIFS('Job Number'!$Q$3:$Q$200,'Job Number'!$A$3:$A$200,'Product Result'!T$1,'Job Number'!$E$3:$E$200,'Product Result'!$A$67)</f>
        <v>0</v>
      </c>
      <c r="U69" s="4">
        <f>SUMIFS('Job Number'!$Q$3:$Q$200,'Job Number'!$A$3:$A$200,'Product Result'!U$1,'Job Number'!$E$3:$E$200,'Product Result'!$A$67)</f>
        <v>0</v>
      </c>
      <c r="V69" s="4">
        <f>SUMIFS('Job Number'!$Q$3:$Q$200,'Job Number'!$A$3:$A$200,'Product Result'!V$1,'Job Number'!$E$3:$E$200,'Product Result'!$A$67)</f>
        <v>0</v>
      </c>
      <c r="W69" s="4">
        <f>SUMIFS('Job Number'!$Q$3:$Q$200,'Job Number'!$A$3:$A$200,'Product Result'!W$1,'Job Number'!$E$3:$E$200,'Product Result'!$A$67)</f>
        <v>0</v>
      </c>
      <c r="X69" s="4">
        <f>SUMIFS('Job Number'!$Q$3:$Q$200,'Job Number'!$A$3:$A$200,'Product Result'!X$1,'Job Number'!$E$3:$E$200,'Product Result'!$A$67)</f>
        <v>0</v>
      </c>
      <c r="Y69" s="4">
        <f>SUMIFS('Job Number'!$Q$3:$Q$200,'Job Number'!$A$3:$A$200,'Product Result'!Y$1,'Job Number'!$E$3:$E$200,'Product Result'!$A$67)</f>
        <v>0</v>
      </c>
      <c r="Z69" s="4">
        <f>SUMIFS('Job Number'!$Q$3:$Q$200,'Job Number'!$A$3:$A$200,'Product Result'!Z$1,'Job Number'!$E$3:$E$200,'Product Result'!$A$67)</f>
        <v>0</v>
      </c>
      <c r="AA69" s="4">
        <f>SUMIFS('Job Number'!$Q$3:$Q$200,'Job Number'!$A$3:$A$200,'Product Result'!AA$1,'Job Number'!$E$3:$E$200,'Product Result'!$A$67)</f>
        <v>0</v>
      </c>
      <c r="AB69" s="4">
        <f>SUMIFS('Job Number'!$Q$3:$Q$200,'Job Number'!$A$3:$A$200,'Product Result'!AB$1,'Job Number'!$E$3:$E$200,'Product Result'!$A$67)</f>
        <v>0</v>
      </c>
      <c r="AC69" s="4">
        <f>SUMIFS('Job Number'!$Q$3:$Q$200,'Job Number'!$A$3:$A$200,'Product Result'!AC$1,'Job Number'!$E$3:$E$200,'Product Result'!$A$67)</f>
        <v>0</v>
      </c>
      <c r="AD69" s="4">
        <f>SUMIFS('Job Number'!$Q$3:$Q$200,'Job Number'!$A$3:$A$200,'Product Result'!AD$1,'Job Number'!$E$3:$E$200,'Product Result'!$A$67)</f>
        <v>0</v>
      </c>
      <c r="AE69" s="4">
        <f>SUMIFS('Job Number'!$Q$3:$Q$200,'Job Number'!$A$3:$A$200,'Product Result'!AE$1,'Job Number'!$E$3:$E$200,'Product Result'!$A$67)</f>
        <v>0</v>
      </c>
      <c r="AF69" s="4">
        <f>SUMIFS('Job Number'!$Q$3:$Q$200,'Job Number'!$A$3:$A$200,'Product Result'!AF$1,'Job Number'!$E$3:$E$200,'Product Result'!$A$67)</f>
        <v>0</v>
      </c>
      <c r="AG69" s="4">
        <f>SUMIFS('Job Number'!$Q$3:$Q$200,'Job Number'!$A$3:$A$200,'Product Result'!AG$1,'Job Number'!$E$3:$E$200,'Product Result'!$A$67)</f>
        <v>0</v>
      </c>
      <c r="AH69" s="4">
        <f>SUMIFS('Job Number'!$Q$3:$Q$200,'Job Number'!$A$3:$A$200,'Product Result'!AH$1,'Job Number'!$E$3:$E$200,'Product Result'!$A$67)</f>
        <v>0</v>
      </c>
    </row>
    <row r="70" spans="1:34" ht="15.75" thickBot="1">
      <c r="B70" s="191">
        <f>IFERROR(B69/B67,0)</f>
        <v>0</v>
      </c>
      <c r="C70" s="1" t="s">
        <v>4</v>
      </c>
      <c r="D70" s="6" t="str">
        <f t="shared" ref="D70:AG70" si="26">IFERROR(D69/D67,"")</f>
        <v/>
      </c>
      <c r="E70" s="6" t="str">
        <f t="shared" si="26"/>
        <v/>
      </c>
      <c r="F70" s="6" t="str">
        <f t="shared" si="26"/>
        <v/>
      </c>
      <c r="G70" s="6" t="str">
        <f t="shared" si="26"/>
        <v/>
      </c>
      <c r="H70" s="6" t="str">
        <f t="shared" si="26"/>
        <v/>
      </c>
      <c r="I70" s="6" t="str">
        <f t="shared" si="26"/>
        <v/>
      </c>
      <c r="J70" s="6" t="str">
        <f t="shared" si="26"/>
        <v/>
      </c>
      <c r="K70" s="6" t="str">
        <f t="shared" si="26"/>
        <v/>
      </c>
      <c r="L70" s="6" t="str">
        <f t="shared" si="26"/>
        <v/>
      </c>
      <c r="M70" s="6" t="str">
        <f t="shared" si="26"/>
        <v/>
      </c>
      <c r="N70" s="6" t="str">
        <f t="shared" si="26"/>
        <v/>
      </c>
      <c r="O70" s="6" t="str">
        <f t="shared" si="26"/>
        <v/>
      </c>
      <c r="P70" s="6" t="str">
        <f t="shared" si="26"/>
        <v/>
      </c>
      <c r="Q70" s="6" t="str">
        <f t="shared" si="26"/>
        <v/>
      </c>
      <c r="R70" s="6" t="str">
        <f t="shared" si="26"/>
        <v/>
      </c>
      <c r="S70" s="6" t="str">
        <f t="shared" si="26"/>
        <v/>
      </c>
      <c r="T70" s="6" t="str">
        <f t="shared" si="26"/>
        <v/>
      </c>
      <c r="U70" s="6" t="str">
        <f t="shared" si="26"/>
        <v/>
      </c>
      <c r="V70" s="6" t="str">
        <f t="shared" si="26"/>
        <v/>
      </c>
      <c r="W70" s="6" t="str">
        <f t="shared" si="26"/>
        <v/>
      </c>
      <c r="X70" s="6" t="str">
        <f t="shared" si="26"/>
        <v/>
      </c>
      <c r="Y70" s="6" t="str">
        <f t="shared" si="26"/>
        <v/>
      </c>
      <c r="Z70" s="6" t="str">
        <f t="shared" si="26"/>
        <v/>
      </c>
      <c r="AA70" s="6" t="str">
        <f t="shared" si="26"/>
        <v/>
      </c>
      <c r="AB70" s="6" t="str">
        <f t="shared" si="26"/>
        <v/>
      </c>
      <c r="AC70" s="6" t="str">
        <f t="shared" si="26"/>
        <v/>
      </c>
      <c r="AD70" s="6" t="str">
        <f t="shared" si="26"/>
        <v/>
      </c>
      <c r="AE70" s="6" t="str">
        <f t="shared" si="26"/>
        <v/>
      </c>
      <c r="AF70" s="6" t="str">
        <f t="shared" si="26"/>
        <v/>
      </c>
      <c r="AG70" s="6" t="str">
        <f t="shared" si="26"/>
        <v/>
      </c>
      <c r="AH70" s="6" t="str">
        <f t="shared" ref="AH70" si="27">IFERROR(AH69/AH67,"")</f>
        <v/>
      </c>
    </row>
    <row r="71" spans="1:34" ht="15.75" thickBot="1"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</row>
    <row r="72" spans="1:34">
      <c r="A72" s="195" t="str">
        <f>'FG TYPE'!B17</f>
        <v>W03-25040033-Y</v>
      </c>
      <c r="B72" s="67">
        <f>SUM(D72:AH72)</f>
        <v>1765</v>
      </c>
      <c r="C72" s="1" t="s">
        <v>1</v>
      </c>
      <c r="D72" s="4">
        <f>SUMIFS('Job Number'!$K$3:$K$200,'Job Number'!$A$3:$A$200,'Product Result'!D$1,'Job Number'!$E$3:$E$200,'Product Result'!$A$72)</f>
        <v>0</v>
      </c>
      <c r="E72" s="4">
        <f>SUMIFS('Job Number'!$K$3:$K$200,'Job Number'!$A$3:$A$200,'Product Result'!E$1,'Job Number'!$E$3:$E$200,'Product Result'!$A$72)</f>
        <v>0</v>
      </c>
      <c r="F72" s="4">
        <f>SUMIFS('Job Number'!$K$3:$K$200,'Job Number'!$A$3:$A$200,'Product Result'!F$1,'Job Number'!$E$3:$E$200,'Product Result'!$A$72)</f>
        <v>1765</v>
      </c>
      <c r="G72" s="4">
        <f>SUMIFS('Job Number'!$K$3:$K$200,'Job Number'!$A$3:$A$200,'Product Result'!G$1,'Job Number'!$E$3:$E$200,'Product Result'!$A$72)</f>
        <v>0</v>
      </c>
      <c r="H72" s="4">
        <f>SUMIFS('Job Number'!$K$3:$K$200,'Job Number'!$A$3:$A$200,'Product Result'!H$1,'Job Number'!$E$3:$E$200,'Product Result'!$A$72)</f>
        <v>0</v>
      </c>
      <c r="I72" s="4">
        <f>SUMIFS('Job Number'!$K$3:$K$200,'Job Number'!$A$3:$A$200,'Product Result'!I$1,'Job Number'!$E$3:$E$200,'Product Result'!$A$72)</f>
        <v>0</v>
      </c>
      <c r="J72" s="4">
        <f>SUMIFS('Job Number'!$K$3:$K$200,'Job Number'!$A$3:$A$200,'Product Result'!J$1,'Job Number'!$E$3:$E$200,'Product Result'!$A$72)</f>
        <v>0</v>
      </c>
      <c r="K72" s="4">
        <f>SUMIFS('Job Number'!$K$3:$K$200,'Job Number'!$A$3:$A$200,'Product Result'!K$1,'Job Number'!$E$3:$E$200,'Product Result'!$A$72)</f>
        <v>0</v>
      </c>
      <c r="L72" s="4">
        <f>SUMIFS('Job Number'!$K$3:$K$200,'Job Number'!$A$3:$A$200,'Product Result'!L$1,'Job Number'!$E$3:$E$200,'Product Result'!$A$72)</f>
        <v>0</v>
      </c>
      <c r="M72" s="4">
        <f>SUMIFS('Job Number'!$K$3:$K$200,'Job Number'!$A$3:$A$200,'Product Result'!M$1,'Job Number'!$E$3:$E$200,'Product Result'!$A$72)</f>
        <v>0</v>
      </c>
      <c r="N72" s="4">
        <f>SUMIFS('Job Number'!$K$3:$K$200,'Job Number'!$A$3:$A$200,'Product Result'!N$1,'Job Number'!$E$3:$E$200,'Product Result'!$A$72)</f>
        <v>0</v>
      </c>
      <c r="O72" s="4">
        <f>SUMIFS('Job Number'!$K$3:$K$200,'Job Number'!$A$3:$A$200,'Product Result'!O$1,'Job Number'!$E$3:$E$200,'Product Result'!$A$72)</f>
        <v>0</v>
      </c>
      <c r="P72" s="4">
        <f>SUMIFS('Job Number'!$K$3:$K$200,'Job Number'!$A$3:$A$200,'Product Result'!P$1,'Job Number'!$E$3:$E$200,'Product Result'!$A$72)</f>
        <v>0</v>
      </c>
      <c r="Q72" s="4">
        <f>SUMIFS('Job Number'!$K$3:$K$200,'Job Number'!$A$3:$A$200,'Product Result'!Q$1,'Job Number'!$E$3:$E$200,'Product Result'!$A$72)</f>
        <v>0</v>
      </c>
      <c r="R72" s="4">
        <f>SUMIFS('Job Number'!$K$3:$K$200,'Job Number'!$A$3:$A$200,'Product Result'!R$1,'Job Number'!$E$3:$E$200,'Product Result'!$A$72)</f>
        <v>0</v>
      </c>
      <c r="S72" s="4">
        <f>SUMIFS('Job Number'!$K$3:$K$200,'Job Number'!$A$3:$A$200,'Product Result'!S$1,'Job Number'!$E$3:$E$200,'Product Result'!$A$72)</f>
        <v>0</v>
      </c>
      <c r="T72" s="4">
        <f>SUMIFS('Job Number'!$K$3:$K$200,'Job Number'!$A$3:$A$200,'Product Result'!T$1,'Job Number'!$E$3:$E$200,'Product Result'!$A$72)</f>
        <v>0</v>
      </c>
      <c r="U72" s="4">
        <f>SUMIFS('Job Number'!$K$3:$K$200,'Job Number'!$A$3:$A$200,'Product Result'!U$1,'Job Number'!$E$3:$E$200,'Product Result'!$A$72)</f>
        <v>0</v>
      </c>
      <c r="V72" s="4">
        <f>SUMIFS('Job Number'!$K$3:$K$200,'Job Number'!$A$3:$A$200,'Product Result'!V$1,'Job Number'!$E$3:$E$200,'Product Result'!$A$72)</f>
        <v>0</v>
      </c>
      <c r="W72" s="4">
        <f>SUMIFS('Job Number'!$K$3:$K$200,'Job Number'!$A$3:$A$200,'Product Result'!W$1,'Job Number'!$E$3:$E$200,'Product Result'!$A$72)</f>
        <v>0</v>
      </c>
      <c r="X72" s="4">
        <f>SUMIFS('Job Number'!$K$3:$K$200,'Job Number'!$A$3:$A$200,'Product Result'!X$1,'Job Number'!$E$3:$E$200,'Product Result'!$A$72)</f>
        <v>0</v>
      </c>
      <c r="Y72" s="4">
        <f>SUMIFS('Job Number'!$K$3:$K$200,'Job Number'!$A$3:$A$200,'Product Result'!Y$1,'Job Number'!$E$3:$E$200,'Product Result'!$A$72)</f>
        <v>0</v>
      </c>
      <c r="Z72" s="4">
        <f>SUMIFS('Job Number'!$K$3:$K$200,'Job Number'!$A$3:$A$200,'Product Result'!Z$1,'Job Number'!$E$3:$E$200,'Product Result'!$A$72)</f>
        <v>0</v>
      </c>
      <c r="AA72" s="4">
        <f>SUMIFS('Job Number'!$K$3:$K$200,'Job Number'!$A$3:$A$200,'Product Result'!AA$1,'Job Number'!$E$3:$E$200,'Product Result'!$A$72)</f>
        <v>0</v>
      </c>
      <c r="AB72" s="4">
        <f>SUMIFS('Job Number'!$K$3:$K$200,'Job Number'!$A$3:$A$200,'Product Result'!AB$1,'Job Number'!$E$3:$E$200,'Product Result'!$A$72)</f>
        <v>0</v>
      </c>
      <c r="AC72" s="4">
        <f>SUMIFS('Job Number'!$K$3:$K$200,'Job Number'!$A$3:$A$200,'Product Result'!AC$1,'Job Number'!$E$3:$E$200,'Product Result'!$A$72)</f>
        <v>0</v>
      </c>
      <c r="AD72" s="4">
        <f>SUMIFS('Job Number'!$K$3:$K$200,'Job Number'!$A$3:$A$200,'Product Result'!AD$1,'Job Number'!$E$3:$E$200,'Product Result'!$A$72)</f>
        <v>0</v>
      </c>
      <c r="AE72" s="4">
        <f>SUMIFS('Job Number'!$K$3:$K$200,'Job Number'!$A$3:$A$200,'Product Result'!AE$1,'Job Number'!$E$3:$E$200,'Product Result'!$A$72)</f>
        <v>0</v>
      </c>
      <c r="AF72" s="4">
        <f>SUMIFS('Job Number'!$K$3:$K$200,'Job Number'!$A$3:$A$200,'Product Result'!AF$1,'Job Number'!$E$3:$E$200,'Product Result'!$A$72)</f>
        <v>0</v>
      </c>
      <c r="AG72" s="4">
        <f>SUMIFS('Job Number'!$K$3:$K$200,'Job Number'!$A$3:$A$200,'Product Result'!AG$1,'Job Number'!$E$3:$E$200,'Product Result'!$A$72)</f>
        <v>0</v>
      </c>
      <c r="AH72" s="4">
        <f>SUMIFS('Job Number'!$K$3:$K$200,'Job Number'!$A$3:$A$200,'Product Result'!AH$1,'Job Number'!$E$3:$E$200,'Product Result'!$A$72)</f>
        <v>0</v>
      </c>
    </row>
    <row r="73" spans="1:34">
      <c r="A73" s="195" t="str">
        <f>'FG TYPE'!C17</f>
        <v>28#*2C+24#*2C+AL+D+</v>
      </c>
      <c r="B73" s="191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7">
        <f>SUM(D74:AG74)-AE74-X74-Q74-J74</f>
        <v>6.9356343265035304E-3</v>
      </c>
      <c r="C74" s="1" t="s">
        <v>3</v>
      </c>
      <c r="D74" s="4">
        <f>SUMIFS('Job Number'!$Q$3:$Q$200,'Job Number'!$A$3:$A$200,'Product Result'!D$1,'Job Number'!$E$3:$E$200,'Product Result'!$A$72)</f>
        <v>0</v>
      </c>
      <c r="E74" s="4">
        <f>SUMIFS('Job Number'!$Q$3:$Q$200,'Job Number'!$A$3:$A$200,'Product Result'!E$1,'Job Number'!$E$3:$E$200,'Product Result'!$A$72)</f>
        <v>0</v>
      </c>
      <c r="F74" s="4">
        <f>SUMIFS('Job Number'!$Q$3:$Q$200,'Job Number'!$A$3:$A$200,'Product Result'!F$1,'Job Number'!$E$3:$E$200,'Product Result'!$A$72)</f>
        <v>6.9356343265035304E-3</v>
      </c>
      <c r="G74" s="4">
        <f>SUMIFS('Job Number'!$Q$3:$Q$200,'Job Number'!$A$3:$A$200,'Product Result'!G$1,'Job Number'!$E$3:$E$200,'Product Result'!$A$72)</f>
        <v>0</v>
      </c>
      <c r="H74" s="4">
        <f>SUMIFS('Job Number'!$Q$3:$Q$200,'Job Number'!$A$3:$A$200,'Product Result'!H$1,'Job Number'!$E$3:$E$200,'Product Result'!$A$72)</f>
        <v>0</v>
      </c>
      <c r="I74" s="4">
        <f>SUMIFS('Job Number'!$Q$3:$Q$200,'Job Number'!$A$3:$A$200,'Product Result'!I$1,'Job Number'!$E$3:$E$200,'Product Result'!$A$72)</f>
        <v>0</v>
      </c>
      <c r="J74" s="4">
        <f>SUMIFS('Job Number'!$Q$3:$Q$200,'Job Number'!$A$3:$A$200,'Product Result'!J$1,'Job Number'!$E$3:$E$200,'Product Result'!$A$72)</f>
        <v>0</v>
      </c>
      <c r="K74" s="4">
        <f>SUMIFS('Job Number'!$Q$3:$Q$200,'Job Number'!$A$3:$A$200,'Product Result'!K$1,'Job Number'!$E$3:$E$200,'Product Result'!$A$72)</f>
        <v>0</v>
      </c>
      <c r="L74" s="4">
        <f>SUMIFS('Job Number'!$Q$3:$Q$200,'Job Number'!$A$3:$A$200,'Product Result'!L$1,'Job Number'!$E$3:$E$200,'Product Result'!$A$72)</f>
        <v>0</v>
      </c>
      <c r="M74" s="4">
        <f>SUMIFS('Job Number'!$Q$3:$Q$200,'Job Number'!$A$3:$A$200,'Product Result'!M$1,'Job Number'!$E$3:$E$200,'Product Result'!$A$72)</f>
        <v>0</v>
      </c>
      <c r="N74" s="4">
        <f>SUMIFS('Job Number'!$Q$3:$Q$200,'Job Number'!$A$3:$A$200,'Product Result'!N$1,'Job Number'!$E$3:$E$200,'Product Result'!$A$72)</f>
        <v>0</v>
      </c>
      <c r="O74" s="4">
        <f>SUMIFS('Job Number'!$Q$3:$Q$200,'Job Number'!$A$3:$A$200,'Product Result'!O$1,'Job Number'!$E$3:$E$200,'Product Result'!$A$72)</f>
        <v>0</v>
      </c>
      <c r="P74" s="4">
        <f>SUMIFS('Job Number'!$Q$3:$Q$200,'Job Number'!$A$3:$A$200,'Product Result'!P$1,'Job Number'!$E$3:$E$200,'Product Result'!$A$72)</f>
        <v>0</v>
      </c>
      <c r="Q74" s="4">
        <f>SUMIFS('Job Number'!$Q$3:$Q$200,'Job Number'!$A$3:$A$200,'Product Result'!Q$1,'Job Number'!$E$3:$E$200,'Product Result'!$A$72)</f>
        <v>0</v>
      </c>
      <c r="R74" s="4">
        <f>SUMIFS('Job Number'!$Q$3:$Q$200,'Job Number'!$A$3:$A$200,'Product Result'!R$1,'Job Number'!$E$3:$E$200,'Product Result'!$A$72)</f>
        <v>0</v>
      </c>
      <c r="S74" s="4">
        <f>SUMIFS('Job Number'!$Q$3:$Q$200,'Job Number'!$A$3:$A$200,'Product Result'!S$1,'Job Number'!$E$3:$E$200,'Product Result'!$A$72)</f>
        <v>0</v>
      </c>
      <c r="T74" s="4">
        <f>SUMIFS('Job Number'!$Q$3:$Q$200,'Job Number'!$A$3:$A$200,'Product Result'!T$1,'Job Number'!$E$3:$E$200,'Product Result'!$A$72)</f>
        <v>0</v>
      </c>
      <c r="U74" s="4">
        <f>SUMIFS('Job Number'!$Q$3:$Q$200,'Job Number'!$A$3:$A$200,'Product Result'!U$1,'Job Number'!$E$3:$E$200,'Product Result'!$A$72)</f>
        <v>0</v>
      </c>
      <c r="V74" s="4">
        <f>SUMIFS('Job Number'!$Q$3:$Q$200,'Job Number'!$A$3:$A$200,'Product Result'!V$1,'Job Number'!$E$3:$E$200,'Product Result'!$A$72)</f>
        <v>0</v>
      </c>
      <c r="W74" s="4">
        <f>SUMIFS('Job Number'!$Q$3:$Q$200,'Job Number'!$A$3:$A$200,'Product Result'!W$1,'Job Number'!$E$3:$E$200,'Product Result'!$A$72)</f>
        <v>0</v>
      </c>
      <c r="X74" s="4">
        <f>SUMIFS('Job Number'!$Q$3:$Q$200,'Job Number'!$A$3:$A$200,'Product Result'!X$1,'Job Number'!$E$3:$E$200,'Product Result'!$A$72)</f>
        <v>0</v>
      </c>
      <c r="Y74" s="4">
        <f>SUMIFS('Job Number'!$Q$3:$Q$200,'Job Number'!$A$3:$A$200,'Product Result'!Y$1,'Job Number'!$E$3:$E$200,'Product Result'!$A$72)</f>
        <v>0</v>
      </c>
      <c r="Z74" s="4">
        <f>SUMIFS('Job Number'!$Q$3:$Q$200,'Job Number'!$A$3:$A$200,'Product Result'!Z$1,'Job Number'!$E$3:$E$200,'Product Result'!$A$72)</f>
        <v>0</v>
      </c>
      <c r="AA74" s="4">
        <f>SUMIFS('Job Number'!$Q$3:$Q$200,'Job Number'!$A$3:$A$200,'Product Result'!AA$1,'Job Number'!$E$3:$E$200,'Product Result'!$A$72)</f>
        <v>0</v>
      </c>
      <c r="AB74" s="4">
        <f>SUMIFS('Job Number'!$Q$3:$Q$200,'Job Number'!$A$3:$A$200,'Product Result'!AB$1,'Job Number'!$E$3:$E$200,'Product Result'!$A$72)</f>
        <v>0</v>
      </c>
      <c r="AC74" s="4">
        <f>SUMIFS('Job Number'!$Q$3:$Q$200,'Job Number'!$A$3:$A$200,'Product Result'!AC$1,'Job Number'!$E$3:$E$200,'Product Result'!$A$72)</f>
        <v>0</v>
      </c>
      <c r="AD74" s="4">
        <f>SUMIFS('Job Number'!$Q$3:$Q$200,'Job Number'!$A$3:$A$200,'Product Result'!AD$1,'Job Number'!$E$3:$E$200,'Product Result'!$A$72)</f>
        <v>0</v>
      </c>
      <c r="AE74" s="4">
        <f>SUMIFS('Job Number'!$Q$3:$Q$200,'Job Number'!$A$3:$A$200,'Product Result'!AE$1,'Job Number'!$E$3:$E$200,'Product Result'!$A$72)</f>
        <v>0</v>
      </c>
      <c r="AF74" s="4">
        <f>SUMIFS('Job Number'!$Q$3:$Q$200,'Job Number'!$A$3:$A$200,'Product Result'!AF$1,'Job Number'!$E$3:$E$200,'Product Result'!$A$72)</f>
        <v>0</v>
      </c>
      <c r="AG74" s="4">
        <f>SUMIFS('Job Number'!$Q$3:$Q$200,'Job Number'!$A$3:$A$200,'Product Result'!AG$1,'Job Number'!$E$3:$E$200,'Product Result'!$A$72)</f>
        <v>0</v>
      </c>
      <c r="AH74" s="4">
        <f>SUMIFS('Job Number'!$Q$3:$Q$200,'Job Number'!$A$3:$A$200,'Product Result'!AH$1,'Job Number'!$E$3:$E$200,'Product Result'!$A$72)</f>
        <v>0</v>
      </c>
    </row>
    <row r="75" spans="1:34" ht="15.75" thickBot="1">
      <c r="B75" s="191">
        <f>IFERROR(B74/B72,0)</f>
        <v>3.9295378620416602E-6</v>
      </c>
      <c r="C75" s="1" t="s">
        <v>4</v>
      </c>
      <c r="D75" s="6" t="str">
        <f t="shared" ref="D75:AG75" si="28">IFERROR(D74/D72,"")</f>
        <v/>
      </c>
      <c r="E75" s="6" t="str">
        <f t="shared" si="28"/>
        <v/>
      </c>
      <c r="F75" s="6">
        <f t="shared" si="28"/>
        <v>3.9295378620416602E-6</v>
      </c>
      <c r="G75" s="6" t="str">
        <f t="shared" si="28"/>
        <v/>
      </c>
      <c r="H75" s="6" t="str">
        <f t="shared" si="28"/>
        <v/>
      </c>
      <c r="I75" s="6" t="str">
        <f t="shared" si="28"/>
        <v/>
      </c>
      <c r="J75" s="6" t="str">
        <f t="shared" si="28"/>
        <v/>
      </c>
      <c r="K75" s="6" t="str">
        <f t="shared" si="28"/>
        <v/>
      </c>
      <c r="L75" s="6" t="str">
        <f t="shared" si="28"/>
        <v/>
      </c>
      <c r="M75" s="6" t="str">
        <f t="shared" si="28"/>
        <v/>
      </c>
      <c r="N75" s="6" t="str">
        <f t="shared" si="28"/>
        <v/>
      </c>
      <c r="O75" s="6" t="str">
        <f t="shared" si="28"/>
        <v/>
      </c>
      <c r="P75" s="6" t="str">
        <f t="shared" si="28"/>
        <v/>
      </c>
      <c r="Q75" s="6" t="str">
        <f t="shared" si="28"/>
        <v/>
      </c>
      <c r="R75" s="6" t="str">
        <f t="shared" si="28"/>
        <v/>
      </c>
      <c r="S75" s="6" t="str">
        <f t="shared" si="28"/>
        <v/>
      </c>
      <c r="T75" s="6" t="str">
        <f t="shared" si="28"/>
        <v/>
      </c>
      <c r="U75" s="6" t="str">
        <f t="shared" si="28"/>
        <v/>
      </c>
      <c r="V75" s="6" t="str">
        <f t="shared" si="28"/>
        <v/>
      </c>
      <c r="W75" s="6" t="str">
        <f t="shared" si="28"/>
        <v/>
      </c>
      <c r="X75" s="6" t="str">
        <f t="shared" si="28"/>
        <v/>
      </c>
      <c r="Y75" s="6" t="str">
        <f t="shared" si="28"/>
        <v/>
      </c>
      <c r="Z75" s="6" t="str">
        <f t="shared" si="28"/>
        <v/>
      </c>
      <c r="AA75" s="6" t="str">
        <f t="shared" si="28"/>
        <v/>
      </c>
      <c r="AB75" s="6" t="str">
        <f t="shared" si="28"/>
        <v/>
      </c>
      <c r="AC75" s="6" t="str">
        <f t="shared" si="28"/>
        <v/>
      </c>
      <c r="AD75" s="6" t="str">
        <f t="shared" si="28"/>
        <v/>
      </c>
      <c r="AE75" s="6" t="str">
        <f t="shared" si="28"/>
        <v/>
      </c>
      <c r="AF75" s="6" t="str">
        <f t="shared" si="28"/>
        <v/>
      </c>
      <c r="AG75" s="6" t="str">
        <f t="shared" si="28"/>
        <v/>
      </c>
      <c r="AH75" s="6" t="str">
        <f t="shared" ref="AH75" si="29">IFERROR(AH74/AH72,"")</f>
        <v/>
      </c>
    </row>
    <row r="76" spans="1:34" ht="17.25" customHeight="1" thickBot="1"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</row>
    <row r="77" spans="1:34">
      <c r="A77" s="195" t="str">
        <f>'FG TYPE'!B18</f>
        <v>W03-25040034-Y</v>
      </c>
      <c r="B77" s="67">
        <f>SUM(D77:AH77)</f>
        <v>1150</v>
      </c>
      <c r="C77" s="1" t="s">
        <v>1</v>
      </c>
      <c r="D77" s="4">
        <f>SUMIFS('Job Number'!$K$3:$K$200,'Job Number'!$A$3:$A$200,'Product Result'!D$1,'Job Number'!$E$3:$E$200,'Product Result'!$A$77)</f>
        <v>0</v>
      </c>
      <c r="E77" s="4">
        <f>SUMIFS('Job Number'!$K$3:$K$200,'Job Number'!$A$3:$A$200,'Product Result'!E$1,'Job Number'!$E$3:$E$200,'Product Result'!$A$77)</f>
        <v>0</v>
      </c>
      <c r="F77" s="4">
        <f>SUMIFS('Job Number'!$K$3:$K$200,'Job Number'!$A$3:$A$200,'Product Result'!F$1,'Job Number'!$E$3:$E$200,'Product Result'!$A$77)</f>
        <v>0</v>
      </c>
      <c r="G77" s="4">
        <f>SUMIFS('Job Number'!$K$3:$K$200,'Job Number'!$A$3:$A$200,'Product Result'!G$1,'Job Number'!$E$3:$E$200,'Product Result'!$A$77)</f>
        <v>0</v>
      </c>
      <c r="H77" s="4">
        <f>SUMIFS('Job Number'!$K$3:$K$200,'Job Number'!$A$3:$A$200,'Product Result'!H$1,'Job Number'!$E$3:$E$200,'Product Result'!$A$77)</f>
        <v>0</v>
      </c>
      <c r="I77" s="4">
        <f>SUMIFS('Job Number'!$K$3:$K$200,'Job Number'!$A$3:$A$200,'Product Result'!I$1,'Job Number'!$E$3:$E$200,'Product Result'!$A$77)</f>
        <v>0</v>
      </c>
      <c r="J77" s="4">
        <f>SUMIFS('Job Number'!$K$3:$K$200,'Job Number'!$A$3:$A$200,'Product Result'!J$1,'Job Number'!$E$3:$E$200,'Product Result'!$A$77)</f>
        <v>0</v>
      </c>
      <c r="K77" s="4">
        <f>SUMIFS('Job Number'!$K$3:$K$200,'Job Number'!$A$3:$A$200,'Product Result'!K$1,'Job Number'!$E$3:$E$200,'Product Result'!$A$77)</f>
        <v>0</v>
      </c>
      <c r="L77" s="4">
        <f>SUMIFS('Job Number'!$K$3:$K$200,'Job Number'!$A$3:$A$200,'Product Result'!L$1,'Job Number'!$E$3:$E$200,'Product Result'!$A$77)</f>
        <v>0</v>
      </c>
      <c r="M77" s="4">
        <f>SUMIFS('Job Number'!$K$3:$K$200,'Job Number'!$A$3:$A$200,'Product Result'!M$1,'Job Number'!$E$3:$E$200,'Product Result'!$A$77)</f>
        <v>1150</v>
      </c>
      <c r="N77" s="4">
        <f>SUMIFS('Job Number'!$K$3:$K$200,'Job Number'!$A$3:$A$200,'Product Result'!N$1,'Job Number'!$E$3:$E$200,'Product Result'!$A$77)</f>
        <v>0</v>
      </c>
      <c r="O77" s="4">
        <f>SUMIFS('Job Number'!$K$3:$K$200,'Job Number'!$A$3:$A$200,'Product Result'!O$1,'Job Number'!$E$3:$E$200,'Product Result'!$A$77)</f>
        <v>0</v>
      </c>
      <c r="P77" s="4">
        <f>SUMIFS('Job Number'!$K$3:$K$200,'Job Number'!$A$3:$A$200,'Product Result'!P$1,'Job Number'!$E$3:$E$200,'Product Result'!$A$77)</f>
        <v>0</v>
      </c>
      <c r="Q77" s="4">
        <f>SUMIFS('Job Number'!$K$3:$K$200,'Job Number'!$A$3:$A$200,'Product Result'!Q$1,'Job Number'!$E$3:$E$200,'Product Result'!$A$77)</f>
        <v>0</v>
      </c>
      <c r="R77" s="4">
        <f>SUMIFS('Job Number'!$K$3:$K$200,'Job Number'!$A$3:$A$200,'Product Result'!R$1,'Job Number'!$E$3:$E$200,'Product Result'!$A$77)</f>
        <v>0</v>
      </c>
      <c r="S77" s="4">
        <f>SUMIFS('Job Number'!$K$3:$K$200,'Job Number'!$A$3:$A$200,'Product Result'!S$1,'Job Number'!$E$3:$E$200,'Product Result'!$A$77)</f>
        <v>0</v>
      </c>
      <c r="T77" s="4">
        <f>SUMIFS('Job Number'!$K$3:$K$200,'Job Number'!$A$3:$A$200,'Product Result'!T$1,'Job Number'!$E$3:$E$200,'Product Result'!$A$77)</f>
        <v>0</v>
      </c>
      <c r="U77" s="4">
        <f>SUMIFS('Job Number'!$K$3:$K$200,'Job Number'!$A$3:$A$200,'Product Result'!U$1,'Job Number'!$E$3:$E$200,'Product Result'!$A$77)</f>
        <v>0</v>
      </c>
      <c r="V77" s="4">
        <f>SUMIFS('Job Number'!$K$3:$K$200,'Job Number'!$A$3:$A$200,'Product Result'!V$1,'Job Number'!$E$3:$E$200,'Product Result'!$A$77)</f>
        <v>0</v>
      </c>
      <c r="W77" s="4">
        <f>SUMIFS('Job Number'!$K$3:$K$200,'Job Number'!$A$3:$A$200,'Product Result'!W$1,'Job Number'!$E$3:$E$200,'Product Result'!$A$77)</f>
        <v>0</v>
      </c>
      <c r="X77" s="4">
        <f>SUMIFS('Job Number'!$K$3:$K$200,'Job Number'!$A$3:$A$200,'Product Result'!X$1,'Job Number'!$E$3:$E$200,'Product Result'!$A$77)</f>
        <v>0</v>
      </c>
      <c r="Y77" s="4">
        <f>SUMIFS('Job Number'!$K$3:$K$200,'Job Number'!$A$3:$A$200,'Product Result'!Y$1,'Job Number'!$E$3:$E$200,'Product Result'!$A$77)</f>
        <v>0</v>
      </c>
      <c r="Z77" s="4">
        <f>SUMIFS('Job Number'!$K$3:$K$200,'Job Number'!$A$3:$A$200,'Product Result'!Z$1,'Job Number'!$E$3:$E$200,'Product Result'!$A$77)</f>
        <v>0</v>
      </c>
      <c r="AA77" s="4">
        <f>SUMIFS('Job Number'!$K$3:$K$200,'Job Number'!$A$3:$A$200,'Product Result'!AA$1,'Job Number'!$E$3:$E$200,'Product Result'!$A$77)</f>
        <v>0</v>
      </c>
      <c r="AB77" s="4">
        <f>SUMIFS('Job Number'!$K$3:$K$200,'Job Number'!$A$3:$A$200,'Product Result'!AB$1,'Job Number'!$E$3:$E$200,'Product Result'!$A$77)</f>
        <v>0</v>
      </c>
      <c r="AC77" s="4">
        <f>SUMIFS('Job Number'!$K$3:$K$200,'Job Number'!$A$3:$A$200,'Product Result'!AC$1,'Job Number'!$E$3:$E$200,'Product Result'!$A$77)</f>
        <v>0</v>
      </c>
      <c r="AD77" s="4">
        <f>SUMIFS('Job Number'!$K$3:$K$200,'Job Number'!$A$3:$A$200,'Product Result'!AD$1,'Job Number'!$E$3:$E$200,'Product Result'!$A$77)</f>
        <v>0</v>
      </c>
      <c r="AE77" s="4">
        <f>SUMIFS('Job Number'!$K$3:$K$200,'Job Number'!$A$3:$A$200,'Product Result'!AE$1,'Job Number'!$E$3:$E$200,'Product Result'!$A$77)</f>
        <v>0</v>
      </c>
      <c r="AF77" s="4">
        <f>SUMIFS('Job Number'!$K$3:$K$200,'Job Number'!$A$3:$A$200,'Product Result'!AF$1,'Job Number'!$E$3:$E$200,'Product Result'!$A$77)</f>
        <v>0</v>
      </c>
      <c r="AG77" s="4">
        <f>SUMIFS('Job Number'!$K$3:$K$200,'Job Number'!$A$3:$A$200,'Product Result'!AG$1,'Job Number'!$E$3:$E$200,'Product Result'!$A$77)</f>
        <v>0</v>
      </c>
      <c r="AH77" s="4">
        <f>SUMIFS('Job Number'!$K$3:$K$200,'Job Number'!$A$3:$A$200,'Product Result'!AH$1,'Job Number'!$E$3:$E$200,'Product Result'!$A$77)</f>
        <v>0</v>
      </c>
    </row>
    <row r="78" spans="1:34">
      <c r="A78" s="195" t="str">
        <f>'FG TYPE'!C18</f>
        <v>28#*2C+24#*2C+AL+D+</v>
      </c>
      <c r="B78" s="191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7">
        <f>SUM(D79:AG79)-AE79-X79-Q79-J79</f>
        <v>1.10418848213788E-2</v>
      </c>
      <c r="C79" s="1" t="s">
        <v>3</v>
      </c>
      <c r="D79" s="4">
        <f>SUMIFS('Job Number'!$Q$3:$Q$200,'Job Number'!$A$3:$A$200,'Product Result'!D$1,'Job Number'!$E$3:$E$200,'Product Result'!$A$77)</f>
        <v>0</v>
      </c>
      <c r="E79" s="4">
        <f>SUMIFS('Job Number'!$Q$3:$Q$200,'Job Number'!$A$3:$A$200,'Product Result'!E$1,'Job Number'!$E$3:$E$200,'Product Result'!$A$77)</f>
        <v>0</v>
      </c>
      <c r="F79" s="4">
        <f>SUMIFS('Job Number'!$Q$3:$Q$200,'Job Number'!$A$3:$A$200,'Product Result'!F$1,'Job Number'!$E$3:$E$200,'Product Result'!$A$77)</f>
        <v>0</v>
      </c>
      <c r="G79" s="4">
        <f>SUMIFS('Job Number'!$Q$3:$Q$200,'Job Number'!$A$3:$A$200,'Product Result'!G$1,'Job Number'!$E$3:$E$200,'Product Result'!$A$77)</f>
        <v>0</v>
      </c>
      <c r="H79" s="4">
        <f>SUMIFS('Job Number'!$Q$3:$Q$200,'Job Number'!$A$3:$A$200,'Product Result'!H$1,'Job Number'!$E$3:$E$200,'Product Result'!$A$77)</f>
        <v>0</v>
      </c>
      <c r="I79" s="4">
        <f>SUMIFS('Job Number'!$Q$3:$Q$200,'Job Number'!$A$3:$A$200,'Product Result'!I$1,'Job Number'!$E$3:$E$200,'Product Result'!$A$77)</f>
        <v>0</v>
      </c>
      <c r="J79" s="4">
        <f>SUMIFS('Job Number'!$Q$3:$Q$200,'Job Number'!$A$3:$A$200,'Product Result'!J$1,'Job Number'!$E$3:$E$200,'Product Result'!$A$77)</f>
        <v>0</v>
      </c>
      <c r="K79" s="4">
        <f>SUMIFS('Job Number'!$Q$3:$Q$200,'Job Number'!$A$3:$A$200,'Product Result'!K$1,'Job Number'!$E$3:$E$200,'Product Result'!$A$77)</f>
        <v>0</v>
      </c>
      <c r="L79" s="4">
        <f>SUMIFS('Job Number'!$Q$3:$Q$200,'Job Number'!$A$3:$A$200,'Product Result'!L$1,'Job Number'!$E$3:$E$200,'Product Result'!$A$77)</f>
        <v>0</v>
      </c>
      <c r="M79" s="4">
        <f>SUMIFS('Job Number'!$Q$3:$Q$200,'Job Number'!$A$3:$A$200,'Product Result'!M$1,'Job Number'!$E$3:$E$200,'Product Result'!$A$77)</f>
        <v>1.10418848213788E-2</v>
      </c>
      <c r="N79" s="4">
        <f>SUMIFS('Job Number'!$Q$3:$Q$200,'Job Number'!$A$3:$A$200,'Product Result'!N$1,'Job Number'!$E$3:$E$200,'Product Result'!$A$77)</f>
        <v>0</v>
      </c>
      <c r="O79" s="4">
        <f>SUMIFS('Job Number'!$Q$3:$Q$200,'Job Number'!$A$3:$A$200,'Product Result'!O$1,'Job Number'!$E$3:$E$200,'Product Result'!$A$77)</f>
        <v>0</v>
      </c>
      <c r="P79" s="4">
        <f>SUMIFS('Job Number'!$Q$3:$Q$200,'Job Number'!$A$3:$A$200,'Product Result'!P$1,'Job Number'!$E$3:$E$200,'Product Result'!$A$77)</f>
        <v>0</v>
      </c>
      <c r="Q79" s="4">
        <f>SUMIFS('Job Number'!$Q$3:$Q$200,'Job Number'!$A$3:$A$200,'Product Result'!Q$1,'Job Number'!$E$3:$E$200,'Product Result'!$A$77)</f>
        <v>0</v>
      </c>
      <c r="R79" s="4">
        <f>SUMIFS('Job Number'!$Q$3:$Q$200,'Job Number'!$A$3:$A$200,'Product Result'!R$1,'Job Number'!$E$3:$E$200,'Product Result'!$A$77)</f>
        <v>0</v>
      </c>
      <c r="S79" s="4">
        <f>SUMIFS('Job Number'!$Q$3:$Q$200,'Job Number'!$A$3:$A$200,'Product Result'!S$1,'Job Number'!$E$3:$E$200,'Product Result'!$A$77)</f>
        <v>0</v>
      </c>
      <c r="T79" s="4">
        <f>SUMIFS('Job Number'!$Q$3:$Q$200,'Job Number'!$A$3:$A$200,'Product Result'!T$1,'Job Number'!$E$3:$E$200,'Product Result'!$A$77)</f>
        <v>0</v>
      </c>
      <c r="U79" s="4">
        <f>SUMIFS('Job Number'!$Q$3:$Q$200,'Job Number'!$A$3:$A$200,'Product Result'!U$1,'Job Number'!$E$3:$E$200,'Product Result'!$A$77)</f>
        <v>0</v>
      </c>
      <c r="V79" s="4">
        <f>SUMIFS('Job Number'!$Q$3:$Q$200,'Job Number'!$A$3:$A$200,'Product Result'!V$1,'Job Number'!$E$3:$E$200,'Product Result'!$A$77)</f>
        <v>0</v>
      </c>
      <c r="W79" s="4">
        <f>SUMIFS('Job Number'!$Q$3:$Q$200,'Job Number'!$A$3:$A$200,'Product Result'!W$1,'Job Number'!$E$3:$E$200,'Product Result'!$A$77)</f>
        <v>0</v>
      </c>
      <c r="X79" s="4">
        <f>SUMIFS('Job Number'!$Q$3:$Q$200,'Job Number'!$A$3:$A$200,'Product Result'!X$1,'Job Number'!$E$3:$E$200,'Product Result'!$A$77)</f>
        <v>0</v>
      </c>
      <c r="Y79" s="4">
        <f>SUMIFS('Job Number'!$Q$3:$Q$200,'Job Number'!$A$3:$A$200,'Product Result'!Y$1,'Job Number'!$E$3:$E$200,'Product Result'!$A$77)</f>
        <v>0</v>
      </c>
      <c r="Z79" s="4">
        <f>SUMIFS('Job Number'!$Q$3:$Q$200,'Job Number'!$A$3:$A$200,'Product Result'!Z$1,'Job Number'!$E$3:$E$200,'Product Result'!$A$77)</f>
        <v>0</v>
      </c>
      <c r="AA79" s="4">
        <f>SUMIFS('Job Number'!$Q$3:$Q$200,'Job Number'!$A$3:$A$200,'Product Result'!AA$1,'Job Number'!$E$3:$E$200,'Product Result'!$A$77)</f>
        <v>0</v>
      </c>
      <c r="AB79" s="4">
        <f>SUMIFS('Job Number'!$Q$3:$Q$200,'Job Number'!$A$3:$A$200,'Product Result'!AB$1,'Job Number'!$E$3:$E$200,'Product Result'!$A$77)</f>
        <v>0</v>
      </c>
      <c r="AC79" s="4">
        <f>SUMIFS('Job Number'!$Q$3:$Q$200,'Job Number'!$A$3:$A$200,'Product Result'!AC$1,'Job Number'!$E$3:$E$200,'Product Result'!$A$77)</f>
        <v>0</v>
      </c>
      <c r="AD79" s="4">
        <f>SUMIFS('Job Number'!$Q$3:$Q$200,'Job Number'!$A$3:$A$200,'Product Result'!AD$1,'Job Number'!$E$3:$E$200,'Product Result'!$A$77)</f>
        <v>0</v>
      </c>
      <c r="AE79" s="4">
        <f>SUMIFS('Job Number'!$Q$3:$Q$200,'Job Number'!$A$3:$A$200,'Product Result'!AE$1,'Job Number'!$E$3:$E$200,'Product Result'!$A$77)</f>
        <v>0</v>
      </c>
      <c r="AF79" s="4">
        <f>SUMIFS('Job Number'!$Q$3:$Q$200,'Job Number'!$A$3:$A$200,'Product Result'!AF$1,'Job Number'!$E$3:$E$200,'Product Result'!$A$77)</f>
        <v>0</v>
      </c>
      <c r="AG79" s="4">
        <f>SUMIFS('Job Number'!$Q$3:$Q$200,'Job Number'!$A$3:$A$200,'Product Result'!AG$1,'Job Number'!$E$3:$E$200,'Product Result'!$A$77)</f>
        <v>0</v>
      </c>
      <c r="AH79" s="4">
        <f>SUMIFS('Job Number'!$Q$3:$Q$200,'Job Number'!$A$3:$A$200,'Product Result'!AH$1,'Job Number'!$E$3:$E$200,'Product Result'!$A$77)</f>
        <v>0</v>
      </c>
    </row>
    <row r="80" spans="1:34" ht="15.75" thickBot="1">
      <c r="B80" s="191">
        <f>IFERROR(B79/B77,0)</f>
        <v>9.6016389751119999E-6</v>
      </c>
      <c r="C80" s="1" t="s">
        <v>4</v>
      </c>
      <c r="D80" s="6" t="str">
        <f t="shared" ref="D80:AG80" si="30">IFERROR(D79/D77,"")</f>
        <v/>
      </c>
      <c r="E80" s="6" t="str">
        <f t="shared" si="30"/>
        <v/>
      </c>
      <c r="F80" s="6" t="str">
        <f t="shared" si="30"/>
        <v/>
      </c>
      <c r="G80" s="6" t="str">
        <f t="shared" si="30"/>
        <v/>
      </c>
      <c r="H80" s="6" t="str">
        <f t="shared" si="30"/>
        <v/>
      </c>
      <c r="I80" s="6" t="str">
        <f t="shared" si="30"/>
        <v/>
      </c>
      <c r="J80" s="6" t="str">
        <f t="shared" si="30"/>
        <v/>
      </c>
      <c r="K80" s="6" t="str">
        <f t="shared" si="30"/>
        <v/>
      </c>
      <c r="L80" s="6" t="str">
        <f t="shared" si="30"/>
        <v/>
      </c>
      <c r="M80" s="6">
        <f t="shared" si="30"/>
        <v>9.6016389751119999E-6</v>
      </c>
      <c r="N80" s="6" t="str">
        <f t="shared" si="30"/>
        <v/>
      </c>
      <c r="O80" s="6" t="str">
        <f t="shared" si="30"/>
        <v/>
      </c>
      <c r="P80" s="6" t="str">
        <f t="shared" si="30"/>
        <v/>
      </c>
      <c r="Q80" s="6" t="str">
        <f t="shared" si="30"/>
        <v/>
      </c>
      <c r="R80" s="6" t="str">
        <f t="shared" si="30"/>
        <v/>
      </c>
      <c r="S80" s="6" t="str">
        <f t="shared" si="30"/>
        <v/>
      </c>
      <c r="T80" s="6" t="str">
        <f t="shared" si="30"/>
        <v/>
      </c>
      <c r="U80" s="6" t="str">
        <f t="shared" si="30"/>
        <v/>
      </c>
      <c r="V80" s="6" t="str">
        <f t="shared" si="30"/>
        <v/>
      </c>
      <c r="W80" s="6" t="str">
        <f t="shared" si="30"/>
        <v/>
      </c>
      <c r="X80" s="6" t="str">
        <f t="shared" si="30"/>
        <v/>
      </c>
      <c r="Y80" s="6" t="str">
        <f t="shared" si="30"/>
        <v/>
      </c>
      <c r="Z80" s="6" t="str">
        <f t="shared" si="30"/>
        <v/>
      </c>
      <c r="AA80" s="6" t="str">
        <f t="shared" si="30"/>
        <v/>
      </c>
      <c r="AB80" s="6" t="str">
        <f t="shared" si="30"/>
        <v/>
      </c>
      <c r="AC80" s="6" t="str">
        <f t="shared" si="30"/>
        <v/>
      </c>
      <c r="AD80" s="6" t="str">
        <f t="shared" si="30"/>
        <v/>
      </c>
      <c r="AE80" s="6" t="str">
        <f t="shared" si="30"/>
        <v/>
      </c>
      <c r="AF80" s="6" t="str">
        <f t="shared" si="30"/>
        <v/>
      </c>
      <c r="AG80" s="6" t="str">
        <f t="shared" si="30"/>
        <v/>
      </c>
      <c r="AH80" s="6" t="str">
        <f t="shared" ref="AH80" si="31">IFERROR(AH79/AH77,"")</f>
        <v/>
      </c>
    </row>
    <row r="81" spans="1:34" ht="15.75" thickBot="1"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</row>
    <row r="82" spans="1:34">
      <c r="A82" s="195" t="str">
        <f>'FG TYPE'!B19</f>
        <v>W03-25040035-Y</v>
      </c>
      <c r="B82" s="67">
        <f>SUM(D82:AH82)</f>
        <v>19878</v>
      </c>
      <c r="C82" s="1" t="s">
        <v>1</v>
      </c>
      <c r="D82" s="4">
        <f>SUMIFS('Job Number'!$K$3:$K$200,'Job Number'!$A$3:$A$200,'Product Result'!D$1,'Job Number'!$E$3:$E$200,'Product Result'!$A$82)</f>
        <v>0</v>
      </c>
      <c r="E82" s="4">
        <f>SUMIFS('Job Number'!$K$3:$K$200,'Job Number'!$A$3:$A$200,'Product Result'!E$1,'Job Number'!$E$3:$E$200,'Product Result'!$A$82)</f>
        <v>0</v>
      </c>
      <c r="F82" s="4">
        <f>SUMIFS('Job Number'!$K$3:$K$200,'Job Number'!$A$3:$A$200,'Product Result'!F$1,'Job Number'!$E$3:$E$200,'Product Result'!$A$82)</f>
        <v>0</v>
      </c>
      <c r="G82" s="4">
        <f>SUMIFS('Job Number'!$K$3:$K$200,'Job Number'!$A$3:$A$200,'Product Result'!G$1,'Job Number'!$E$3:$E$200,'Product Result'!$A$82)</f>
        <v>0</v>
      </c>
      <c r="H82" s="4">
        <f>SUMIFS('Job Number'!$K$3:$K$200,'Job Number'!$A$3:$A$200,'Product Result'!H$1,'Job Number'!$E$3:$E$200,'Product Result'!$A$82)</f>
        <v>0</v>
      </c>
      <c r="I82" s="4">
        <f>SUMIFS('Job Number'!$K$3:$K$200,'Job Number'!$A$3:$A$200,'Product Result'!I$1,'Job Number'!$E$3:$E$200,'Product Result'!$A$82)</f>
        <v>0</v>
      </c>
      <c r="J82" s="4">
        <f>SUMIFS('Job Number'!$K$3:$K$200,'Job Number'!$A$3:$A$200,'Product Result'!J$1,'Job Number'!$E$3:$E$200,'Product Result'!$A$82)</f>
        <v>0</v>
      </c>
      <c r="K82" s="4">
        <f>SUMIFS('Job Number'!$K$3:$K$200,'Job Number'!$A$3:$A$200,'Product Result'!K$1,'Job Number'!$E$3:$E$200,'Product Result'!$A$82)</f>
        <v>0</v>
      </c>
      <c r="L82" s="4">
        <f>SUMIFS('Job Number'!$K$3:$K$200,'Job Number'!$A$3:$A$200,'Product Result'!L$1,'Job Number'!$E$3:$E$200,'Product Result'!$A$82)</f>
        <v>0</v>
      </c>
      <c r="M82" s="4">
        <f>SUMIFS('Job Number'!$K$3:$K$200,'Job Number'!$A$3:$A$200,'Product Result'!M$1,'Job Number'!$E$3:$E$200,'Product Result'!$A$82)</f>
        <v>2190</v>
      </c>
      <c r="N82" s="4">
        <f>SUMIFS('Job Number'!$K$3:$K$200,'Job Number'!$A$3:$A$200,'Product Result'!N$1,'Job Number'!$E$3:$E$200,'Product Result'!$A$82)</f>
        <v>0</v>
      </c>
      <c r="O82" s="4">
        <f>SUMIFS('Job Number'!$K$3:$K$200,'Job Number'!$A$3:$A$200,'Product Result'!O$1,'Job Number'!$E$3:$E$200,'Product Result'!$A$82)</f>
        <v>0</v>
      </c>
      <c r="P82" s="4">
        <f>SUMIFS('Job Number'!$K$3:$K$200,'Job Number'!$A$3:$A$200,'Product Result'!P$1,'Job Number'!$E$3:$E$200,'Product Result'!$A$82)</f>
        <v>0</v>
      </c>
      <c r="Q82" s="4">
        <f>SUMIFS('Job Number'!$K$3:$K$200,'Job Number'!$A$3:$A$200,'Product Result'!Q$1,'Job Number'!$E$3:$E$200,'Product Result'!$A$82)</f>
        <v>0</v>
      </c>
      <c r="R82" s="4">
        <f>SUMIFS('Job Number'!$K$3:$K$200,'Job Number'!$A$3:$A$200,'Product Result'!R$1,'Job Number'!$E$3:$E$200,'Product Result'!$A$82)</f>
        <v>0</v>
      </c>
      <c r="S82" s="4">
        <f>SUMIFS('Job Number'!$K$3:$K$200,'Job Number'!$A$3:$A$200,'Product Result'!S$1,'Job Number'!$E$3:$E$200,'Product Result'!$A$82)</f>
        <v>0</v>
      </c>
      <c r="T82" s="4">
        <f>SUMIFS('Job Number'!$K$3:$K$200,'Job Number'!$A$3:$A$200,'Product Result'!T$1,'Job Number'!$E$3:$E$200,'Product Result'!$A$82)</f>
        <v>0</v>
      </c>
      <c r="U82" s="4">
        <f>SUMIFS('Job Number'!$K$3:$K$200,'Job Number'!$A$3:$A$200,'Product Result'!U$1,'Job Number'!$E$3:$E$200,'Product Result'!$A$82)</f>
        <v>0</v>
      </c>
      <c r="V82" s="4">
        <f>SUMIFS('Job Number'!$K$3:$K$200,'Job Number'!$A$3:$A$200,'Product Result'!V$1,'Job Number'!$E$3:$E$200,'Product Result'!$A$82)</f>
        <v>8099</v>
      </c>
      <c r="W82" s="4">
        <f>SUMIFS('Job Number'!$K$3:$K$200,'Job Number'!$A$3:$A$200,'Product Result'!W$1,'Job Number'!$E$3:$E$200,'Product Result'!$A$82)</f>
        <v>0</v>
      </c>
      <c r="X82" s="4">
        <f>SUMIFS('Job Number'!$K$3:$K$200,'Job Number'!$A$3:$A$200,'Product Result'!X$1,'Job Number'!$E$3:$E$200,'Product Result'!$A$82)</f>
        <v>0</v>
      </c>
      <c r="Y82" s="4">
        <f>SUMIFS('Job Number'!$K$3:$K$200,'Job Number'!$A$3:$A$200,'Product Result'!Y$1,'Job Number'!$E$3:$E$200,'Product Result'!$A$82)</f>
        <v>0</v>
      </c>
      <c r="Z82" s="4">
        <f>SUMIFS('Job Number'!$K$3:$K$200,'Job Number'!$A$3:$A$200,'Product Result'!Z$1,'Job Number'!$E$3:$E$200,'Product Result'!$A$82)</f>
        <v>9589</v>
      </c>
      <c r="AA82" s="4">
        <f>SUMIFS('Job Number'!$K$3:$K$200,'Job Number'!$A$3:$A$200,'Product Result'!AA$1,'Job Number'!$E$3:$E$200,'Product Result'!$A$82)</f>
        <v>0</v>
      </c>
      <c r="AB82" s="4">
        <f>SUMIFS('Job Number'!$K$3:$K$200,'Job Number'!$A$3:$A$200,'Product Result'!AB$1,'Job Number'!$E$3:$E$200,'Product Result'!$A$82)</f>
        <v>0</v>
      </c>
      <c r="AC82" s="4">
        <f>SUMIFS('Job Number'!$K$3:$K$200,'Job Number'!$A$3:$A$200,'Product Result'!AC$1,'Job Number'!$E$3:$E$200,'Product Result'!$A$82)</f>
        <v>0</v>
      </c>
      <c r="AD82" s="4">
        <f>SUMIFS('Job Number'!$K$3:$K$200,'Job Number'!$A$3:$A$200,'Product Result'!AD$1,'Job Number'!$E$3:$E$200,'Product Result'!$A$82)</f>
        <v>0</v>
      </c>
      <c r="AE82" s="4">
        <f>SUMIFS('Job Number'!$K$3:$K$200,'Job Number'!$A$3:$A$200,'Product Result'!AE$1,'Job Number'!$E$3:$E$200,'Product Result'!$A$82)</f>
        <v>0</v>
      </c>
      <c r="AF82" s="4">
        <f>SUMIFS('Job Number'!$K$3:$K$200,'Job Number'!$A$3:$A$200,'Product Result'!AF$1,'Job Number'!$E$3:$E$200,'Product Result'!$A$82)</f>
        <v>0</v>
      </c>
      <c r="AG82" s="4">
        <f>SUMIFS('Job Number'!$K$3:$K$200,'Job Number'!$A$3:$A$200,'Product Result'!AG$1,'Job Number'!$E$3:$E$200,'Product Result'!$A$82)</f>
        <v>0</v>
      </c>
      <c r="AH82" s="4">
        <f>SUMIFS('Job Number'!$K$3:$K$200,'Job Number'!$A$3:$A$200,'Product Result'!AH$1,'Job Number'!$E$3:$E$200,'Product Result'!$A$82)</f>
        <v>0</v>
      </c>
    </row>
    <row r="83" spans="1:34">
      <c r="A83" s="195" t="str">
        <f>'FG TYPE'!C19</f>
        <v>28#*2C+24#*2C+AL+D+</v>
      </c>
      <c r="B83" s="191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7">
        <f>SUM(D84:AG84)-AE84-X84-Q84-J84</f>
        <v>3.7881949650300187E-2</v>
      </c>
      <c r="C84" s="1" t="s">
        <v>3</v>
      </c>
      <c r="D84" s="4">
        <f>SUMIFS('Job Number'!$Q$3:$Q$200,'Job Number'!$A$3:$A$200,'Product Result'!D$1,'Job Number'!$E$3:$E$200,'Product Result'!$A$82)</f>
        <v>0</v>
      </c>
      <c r="E84" s="4">
        <f>SUMIFS('Job Number'!$Q$3:$Q$200,'Job Number'!$A$3:$A$200,'Product Result'!E$1,'Job Number'!$E$3:$E$200,'Product Result'!$A$82)</f>
        <v>0</v>
      </c>
      <c r="F84" s="4">
        <f>SUMIFS('Job Number'!$Q$3:$Q$200,'Job Number'!$A$3:$A$200,'Product Result'!F$1,'Job Number'!$E$3:$E$200,'Product Result'!$A$82)</f>
        <v>0</v>
      </c>
      <c r="G84" s="4">
        <f>SUMIFS('Job Number'!$Q$3:$Q$200,'Job Number'!$A$3:$A$200,'Product Result'!G$1,'Job Number'!$E$3:$E$200,'Product Result'!$A$82)</f>
        <v>0</v>
      </c>
      <c r="H84" s="4">
        <f>SUMIFS('Job Number'!$Q$3:$Q$200,'Job Number'!$A$3:$A$200,'Product Result'!H$1,'Job Number'!$E$3:$E$200,'Product Result'!$A$82)</f>
        <v>0</v>
      </c>
      <c r="I84" s="4">
        <f>SUMIFS('Job Number'!$Q$3:$Q$200,'Job Number'!$A$3:$A$200,'Product Result'!I$1,'Job Number'!$E$3:$E$200,'Product Result'!$A$82)</f>
        <v>0</v>
      </c>
      <c r="J84" s="4">
        <f>SUMIFS('Job Number'!$Q$3:$Q$200,'Job Number'!$A$3:$A$200,'Product Result'!J$1,'Job Number'!$E$3:$E$200,'Product Result'!$A$82)</f>
        <v>0</v>
      </c>
      <c r="K84" s="4">
        <f>SUMIFS('Job Number'!$Q$3:$Q$200,'Job Number'!$A$3:$A$200,'Product Result'!K$1,'Job Number'!$E$3:$E$200,'Product Result'!$A$82)</f>
        <v>0</v>
      </c>
      <c r="L84" s="4">
        <f>SUMIFS('Job Number'!$Q$3:$Q$200,'Job Number'!$A$3:$A$200,'Product Result'!L$1,'Job Number'!$E$3:$E$200,'Product Result'!$A$82)</f>
        <v>0</v>
      </c>
      <c r="M84" s="4">
        <f>SUMIFS('Job Number'!$Q$3:$Q$200,'Job Number'!$A$3:$A$200,'Product Result'!M$1,'Job Number'!$E$3:$E$200,'Product Result'!$A$82)</f>
        <v>9.7725708001202768E-3</v>
      </c>
      <c r="N84" s="4">
        <f>SUMIFS('Job Number'!$Q$3:$Q$200,'Job Number'!$A$3:$A$200,'Product Result'!N$1,'Job Number'!$E$3:$E$200,'Product Result'!$A$82)</f>
        <v>0</v>
      </c>
      <c r="O84" s="4">
        <f>SUMIFS('Job Number'!$Q$3:$Q$200,'Job Number'!$A$3:$A$200,'Product Result'!O$1,'Job Number'!$E$3:$E$200,'Product Result'!$A$82)</f>
        <v>0</v>
      </c>
      <c r="P84" s="4">
        <f>SUMIFS('Job Number'!$Q$3:$Q$200,'Job Number'!$A$3:$A$200,'Product Result'!P$1,'Job Number'!$E$3:$E$200,'Product Result'!$A$82)</f>
        <v>0</v>
      </c>
      <c r="Q84" s="4">
        <f>SUMIFS('Job Number'!$Q$3:$Q$200,'Job Number'!$A$3:$A$200,'Product Result'!Q$1,'Job Number'!$E$3:$E$200,'Product Result'!$A$82)</f>
        <v>0</v>
      </c>
      <c r="R84" s="4">
        <f>SUMIFS('Job Number'!$Q$3:$Q$200,'Job Number'!$A$3:$A$200,'Product Result'!R$1,'Job Number'!$E$3:$E$200,'Product Result'!$A$82)</f>
        <v>0</v>
      </c>
      <c r="S84" s="4">
        <f>SUMIFS('Job Number'!$Q$3:$Q$200,'Job Number'!$A$3:$A$200,'Product Result'!S$1,'Job Number'!$E$3:$E$200,'Product Result'!$A$82)</f>
        <v>0</v>
      </c>
      <c r="T84" s="4">
        <f>SUMIFS('Job Number'!$Q$3:$Q$200,'Job Number'!$A$3:$A$200,'Product Result'!T$1,'Job Number'!$E$3:$E$200,'Product Result'!$A$82)</f>
        <v>0</v>
      </c>
      <c r="U84" s="4">
        <f>SUMIFS('Job Number'!$Q$3:$Q$200,'Job Number'!$A$3:$A$200,'Product Result'!U$1,'Job Number'!$E$3:$E$200,'Product Result'!$A$82)</f>
        <v>0</v>
      </c>
      <c r="V84" s="4">
        <f>SUMIFS('Job Number'!$Q$3:$Q$200,'Job Number'!$A$3:$A$200,'Product Result'!V$1,'Job Number'!$E$3:$E$200,'Product Result'!$A$82)</f>
        <v>1.493300486085461E-2</v>
      </c>
      <c r="W84" s="4">
        <f>SUMIFS('Job Number'!$Q$3:$Q$200,'Job Number'!$A$3:$A$200,'Product Result'!W$1,'Job Number'!$E$3:$E$200,'Product Result'!$A$82)</f>
        <v>0</v>
      </c>
      <c r="X84" s="4">
        <f>SUMIFS('Job Number'!$Q$3:$Q$200,'Job Number'!$A$3:$A$200,'Product Result'!X$1,'Job Number'!$E$3:$E$200,'Product Result'!$A$82)</f>
        <v>0</v>
      </c>
      <c r="Y84" s="4">
        <f>SUMIFS('Job Number'!$Q$3:$Q$200,'Job Number'!$A$3:$A$200,'Product Result'!Y$1,'Job Number'!$E$3:$E$200,'Product Result'!$A$82)</f>
        <v>0</v>
      </c>
      <c r="Z84" s="4">
        <f>SUMIFS('Job Number'!$Q$3:$Q$200,'Job Number'!$A$3:$A$200,'Product Result'!Z$1,'Job Number'!$E$3:$E$200,'Product Result'!$A$82)</f>
        <v>1.3176373989325304E-2</v>
      </c>
      <c r="AA84" s="4">
        <f>SUMIFS('Job Number'!$Q$3:$Q$200,'Job Number'!$A$3:$A$200,'Product Result'!AA$1,'Job Number'!$E$3:$E$200,'Product Result'!$A$82)</f>
        <v>0</v>
      </c>
      <c r="AB84" s="4">
        <f>SUMIFS('Job Number'!$Q$3:$Q$200,'Job Number'!$A$3:$A$200,'Product Result'!AB$1,'Job Number'!$E$3:$E$200,'Product Result'!$A$82)</f>
        <v>0</v>
      </c>
      <c r="AC84" s="4">
        <f>SUMIFS('Job Number'!$Q$3:$Q$200,'Job Number'!$A$3:$A$200,'Product Result'!AC$1,'Job Number'!$E$3:$E$200,'Product Result'!$A$82)</f>
        <v>0</v>
      </c>
      <c r="AD84" s="4">
        <f>SUMIFS('Job Number'!$Q$3:$Q$200,'Job Number'!$A$3:$A$200,'Product Result'!AD$1,'Job Number'!$E$3:$E$200,'Product Result'!$A$82)</f>
        <v>0</v>
      </c>
      <c r="AE84" s="4">
        <f>SUMIFS('Job Number'!$Q$3:$Q$200,'Job Number'!$A$3:$A$200,'Product Result'!AE$1,'Job Number'!$E$3:$E$200,'Product Result'!$A$82)</f>
        <v>0</v>
      </c>
      <c r="AF84" s="4">
        <f>SUMIFS('Job Number'!$Q$3:$Q$200,'Job Number'!$A$3:$A$200,'Product Result'!AF$1,'Job Number'!$E$3:$E$200,'Product Result'!$A$82)</f>
        <v>0</v>
      </c>
      <c r="AG84" s="4">
        <f>SUMIFS('Job Number'!$Q$3:$Q$200,'Job Number'!$A$3:$A$200,'Product Result'!AG$1,'Job Number'!$E$3:$E$200,'Product Result'!$A$82)</f>
        <v>0</v>
      </c>
      <c r="AH84" s="4">
        <f>SUMIFS('Job Number'!$Q$3:$Q$200,'Job Number'!$A$3:$A$200,'Product Result'!AH$1,'Job Number'!$E$3:$E$200,'Product Result'!$A$82)</f>
        <v>0</v>
      </c>
    </row>
    <row r="85" spans="1:34" ht="15.75" thickBot="1">
      <c r="B85" s="191">
        <f>IFERROR(B84/B82,0)</f>
        <v>1.9057223890884489E-6</v>
      </c>
      <c r="C85" s="1" t="s">
        <v>4</v>
      </c>
      <c r="D85" s="6" t="str">
        <f t="shared" ref="D85:AG85" si="32">IFERROR(D84/D82,"")</f>
        <v/>
      </c>
      <c r="E85" s="6" t="str">
        <f t="shared" si="32"/>
        <v/>
      </c>
      <c r="F85" s="6" t="str">
        <f t="shared" si="32"/>
        <v/>
      </c>
      <c r="G85" s="6" t="str">
        <f t="shared" si="32"/>
        <v/>
      </c>
      <c r="H85" s="6" t="str">
        <f t="shared" si="32"/>
        <v/>
      </c>
      <c r="I85" s="6" t="str">
        <f t="shared" si="32"/>
        <v/>
      </c>
      <c r="J85" s="6" t="str">
        <f t="shared" si="32"/>
        <v/>
      </c>
      <c r="K85" s="6" t="str">
        <f t="shared" si="32"/>
        <v/>
      </c>
      <c r="L85" s="6" t="str">
        <f t="shared" si="32"/>
        <v/>
      </c>
      <c r="M85" s="6">
        <f t="shared" si="32"/>
        <v>4.4623610959453318E-6</v>
      </c>
      <c r="N85" s="6" t="str">
        <f t="shared" si="32"/>
        <v/>
      </c>
      <c r="O85" s="6" t="str">
        <f t="shared" si="32"/>
        <v/>
      </c>
      <c r="P85" s="6" t="str">
        <f t="shared" si="32"/>
        <v/>
      </c>
      <c r="Q85" s="6" t="str">
        <f t="shared" si="32"/>
        <v/>
      </c>
      <c r="R85" s="6" t="str">
        <f t="shared" si="32"/>
        <v/>
      </c>
      <c r="S85" s="6" t="str">
        <f t="shared" si="32"/>
        <v/>
      </c>
      <c r="T85" s="6" t="str">
        <f t="shared" si="32"/>
        <v/>
      </c>
      <c r="U85" s="6" t="str">
        <f t="shared" si="32"/>
        <v/>
      </c>
      <c r="V85" s="6">
        <f t="shared" si="32"/>
        <v>1.8438084776953463E-6</v>
      </c>
      <c r="W85" s="6" t="str">
        <f t="shared" si="32"/>
        <v/>
      </c>
      <c r="X85" s="6" t="str">
        <f t="shared" si="32"/>
        <v/>
      </c>
      <c r="Y85" s="6" t="str">
        <f t="shared" si="32"/>
        <v/>
      </c>
      <c r="Z85" s="6">
        <f t="shared" si="32"/>
        <v>1.3741134622301912E-6</v>
      </c>
      <c r="AA85" s="6" t="str">
        <f t="shared" si="32"/>
        <v/>
      </c>
      <c r="AB85" s="6" t="str">
        <f t="shared" si="32"/>
        <v/>
      </c>
      <c r="AC85" s="6" t="str">
        <f t="shared" si="32"/>
        <v/>
      </c>
      <c r="AD85" s="6" t="str">
        <f t="shared" si="32"/>
        <v/>
      </c>
      <c r="AE85" s="6" t="str">
        <f t="shared" si="32"/>
        <v/>
      </c>
      <c r="AF85" s="6" t="str">
        <f t="shared" si="32"/>
        <v/>
      </c>
      <c r="AG85" s="6" t="str">
        <f t="shared" si="32"/>
        <v/>
      </c>
      <c r="AH85" s="6" t="str">
        <f t="shared" ref="AH85" si="33">IFERROR(AH84/AH82,"")</f>
        <v/>
      </c>
    </row>
    <row r="86" spans="1:34" ht="15.75" thickBot="1"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</row>
    <row r="87" spans="1:34">
      <c r="A87" s="195" t="str">
        <f>'FG TYPE'!B20</f>
        <v>W03-25040036-Y</v>
      </c>
      <c r="B87" s="67">
        <f>SUM(D87:AH87)</f>
        <v>0</v>
      </c>
      <c r="C87" s="1" t="s">
        <v>1</v>
      </c>
      <c r="D87" s="4">
        <f>SUMIFS('Job Number'!$K$3:$K$200,'Job Number'!$A$3:$A$200,'Product Result'!D$1,'Job Number'!$E$3:$E$200,'Product Result'!$A$87)</f>
        <v>0</v>
      </c>
      <c r="E87" s="4">
        <f>SUMIFS('Job Number'!$K$3:$K$200,'Job Number'!$A$3:$A$200,'Product Result'!E$1,'Job Number'!$E$3:$E$200,'Product Result'!$A$87)</f>
        <v>0</v>
      </c>
      <c r="F87" s="4">
        <f>SUMIFS('Job Number'!$K$3:$K$200,'Job Number'!$A$3:$A$200,'Product Result'!F$1,'Job Number'!$E$3:$E$200,'Product Result'!$A$87)</f>
        <v>0</v>
      </c>
      <c r="G87" s="4">
        <f>SUMIFS('Job Number'!$K$3:$K$200,'Job Number'!$A$3:$A$200,'Product Result'!G$1,'Job Number'!$E$3:$E$200,'Product Result'!$A$87)</f>
        <v>0</v>
      </c>
      <c r="H87" s="4">
        <f>SUMIFS('Job Number'!$K$3:$K$200,'Job Number'!$A$3:$A$200,'Product Result'!H$1,'Job Number'!$E$3:$E$200,'Product Result'!$A$87)</f>
        <v>0</v>
      </c>
      <c r="I87" s="4">
        <f>SUMIFS('Job Number'!$K$3:$K$200,'Job Number'!$A$3:$A$200,'Product Result'!I$1,'Job Number'!$E$3:$E$200,'Product Result'!$A$87)</f>
        <v>0</v>
      </c>
      <c r="J87" s="4">
        <f>SUMIFS('Job Number'!$K$3:$K$200,'Job Number'!$A$3:$A$200,'Product Result'!J$1,'Job Number'!$E$3:$E$200,'Product Result'!$A$87)</f>
        <v>0</v>
      </c>
      <c r="K87" s="4">
        <f>SUMIFS('Job Number'!$K$3:$K$200,'Job Number'!$A$3:$A$200,'Product Result'!K$1,'Job Number'!$E$3:$E$200,'Product Result'!$A$87)</f>
        <v>0</v>
      </c>
      <c r="L87" s="4">
        <f>SUMIFS('Job Number'!$K$3:$K$200,'Job Number'!$A$3:$A$200,'Product Result'!L$1,'Job Number'!$E$3:$E$200,'Product Result'!$A$87)</f>
        <v>0</v>
      </c>
      <c r="M87" s="4">
        <f>SUMIFS('Job Number'!$K$3:$K$200,'Job Number'!$A$3:$A$200,'Product Result'!M$1,'Job Number'!$E$3:$E$200,'Product Result'!$A$87)</f>
        <v>0</v>
      </c>
      <c r="N87" s="4">
        <f>SUMIFS('Job Number'!$K$3:$K$200,'Job Number'!$A$3:$A$200,'Product Result'!N$1,'Job Number'!$E$3:$E$200,'Product Result'!$A$87)</f>
        <v>0</v>
      </c>
      <c r="O87" s="4">
        <f>SUMIFS('Job Number'!$K$3:$K$200,'Job Number'!$A$3:$A$200,'Product Result'!O$1,'Job Number'!$E$3:$E$200,'Product Result'!$A$87)</f>
        <v>0</v>
      </c>
      <c r="P87" s="4">
        <f>SUMIFS('Job Number'!$K$3:$K$200,'Job Number'!$A$3:$A$200,'Product Result'!P$1,'Job Number'!$E$3:$E$200,'Product Result'!$A$87)</f>
        <v>0</v>
      </c>
      <c r="Q87" s="4">
        <f>SUMIFS('Job Number'!$K$3:$K$200,'Job Number'!$A$3:$A$200,'Product Result'!Q$1,'Job Number'!$E$3:$E$200,'Product Result'!$A$87)</f>
        <v>0</v>
      </c>
      <c r="R87" s="4">
        <f>SUMIFS('Job Number'!$K$3:$K$200,'Job Number'!$A$3:$A$200,'Product Result'!R$1,'Job Number'!$E$3:$E$200,'Product Result'!$A$87)</f>
        <v>0</v>
      </c>
      <c r="S87" s="4">
        <f>SUMIFS('Job Number'!$K$3:$K$200,'Job Number'!$A$3:$A$200,'Product Result'!S$1,'Job Number'!$E$3:$E$200,'Product Result'!$A$87)</f>
        <v>0</v>
      </c>
      <c r="T87" s="4">
        <f>SUMIFS('Job Number'!$K$3:$K$200,'Job Number'!$A$3:$A$200,'Product Result'!T$1,'Job Number'!$E$3:$E$200,'Product Result'!$A$87)</f>
        <v>0</v>
      </c>
      <c r="U87" s="4">
        <f>SUMIFS('Job Number'!$K$3:$K$200,'Job Number'!$A$3:$A$200,'Product Result'!U$1,'Job Number'!$E$3:$E$200,'Product Result'!$A$87)</f>
        <v>0</v>
      </c>
      <c r="V87" s="4">
        <f>SUMIFS('Job Number'!$K$3:$K$200,'Job Number'!$A$3:$A$200,'Product Result'!V$1,'Job Number'!$E$3:$E$200,'Product Result'!$A$87)</f>
        <v>0</v>
      </c>
      <c r="W87" s="4">
        <f>SUMIFS('Job Number'!$K$3:$K$200,'Job Number'!$A$3:$A$200,'Product Result'!W$1,'Job Number'!$E$3:$E$200,'Product Result'!$A$87)</f>
        <v>0</v>
      </c>
      <c r="X87" s="4">
        <f>SUMIFS('Job Number'!$K$3:$K$200,'Job Number'!$A$3:$A$200,'Product Result'!X$1,'Job Number'!$E$3:$E$200,'Product Result'!$A$87)</f>
        <v>0</v>
      </c>
      <c r="Y87" s="4">
        <f>SUMIFS('Job Number'!$K$3:$K$200,'Job Number'!$A$3:$A$200,'Product Result'!Y$1,'Job Number'!$E$3:$E$200,'Product Result'!$A$87)</f>
        <v>0</v>
      </c>
      <c r="Z87" s="4">
        <f>SUMIFS('Job Number'!$K$3:$K$200,'Job Number'!$A$3:$A$200,'Product Result'!Z$1,'Job Number'!$E$3:$E$200,'Product Result'!$A$87)</f>
        <v>0</v>
      </c>
      <c r="AA87" s="4">
        <f>SUMIFS('Job Number'!$K$3:$K$200,'Job Number'!$A$3:$A$200,'Product Result'!AA$1,'Job Number'!$E$3:$E$200,'Product Result'!$A$87)</f>
        <v>0</v>
      </c>
      <c r="AB87" s="4">
        <f>SUMIFS('Job Number'!$K$3:$K$200,'Job Number'!$A$3:$A$200,'Product Result'!AB$1,'Job Number'!$E$3:$E$200,'Product Result'!$A$87)</f>
        <v>0</v>
      </c>
      <c r="AC87" s="4">
        <f>SUMIFS('Job Number'!$K$3:$K$200,'Job Number'!$A$3:$A$200,'Product Result'!AC$1,'Job Number'!$E$3:$E$200,'Product Result'!$A$87)</f>
        <v>0</v>
      </c>
      <c r="AD87" s="4">
        <f>SUMIFS('Job Number'!$K$3:$K$200,'Job Number'!$A$3:$A$200,'Product Result'!AD$1,'Job Number'!$E$3:$E$200,'Product Result'!$A$87)</f>
        <v>0</v>
      </c>
      <c r="AE87" s="4">
        <f>SUMIFS('Job Number'!$K$3:$K$200,'Job Number'!$A$3:$A$200,'Product Result'!AE$1,'Job Number'!$E$3:$E$200,'Product Result'!$A$87)</f>
        <v>0</v>
      </c>
      <c r="AF87" s="4">
        <f>SUMIFS('Job Number'!$K$3:$K$200,'Job Number'!$A$3:$A$200,'Product Result'!AF$1,'Job Number'!$E$3:$E$200,'Product Result'!$A$87)</f>
        <v>0</v>
      </c>
      <c r="AG87" s="4">
        <f>SUMIFS('Job Number'!$K$3:$K$200,'Job Number'!$A$3:$A$200,'Product Result'!AG$1,'Job Number'!$E$3:$E$200,'Product Result'!$A$87)</f>
        <v>0</v>
      </c>
      <c r="AH87" s="4">
        <f>SUMIFS('Job Number'!$K$3:$K$200,'Job Number'!$A$3:$A$200,'Product Result'!AH$1,'Job Number'!$E$3:$E$200,'Product Result'!$A$87)</f>
        <v>0</v>
      </c>
    </row>
    <row r="88" spans="1:34">
      <c r="A88" s="195" t="str">
        <f>'FG TYPE'!C20</f>
        <v>28#*2C+28#*2C+AL+D+</v>
      </c>
      <c r="B88" s="191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7">
        <f>SUM(D89:AG89)-AG89-Z89-S89-L89</f>
        <v>0</v>
      </c>
      <c r="C89" s="1" t="s">
        <v>3</v>
      </c>
      <c r="D89" s="4">
        <f>SUMIFS('Job Number'!$Q$3:$Q$200,'Job Number'!$A$3:$A$200,'Product Result'!D$1,'Job Number'!$E$3:$E$200,'Product Result'!$A$87)</f>
        <v>0</v>
      </c>
      <c r="E89" s="4">
        <f>SUMIFS('Job Number'!$Q$3:$Q$200,'Job Number'!$A$3:$A$200,'Product Result'!E$1,'Job Number'!$E$3:$E$200,'Product Result'!$A$87)</f>
        <v>0</v>
      </c>
      <c r="F89" s="4">
        <f>SUMIFS('Job Number'!$Q$3:$Q$200,'Job Number'!$A$3:$A$200,'Product Result'!F$1,'Job Number'!$E$3:$E$200,'Product Result'!$A$87)</f>
        <v>0</v>
      </c>
      <c r="G89" s="4">
        <f>SUMIFS('Job Number'!$Q$3:$Q$200,'Job Number'!$A$3:$A$200,'Product Result'!G$1,'Job Number'!$E$3:$E$200,'Product Result'!$A$87)</f>
        <v>0</v>
      </c>
      <c r="H89" s="4">
        <f>SUMIFS('Job Number'!$Q$3:$Q$200,'Job Number'!$A$3:$A$200,'Product Result'!H$1,'Job Number'!$E$3:$E$200,'Product Result'!$A$87)</f>
        <v>0</v>
      </c>
      <c r="I89" s="4">
        <f>SUMIFS('Job Number'!$Q$3:$Q$200,'Job Number'!$A$3:$A$200,'Product Result'!I$1,'Job Number'!$E$3:$E$200,'Product Result'!$A$87)</f>
        <v>0</v>
      </c>
      <c r="J89" s="4">
        <f>SUMIFS('Job Number'!$Q$3:$Q$200,'Job Number'!$A$3:$A$200,'Product Result'!J$1,'Job Number'!$E$3:$E$200,'Product Result'!$A$87)</f>
        <v>0</v>
      </c>
      <c r="K89" s="4">
        <f>SUMIFS('Job Number'!$Q$3:$Q$200,'Job Number'!$A$3:$A$200,'Product Result'!K$1,'Job Number'!$E$3:$E$200,'Product Result'!$A$87)</f>
        <v>0</v>
      </c>
      <c r="L89" s="4">
        <f>SUMIFS('Job Number'!$Q$3:$Q$200,'Job Number'!$A$3:$A$200,'Product Result'!L$1,'Job Number'!$E$3:$E$200,'Product Result'!$A$87)</f>
        <v>0</v>
      </c>
      <c r="M89" s="4">
        <f>SUMIFS('Job Number'!$Q$3:$Q$200,'Job Number'!$A$3:$A$200,'Product Result'!M$1,'Job Number'!$E$3:$E$200,'Product Result'!$A$87)</f>
        <v>0</v>
      </c>
      <c r="N89" s="4">
        <f>SUMIFS('Job Number'!$Q$3:$Q$200,'Job Number'!$A$3:$A$200,'Product Result'!N$1,'Job Number'!$E$3:$E$200,'Product Result'!$A$87)</f>
        <v>0</v>
      </c>
      <c r="O89" s="4">
        <f>SUMIFS('Job Number'!$Q$3:$Q$200,'Job Number'!$A$3:$A$200,'Product Result'!O$1,'Job Number'!$E$3:$E$200,'Product Result'!$A$87)</f>
        <v>0</v>
      </c>
      <c r="P89" s="4">
        <f>SUMIFS('Job Number'!$Q$3:$Q$200,'Job Number'!$A$3:$A$200,'Product Result'!P$1,'Job Number'!$E$3:$E$200,'Product Result'!$A$87)</f>
        <v>0</v>
      </c>
      <c r="Q89" s="4">
        <f>SUMIFS('Job Number'!$Q$3:$Q$200,'Job Number'!$A$3:$A$200,'Product Result'!Q$1,'Job Number'!$E$3:$E$200,'Product Result'!$A$87)</f>
        <v>0</v>
      </c>
      <c r="R89" s="4">
        <f>SUMIFS('Job Number'!$Q$3:$Q$200,'Job Number'!$A$3:$A$200,'Product Result'!R$1,'Job Number'!$E$3:$E$200,'Product Result'!$A$87)</f>
        <v>0</v>
      </c>
      <c r="S89" s="4">
        <f>SUMIFS('Job Number'!$Q$3:$Q$200,'Job Number'!$A$3:$A$200,'Product Result'!S$1,'Job Number'!$E$3:$E$200,'Product Result'!$A$87)</f>
        <v>0</v>
      </c>
      <c r="T89" s="4">
        <f>SUMIFS('Job Number'!$Q$3:$Q$200,'Job Number'!$A$3:$A$200,'Product Result'!T$1,'Job Number'!$E$3:$E$200,'Product Result'!$A$87)</f>
        <v>0</v>
      </c>
      <c r="U89" s="4">
        <f>SUMIFS('Job Number'!$Q$3:$Q$200,'Job Number'!$A$3:$A$200,'Product Result'!U$1,'Job Number'!$E$3:$E$200,'Product Result'!$A$87)</f>
        <v>0</v>
      </c>
      <c r="V89" s="4">
        <f>SUMIFS('Job Number'!$Q$3:$Q$200,'Job Number'!$A$3:$A$200,'Product Result'!V$1,'Job Number'!$E$3:$E$200,'Product Result'!$A$87)</f>
        <v>0</v>
      </c>
      <c r="W89" s="4">
        <f>SUMIFS('Job Number'!$Q$3:$Q$200,'Job Number'!$A$3:$A$200,'Product Result'!W$1,'Job Number'!$E$3:$E$200,'Product Result'!$A$87)</f>
        <v>0</v>
      </c>
      <c r="X89" s="4">
        <f>SUMIFS('Job Number'!$Q$3:$Q$200,'Job Number'!$A$3:$A$200,'Product Result'!X$1,'Job Number'!$E$3:$E$200,'Product Result'!$A$87)</f>
        <v>0</v>
      </c>
      <c r="Y89" s="4">
        <f>SUMIFS('Job Number'!$Q$3:$Q$200,'Job Number'!$A$3:$A$200,'Product Result'!Y$1,'Job Number'!$E$3:$E$200,'Product Result'!$A$87)</f>
        <v>0</v>
      </c>
      <c r="Z89" s="4">
        <f>SUMIFS('Job Number'!$Q$3:$Q$200,'Job Number'!$A$3:$A$200,'Product Result'!Z$1,'Job Number'!$E$3:$E$200,'Product Result'!$A$87)</f>
        <v>0</v>
      </c>
      <c r="AA89" s="4">
        <f>SUMIFS('Job Number'!$Q$3:$Q$200,'Job Number'!$A$3:$A$200,'Product Result'!AA$1,'Job Number'!$E$3:$E$200,'Product Result'!$A$87)</f>
        <v>0</v>
      </c>
      <c r="AB89" s="4">
        <f>SUMIFS('Job Number'!$Q$3:$Q$200,'Job Number'!$A$3:$A$200,'Product Result'!AB$1,'Job Number'!$E$3:$E$200,'Product Result'!$A$87)</f>
        <v>0</v>
      </c>
      <c r="AC89" s="4">
        <f>SUMIFS('Job Number'!$Q$3:$Q$200,'Job Number'!$A$3:$A$200,'Product Result'!AC$1,'Job Number'!$E$3:$E$200,'Product Result'!$A$87)</f>
        <v>0</v>
      </c>
      <c r="AD89" s="4">
        <f>SUMIFS('Job Number'!$Q$3:$Q$200,'Job Number'!$A$3:$A$200,'Product Result'!AD$1,'Job Number'!$E$3:$E$200,'Product Result'!$A$87)</f>
        <v>0</v>
      </c>
      <c r="AE89" s="4">
        <f>SUMIFS('Job Number'!$Q$3:$Q$200,'Job Number'!$A$3:$A$200,'Product Result'!AE$1,'Job Number'!$E$3:$E$200,'Product Result'!$A$87)</f>
        <v>0</v>
      </c>
      <c r="AF89" s="4">
        <f>SUMIFS('Job Number'!$Q$3:$Q$200,'Job Number'!$A$3:$A$200,'Product Result'!AF$1,'Job Number'!$E$3:$E$200,'Product Result'!$A$87)</f>
        <v>0</v>
      </c>
      <c r="AG89" s="4">
        <f>SUMIFS('Job Number'!$Q$3:$Q$200,'Job Number'!$A$3:$A$200,'Product Result'!AG$1,'Job Number'!$E$3:$E$200,'Product Result'!$A$87)</f>
        <v>0</v>
      </c>
      <c r="AH89" s="4">
        <f>SUMIFS('Job Number'!$Q$3:$Q$200,'Job Number'!$A$3:$A$200,'Product Result'!AH$1,'Job Number'!$E$3:$E$200,'Product Result'!$A$87)</f>
        <v>0</v>
      </c>
    </row>
    <row r="90" spans="1:34" ht="15.75" thickBot="1">
      <c r="B90" s="191">
        <f>IFERROR(B89/B87,0)</f>
        <v>0</v>
      </c>
      <c r="C90" s="1" t="s">
        <v>4</v>
      </c>
      <c r="D90" s="6" t="str">
        <f t="shared" ref="D90:AG90" si="34">IFERROR(D89/D87,"")</f>
        <v/>
      </c>
      <c r="E90" s="6" t="str">
        <f t="shared" si="34"/>
        <v/>
      </c>
      <c r="F90" s="6" t="str">
        <f t="shared" si="34"/>
        <v/>
      </c>
      <c r="G90" s="6" t="str">
        <f t="shared" si="34"/>
        <v/>
      </c>
      <c r="H90" s="6" t="str">
        <f t="shared" si="34"/>
        <v/>
      </c>
      <c r="I90" s="6" t="str">
        <f t="shared" si="34"/>
        <v/>
      </c>
      <c r="J90" s="6" t="str">
        <f t="shared" si="34"/>
        <v/>
      </c>
      <c r="K90" s="6" t="str">
        <f t="shared" si="34"/>
        <v/>
      </c>
      <c r="L90" s="6" t="str">
        <f t="shared" si="34"/>
        <v/>
      </c>
      <c r="M90" s="6" t="str">
        <f t="shared" si="34"/>
        <v/>
      </c>
      <c r="N90" s="6" t="str">
        <f t="shared" si="34"/>
        <v/>
      </c>
      <c r="O90" s="6" t="str">
        <f t="shared" si="34"/>
        <v/>
      </c>
      <c r="P90" s="6" t="str">
        <f t="shared" si="34"/>
        <v/>
      </c>
      <c r="Q90" s="6" t="str">
        <f t="shared" si="34"/>
        <v/>
      </c>
      <c r="R90" s="6" t="str">
        <f t="shared" si="34"/>
        <v/>
      </c>
      <c r="S90" s="6" t="str">
        <f t="shared" si="34"/>
        <v/>
      </c>
      <c r="T90" s="6" t="str">
        <f t="shared" si="34"/>
        <v/>
      </c>
      <c r="U90" s="6" t="str">
        <f t="shared" si="34"/>
        <v/>
      </c>
      <c r="V90" s="6" t="str">
        <f t="shared" si="34"/>
        <v/>
      </c>
      <c r="W90" s="6" t="str">
        <f t="shared" si="34"/>
        <v/>
      </c>
      <c r="X90" s="6" t="str">
        <f t="shared" si="34"/>
        <v/>
      </c>
      <c r="Y90" s="6" t="str">
        <f t="shared" si="34"/>
        <v/>
      </c>
      <c r="Z90" s="6" t="str">
        <f t="shared" si="34"/>
        <v/>
      </c>
      <c r="AA90" s="6" t="str">
        <f t="shared" si="34"/>
        <v/>
      </c>
      <c r="AB90" s="6" t="str">
        <f t="shared" si="34"/>
        <v/>
      </c>
      <c r="AC90" s="6" t="str">
        <f t="shared" si="34"/>
        <v/>
      </c>
      <c r="AD90" s="6" t="str">
        <f t="shared" si="34"/>
        <v/>
      </c>
      <c r="AE90" s="6" t="str">
        <f t="shared" si="34"/>
        <v/>
      </c>
      <c r="AF90" s="6" t="str">
        <f t="shared" si="34"/>
        <v/>
      </c>
      <c r="AG90" s="6" t="str">
        <f t="shared" si="34"/>
        <v/>
      </c>
      <c r="AH90" s="6" t="str">
        <f t="shared" ref="AH90" si="35">IFERROR(AH89/AH87,"")</f>
        <v/>
      </c>
    </row>
    <row r="91" spans="1:34" ht="15.75" thickBot="1"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</row>
    <row r="92" spans="1:34">
      <c r="A92" s="195" t="str">
        <f>'FG TYPE'!B21</f>
        <v>W03-25040037-Y</v>
      </c>
      <c r="B92" s="67">
        <f>SUM(D92:AH92)</f>
        <v>0</v>
      </c>
      <c r="C92" s="1" t="s">
        <v>8</v>
      </c>
      <c r="D92" s="4">
        <f>SUMIFS('Job Number'!$K$3:$K$200,'Job Number'!$A$3:$A$200,'Product Result'!D$1,'Job Number'!$E$3:$E$200,'Product Result'!$A$92)</f>
        <v>0</v>
      </c>
      <c r="E92" s="4">
        <f>SUMIFS('Job Number'!$K$3:$K$200,'Job Number'!$A$3:$A$200,'Product Result'!E$1,'Job Number'!$E$3:$E$200,'Product Result'!$A$92)</f>
        <v>0</v>
      </c>
      <c r="F92" s="4">
        <f>SUMIFS('Job Number'!$K$3:$K$200,'Job Number'!$A$3:$A$200,'Product Result'!F$1,'Job Number'!$E$3:$E$200,'Product Result'!$A$92)</f>
        <v>0</v>
      </c>
      <c r="G92" s="4">
        <f>SUMIFS('Job Number'!$K$3:$K$200,'Job Number'!$A$3:$A$200,'Product Result'!G$1,'Job Number'!$E$3:$E$200,'Product Result'!$A$92)</f>
        <v>0</v>
      </c>
      <c r="H92" s="4">
        <f>SUMIFS('Job Number'!$K$3:$K$200,'Job Number'!$A$3:$A$200,'Product Result'!H$1,'Job Number'!$E$3:$E$200,'Product Result'!$A$92)</f>
        <v>0</v>
      </c>
      <c r="I92" s="4">
        <f>SUMIFS('Job Number'!$K$3:$K$200,'Job Number'!$A$3:$A$200,'Product Result'!I$1,'Job Number'!$E$3:$E$200,'Product Result'!$A$92)</f>
        <v>0</v>
      </c>
      <c r="J92" s="4">
        <f>SUMIFS('Job Number'!$K$3:$K$200,'Job Number'!$A$3:$A$200,'Product Result'!J$1,'Job Number'!$E$3:$E$200,'Product Result'!$A$92)</f>
        <v>0</v>
      </c>
      <c r="K92" s="4">
        <f>SUMIFS('Job Number'!$K$3:$K$200,'Job Number'!$A$3:$A$200,'Product Result'!K$1,'Job Number'!$E$3:$E$200,'Product Result'!$A$92)</f>
        <v>0</v>
      </c>
      <c r="L92" s="4">
        <f>SUMIFS('Job Number'!$K$3:$K$200,'Job Number'!$A$3:$A$200,'Product Result'!L$1,'Job Number'!$E$3:$E$200,'Product Result'!$A$92)</f>
        <v>0</v>
      </c>
      <c r="M92" s="4">
        <f>SUMIFS('Job Number'!$K$3:$K$200,'Job Number'!$A$3:$A$200,'Product Result'!M$1,'Job Number'!$E$3:$E$200,'Product Result'!$A$92)</f>
        <v>0</v>
      </c>
      <c r="N92" s="4">
        <f>SUMIFS('Job Number'!$K$3:$K$200,'Job Number'!$A$3:$A$200,'Product Result'!N$1,'Job Number'!$E$3:$E$200,'Product Result'!$A$92)</f>
        <v>0</v>
      </c>
      <c r="O92" s="4">
        <f>SUMIFS('Job Number'!$K$3:$K$200,'Job Number'!$A$3:$A$200,'Product Result'!O$1,'Job Number'!$E$3:$E$200,'Product Result'!$A$92)</f>
        <v>0</v>
      </c>
      <c r="P92" s="4">
        <f>SUMIFS('Job Number'!$K$3:$K$200,'Job Number'!$A$3:$A$200,'Product Result'!P$1,'Job Number'!$E$3:$E$200,'Product Result'!$A$92)</f>
        <v>0</v>
      </c>
      <c r="Q92" s="4">
        <f>SUMIFS('Job Number'!$K$3:$K$200,'Job Number'!$A$3:$A$200,'Product Result'!Q$1,'Job Number'!$E$3:$E$200,'Product Result'!$A$92)</f>
        <v>0</v>
      </c>
      <c r="R92" s="4">
        <f>SUMIFS('Job Number'!$K$3:$K$200,'Job Number'!$A$3:$A$200,'Product Result'!R$1,'Job Number'!$E$3:$E$200,'Product Result'!$A$92)</f>
        <v>0</v>
      </c>
      <c r="S92" s="4">
        <f>SUMIFS('Job Number'!$K$3:$K$200,'Job Number'!$A$3:$A$200,'Product Result'!S$1,'Job Number'!$E$3:$E$200,'Product Result'!$A$92)</f>
        <v>0</v>
      </c>
      <c r="T92" s="4">
        <f>SUMIFS('Job Number'!$K$3:$K$200,'Job Number'!$A$3:$A$200,'Product Result'!T$1,'Job Number'!$E$3:$E$200,'Product Result'!$A$92)</f>
        <v>0</v>
      </c>
      <c r="U92" s="4">
        <f>SUMIFS('Job Number'!$K$3:$K$200,'Job Number'!$A$3:$A$200,'Product Result'!U$1,'Job Number'!$E$3:$E$200,'Product Result'!$A$92)</f>
        <v>0</v>
      </c>
      <c r="V92" s="4">
        <f>SUMIFS('Job Number'!$K$3:$K$200,'Job Number'!$A$3:$A$200,'Product Result'!V$1,'Job Number'!$E$3:$E$200,'Product Result'!$A$92)</f>
        <v>0</v>
      </c>
      <c r="W92" s="4">
        <f>SUMIFS('Job Number'!$K$3:$K$200,'Job Number'!$A$3:$A$200,'Product Result'!W$1,'Job Number'!$E$3:$E$200,'Product Result'!$A$92)</f>
        <v>0</v>
      </c>
      <c r="X92" s="4">
        <f>SUMIFS('Job Number'!$K$3:$K$200,'Job Number'!$A$3:$A$200,'Product Result'!X$1,'Job Number'!$E$3:$E$200,'Product Result'!$A$92)</f>
        <v>0</v>
      </c>
      <c r="Y92" s="4">
        <f>SUMIFS('Job Number'!$K$3:$K$200,'Job Number'!$A$3:$A$200,'Product Result'!Y$1,'Job Number'!$E$3:$E$200,'Product Result'!$A$92)</f>
        <v>0</v>
      </c>
      <c r="Z92" s="4">
        <f>SUMIFS('Job Number'!$K$3:$K$200,'Job Number'!$A$3:$A$200,'Product Result'!Z$1,'Job Number'!$E$3:$E$200,'Product Result'!$A$92)</f>
        <v>0</v>
      </c>
      <c r="AA92" s="4">
        <f>SUMIFS('Job Number'!$K$3:$K$200,'Job Number'!$A$3:$A$200,'Product Result'!AA$1,'Job Number'!$E$3:$E$200,'Product Result'!$A$92)</f>
        <v>0</v>
      </c>
      <c r="AB92" s="4">
        <f>SUMIFS('Job Number'!$K$3:$K$200,'Job Number'!$A$3:$A$200,'Product Result'!AB$1,'Job Number'!$E$3:$E$200,'Product Result'!$A$92)</f>
        <v>0</v>
      </c>
      <c r="AC92" s="4">
        <f>SUMIFS('Job Number'!$K$3:$K$200,'Job Number'!$A$3:$A$200,'Product Result'!AC$1,'Job Number'!$E$3:$E$200,'Product Result'!$A$92)</f>
        <v>0</v>
      </c>
      <c r="AD92" s="4">
        <f>SUMIFS('Job Number'!$K$3:$K$200,'Job Number'!$A$3:$A$200,'Product Result'!AD$1,'Job Number'!$E$3:$E$200,'Product Result'!$A$92)</f>
        <v>0</v>
      </c>
      <c r="AE92" s="4">
        <f>SUMIFS('Job Number'!$K$3:$K$200,'Job Number'!$A$3:$A$200,'Product Result'!AE$1,'Job Number'!$E$3:$E$200,'Product Result'!$A$92)</f>
        <v>0</v>
      </c>
      <c r="AF92" s="4">
        <f>SUMIFS('Job Number'!$K$3:$K$200,'Job Number'!$A$3:$A$200,'Product Result'!AF$1,'Job Number'!$E$3:$E$200,'Product Result'!$A$92)</f>
        <v>0</v>
      </c>
      <c r="AG92" s="4">
        <f>SUMIFS('Job Number'!$K$3:$K$200,'Job Number'!$A$3:$A$200,'Product Result'!AG$1,'Job Number'!$E$3:$E$200,'Product Result'!$A$92)</f>
        <v>0</v>
      </c>
      <c r="AH92" s="4">
        <f>SUMIFS('Job Number'!$K$3:$K$200,'Job Number'!$A$3:$A$200,'Product Result'!AH$1,'Job Number'!$E$3:$E$200,'Product Result'!$A$92)</f>
        <v>0</v>
      </c>
    </row>
    <row r="93" spans="1:34">
      <c r="A93" s="195" t="str">
        <f>'FG TYPE'!C21</f>
        <v>28#*2C+28#*2C+AL+D+</v>
      </c>
      <c r="B93" s="191">
        <f>IFERROR(B92/#REF!,0)</f>
        <v>0</v>
      </c>
      <c r="C93" s="1" t="s">
        <v>10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7">
        <f>SUM(D94:AG94)-AG94-Z94-S94-L94</f>
        <v>0</v>
      </c>
      <c r="C94" s="1" t="s">
        <v>11</v>
      </c>
      <c r="D94" s="4">
        <f>SUMIFS('Job Number'!$Q$3:$Q$200,'Job Number'!$A$3:$A$200,'Product Result'!D$1,'Job Number'!$E$3:$E$200,'Product Result'!$A$92)</f>
        <v>0</v>
      </c>
      <c r="E94" s="4">
        <f>SUMIFS('Job Number'!$Q$3:$Q$200,'Job Number'!$A$3:$A$200,'Product Result'!E$1,'Job Number'!$E$3:$E$200,'Product Result'!$A$92)</f>
        <v>0</v>
      </c>
      <c r="F94" s="4">
        <f>SUMIFS('Job Number'!$Q$3:$Q$200,'Job Number'!$A$3:$A$200,'Product Result'!F$1,'Job Number'!$E$3:$E$200,'Product Result'!$A$92)</f>
        <v>0</v>
      </c>
      <c r="G94" s="4">
        <f>SUMIFS('Job Number'!$Q$3:$Q$200,'Job Number'!$A$3:$A$200,'Product Result'!G$1,'Job Number'!$E$3:$E$200,'Product Result'!$A$92)</f>
        <v>0</v>
      </c>
      <c r="H94" s="4">
        <f>SUMIFS('Job Number'!$Q$3:$Q$200,'Job Number'!$A$3:$A$200,'Product Result'!H$1,'Job Number'!$E$3:$E$200,'Product Result'!$A$92)</f>
        <v>0</v>
      </c>
      <c r="I94" s="4">
        <f>SUMIFS('Job Number'!$Q$3:$Q$200,'Job Number'!$A$3:$A$200,'Product Result'!I$1,'Job Number'!$E$3:$E$200,'Product Result'!$A$92)</f>
        <v>0</v>
      </c>
      <c r="J94" s="4">
        <f>SUMIFS('Job Number'!$Q$3:$Q$200,'Job Number'!$A$3:$A$200,'Product Result'!J$1,'Job Number'!$E$3:$E$200,'Product Result'!$A$92)</f>
        <v>0</v>
      </c>
      <c r="K94" s="4">
        <f>SUMIFS('Job Number'!$Q$3:$Q$200,'Job Number'!$A$3:$A$200,'Product Result'!K$1,'Job Number'!$E$3:$E$200,'Product Result'!$A$92)</f>
        <v>0</v>
      </c>
      <c r="L94" s="4">
        <f>SUMIFS('Job Number'!$Q$3:$Q$200,'Job Number'!$A$3:$A$200,'Product Result'!L$1,'Job Number'!$E$3:$E$200,'Product Result'!$A$92)</f>
        <v>0</v>
      </c>
      <c r="M94" s="4">
        <f>SUMIFS('Job Number'!$Q$3:$Q$200,'Job Number'!$A$3:$A$200,'Product Result'!M$1,'Job Number'!$E$3:$E$200,'Product Result'!$A$92)</f>
        <v>0</v>
      </c>
      <c r="N94" s="4">
        <f>SUMIFS('Job Number'!$Q$3:$Q$200,'Job Number'!$A$3:$A$200,'Product Result'!N$1,'Job Number'!$E$3:$E$200,'Product Result'!$A$92)</f>
        <v>0</v>
      </c>
      <c r="O94" s="4">
        <f>SUMIFS('Job Number'!$Q$3:$Q$200,'Job Number'!$A$3:$A$200,'Product Result'!O$1,'Job Number'!$E$3:$E$200,'Product Result'!$A$92)</f>
        <v>0</v>
      </c>
      <c r="P94" s="4">
        <f>SUMIFS('Job Number'!$Q$3:$Q$200,'Job Number'!$A$3:$A$200,'Product Result'!P$1,'Job Number'!$E$3:$E$200,'Product Result'!$A$92)</f>
        <v>0</v>
      </c>
      <c r="Q94" s="4">
        <f>SUMIFS('Job Number'!$Q$3:$Q$200,'Job Number'!$A$3:$A$200,'Product Result'!Q$1,'Job Number'!$E$3:$E$200,'Product Result'!$A$92)</f>
        <v>0</v>
      </c>
      <c r="R94" s="4">
        <f>SUMIFS('Job Number'!$Q$3:$Q$200,'Job Number'!$A$3:$A$200,'Product Result'!R$1,'Job Number'!$E$3:$E$200,'Product Result'!$A$92)</f>
        <v>0</v>
      </c>
      <c r="S94" s="4">
        <f>SUMIFS('Job Number'!$Q$3:$Q$200,'Job Number'!$A$3:$A$200,'Product Result'!S$1,'Job Number'!$E$3:$E$200,'Product Result'!$A$92)</f>
        <v>0</v>
      </c>
      <c r="T94" s="4">
        <f>SUMIFS('Job Number'!$Q$3:$Q$200,'Job Number'!$A$3:$A$200,'Product Result'!T$1,'Job Number'!$E$3:$E$200,'Product Result'!$A$92)</f>
        <v>0</v>
      </c>
      <c r="U94" s="4">
        <f>SUMIFS('Job Number'!$Q$3:$Q$200,'Job Number'!$A$3:$A$200,'Product Result'!U$1,'Job Number'!$E$3:$E$200,'Product Result'!$A$92)</f>
        <v>0</v>
      </c>
      <c r="V94" s="4">
        <f>SUMIFS('Job Number'!$Q$3:$Q$200,'Job Number'!$A$3:$A$200,'Product Result'!V$1,'Job Number'!$E$3:$E$200,'Product Result'!$A$92)</f>
        <v>0</v>
      </c>
      <c r="W94" s="4">
        <f>SUMIFS('Job Number'!$Q$3:$Q$200,'Job Number'!$A$3:$A$200,'Product Result'!W$1,'Job Number'!$E$3:$E$200,'Product Result'!$A$92)</f>
        <v>0</v>
      </c>
      <c r="X94" s="4">
        <f>SUMIFS('Job Number'!$Q$3:$Q$200,'Job Number'!$A$3:$A$200,'Product Result'!X$1,'Job Number'!$E$3:$E$200,'Product Result'!$A$92)</f>
        <v>0</v>
      </c>
      <c r="Y94" s="4">
        <f>SUMIFS('Job Number'!$Q$3:$Q$200,'Job Number'!$A$3:$A$200,'Product Result'!Y$1,'Job Number'!$E$3:$E$200,'Product Result'!$A$92)</f>
        <v>0</v>
      </c>
      <c r="Z94" s="4">
        <f>SUMIFS('Job Number'!$Q$3:$Q$200,'Job Number'!$A$3:$A$200,'Product Result'!Z$1,'Job Number'!$E$3:$E$200,'Product Result'!$A$92)</f>
        <v>0</v>
      </c>
      <c r="AA94" s="4">
        <f>SUMIFS('Job Number'!$Q$3:$Q$200,'Job Number'!$A$3:$A$200,'Product Result'!AA$1,'Job Number'!$E$3:$E$200,'Product Result'!$A$92)</f>
        <v>0</v>
      </c>
      <c r="AB94" s="4">
        <f>SUMIFS('Job Number'!$Q$3:$Q$200,'Job Number'!$A$3:$A$200,'Product Result'!AB$1,'Job Number'!$E$3:$E$200,'Product Result'!$A$92)</f>
        <v>0</v>
      </c>
      <c r="AC94" s="4">
        <f>SUMIFS('Job Number'!$Q$3:$Q$200,'Job Number'!$A$3:$A$200,'Product Result'!AC$1,'Job Number'!$E$3:$E$200,'Product Result'!$A$92)</f>
        <v>0</v>
      </c>
      <c r="AD94" s="4">
        <f>SUMIFS('Job Number'!$Q$3:$Q$200,'Job Number'!$A$3:$A$200,'Product Result'!AD$1,'Job Number'!$E$3:$E$200,'Product Result'!$A$92)</f>
        <v>0</v>
      </c>
      <c r="AE94" s="4">
        <f>SUMIFS('Job Number'!$Q$3:$Q$200,'Job Number'!$A$3:$A$200,'Product Result'!AE$1,'Job Number'!$E$3:$E$200,'Product Result'!$A$92)</f>
        <v>0</v>
      </c>
      <c r="AF94" s="4">
        <f>SUMIFS('Job Number'!$Q$3:$Q$200,'Job Number'!$A$3:$A$200,'Product Result'!AF$1,'Job Number'!$E$3:$E$200,'Product Result'!$A$92)</f>
        <v>0</v>
      </c>
      <c r="AG94" s="4">
        <f>SUMIFS('Job Number'!$Q$3:$Q$200,'Job Number'!$A$3:$A$200,'Product Result'!AG$1,'Job Number'!$E$3:$E$200,'Product Result'!$A$92)</f>
        <v>0</v>
      </c>
      <c r="AH94" s="4">
        <f>SUMIFS('Job Number'!$Q$3:$Q$200,'Job Number'!$A$3:$A$200,'Product Result'!AH$1,'Job Number'!$E$3:$E$200,'Product Result'!$A$92)</f>
        <v>0</v>
      </c>
    </row>
    <row r="95" spans="1:34" ht="15.75" thickBot="1">
      <c r="B95" s="191">
        <f>IFERROR(B94/B92,0)</f>
        <v>0</v>
      </c>
      <c r="C95" s="1" t="s">
        <v>12</v>
      </c>
      <c r="D95" s="6" t="str">
        <f t="shared" ref="D95:AG95" si="36">IFERROR(D94/D92,"")</f>
        <v/>
      </c>
      <c r="E95" s="6" t="str">
        <f t="shared" si="36"/>
        <v/>
      </c>
      <c r="F95" s="6" t="str">
        <f t="shared" si="36"/>
        <v/>
      </c>
      <c r="G95" s="6" t="str">
        <f t="shared" si="36"/>
        <v/>
      </c>
      <c r="H95" s="6" t="str">
        <f t="shared" si="36"/>
        <v/>
      </c>
      <c r="I95" s="6" t="str">
        <f t="shared" si="36"/>
        <v/>
      </c>
      <c r="J95" s="6" t="str">
        <f t="shared" si="36"/>
        <v/>
      </c>
      <c r="K95" s="6" t="str">
        <f t="shared" si="36"/>
        <v/>
      </c>
      <c r="L95" s="6" t="str">
        <f t="shared" si="36"/>
        <v/>
      </c>
      <c r="M95" s="6" t="str">
        <f t="shared" si="36"/>
        <v/>
      </c>
      <c r="N95" s="6" t="str">
        <f t="shared" si="36"/>
        <v/>
      </c>
      <c r="O95" s="6" t="str">
        <f t="shared" si="36"/>
        <v/>
      </c>
      <c r="P95" s="6" t="str">
        <f t="shared" si="36"/>
        <v/>
      </c>
      <c r="Q95" s="6" t="str">
        <f t="shared" si="36"/>
        <v/>
      </c>
      <c r="R95" s="6" t="str">
        <f t="shared" si="36"/>
        <v/>
      </c>
      <c r="S95" s="6" t="str">
        <f t="shared" si="36"/>
        <v/>
      </c>
      <c r="T95" s="6" t="str">
        <f t="shared" si="36"/>
        <v/>
      </c>
      <c r="U95" s="6" t="str">
        <f t="shared" si="36"/>
        <v/>
      </c>
      <c r="V95" s="6" t="str">
        <f t="shared" si="36"/>
        <v/>
      </c>
      <c r="W95" s="6" t="str">
        <f t="shared" si="36"/>
        <v/>
      </c>
      <c r="X95" s="6" t="str">
        <f t="shared" si="36"/>
        <v/>
      </c>
      <c r="Y95" s="6" t="str">
        <f t="shared" si="36"/>
        <v/>
      </c>
      <c r="Z95" s="6" t="str">
        <f t="shared" si="36"/>
        <v/>
      </c>
      <c r="AA95" s="6" t="str">
        <f t="shared" si="36"/>
        <v/>
      </c>
      <c r="AB95" s="6" t="str">
        <f t="shared" si="36"/>
        <v/>
      </c>
      <c r="AC95" s="6" t="str">
        <f t="shared" si="36"/>
        <v/>
      </c>
      <c r="AD95" s="6" t="str">
        <f t="shared" si="36"/>
        <v/>
      </c>
      <c r="AE95" s="6" t="str">
        <f t="shared" si="36"/>
        <v/>
      </c>
      <c r="AF95" s="6" t="str">
        <f t="shared" si="36"/>
        <v/>
      </c>
      <c r="AG95" s="6" t="str">
        <f t="shared" si="36"/>
        <v/>
      </c>
      <c r="AH95" s="6" t="str">
        <f t="shared" ref="AH95" si="37">IFERROR(AH94/AH92,"")</f>
        <v/>
      </c>
    </row>
    <row r="96" spans="1:34" ht="15.75" thickBot="1"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</row>
    <row r="97" spans="1:34">
      <c r="A97" s="195" t="str">
        <f>'FG TYPE'!B22</f>
        <v>W03-25040038-Y</v>
      </c>
      <c r="B97" s="67">
        <f>SUM(D97:AH97)</f>
        <v>1000</v>
      </c>
      <c r="C97" s="1" t="s">
        <v>8</v>
      </c>
      <c r="D97" s="4">
        <f>SUMIFS('Job Number'!$K$3:$K$200,'Job Number'!$A$3:$A$200,'Product Result'!D$1,'Job Number'!$E$3:$E$200,'Product Result'!$A$97)</f>
        <v>0</v>
      </c>
      <c r="E97" s="4">
        <f>SUMIFS('Job Number'!$K$3:$K$200,'Job Number'!$A$3:$A$200,'Product Result'!E$1,'Job Number'!$E$3:$E$200,'Product Result'!$A$97)</f>
        <v>0</v>
      </c>
      <c r="F97" s="4">
        <f>SUMIFS('Job Number'!$K$3:$K$200,'Job Number'!$A$3:$A$200,'Product Result'!F$1,'Job Number'!$E$3:$E$200,'Product Result'!$A$97)</f>
        <v>1000</v>
      </c>
      <c r="G97" s="4">
        <f>SUMIFS('Job Number'!$K$3:$K$200,'Job Number'!$A$3:$A$200,'Product Result'!G$1,'Job Number'!$E$3:$E$200,'Product Result'!$A$97)</f>
        <v>0</v>
      </c>
      <c r="H97" s="4">
        <f>SUMIFS('Job Number'!$K$3:$K$200,'Job Number'!$A$3:$A$200,'Product Result'!H$1,'Job Number'!$E$3:$E$200,'Product Result'!$A$97)</f>
        <v>0</v>
      </c>
      <c r="I97" s="4">
        <f>SUMIFS('Job Number'!$K$3:$K$200,'Job Number'!$A$3:$A$200,'Product Result'!I$1,'Job Number'!$E$3:$E$200,'Product Result'!$A$97)</f>
        <v>0</v>
      </c>
      <c r="J97" s="4">
        <f>SUMIFS('Job Number'!$K$3:$K$200,'Job Number'!$A$3:$A$200,'Product Result'!J$1,'Job Number'!$E$3:$E$200,'Product Result'!$A$97)</f>
        <v>0</v>
      </c>
      <c r="K97" s="4">
        <f>SUMIFS('Job Number'!$K$3:$K$200,'Job Number'!$A$3:$A$200,'Product Result'!K$1,'Job Number'!$E$3:$E$200,'Product Result'!$A$97)</f>
        <v>0</v>
      </c>
      <c r="L97" s="4">
        <f>SUMIFS('Job Number'!$K$3:$K$200,'Job Number'!$A$3:$A$200,'Product Result'!L$1,'Job Number'!$E$3:$E$200,'Product Result'!$A$97)</f>
        <v>0</v>
      </c>
      <c r="M97" s="4">
        <f>SUMIFS('Job Number'!$K$3:$K$200,'Job Number'!$A$3:$A$200,'Product Result'!M$1,'Job Number'!$E$3:$E$200,'Product Result'!$A$97)</f>
        <v>0</v>
      </c>
      <c r="N97" s="4">
        <f>SUMIFS('Job Number'!$K$3:$K$200,'Job Number'!$A$3:$A$200,'Product Result'!N$1,'Job Number'!$E$3:$E$200,'Product Result'!$A$97)</f>
        <v>0</v>
      </c>
      <c r="O97" s="4">
        <f>SUMIFS('Job Number'!$K$3:$K$200,'Job Number'!$A$3:$A$200,'Product Result'!O$1,'Job Number'!$E$3:$E$200,'Product Result'!$A$97)</f>
        <v>0</v>
      </c>
      <c r="P97" s="4">
        <f>SUMIFS('Job Number'!$K$3:$K$200,'Job Number'!$A$3:$A$200,'Product Result'!P$1,'Job Number'!$E$3:$E$200,'Product Result'!$A$97)</f>
        <v>0</v>
      </c>
      <c r="Q97" s="4">
        <f>SUMIFS('Job Number'!$K$3:$K$200,'Job Number'!$A$3:$A$200,'Product Result'!Q$1,'Job Number'!$E$3:$E$200,'Product Result'!$A$97)</f>
        <v>0</v>
      </c>
      <c r="R97" s="4">
        <f>SUMIFS('Job Number'!$K$3:$K$200,'Job Number'!$A$3:$A$200,'Product Result'!R$1,'Job Number'!$E$3:$E$200,'Product Result'!$A$97)</f>
        <v>0</v>
      </c>
      <c r="S97" s="4">
        <f>SUMIFS('Job Number'!$K$3:$K$200,'Job Number'!$A$3:$A$200,'Product Result'!S$1,'Job Number'!$E$3:$E$200,'Product Result'!$A$97)</f>
        <v>0</v>
      </c>
      <c r="T97" s="4">
        <f>SUMIFS('Job Number'!$K$3:$K$200,'Job Number'!$A$3:$A$200,'Product Result'!T$1,'Job Number'!$E$3:$E$200,'Product Result'!$A$97)</f>
        <v>0</v>
      </c>
      <c r="U97" s="4">
        <f>SUMIFS('Job Number'!$K$3:$K$200,'Job Number'!$A$3:$A$200,'Product Result'!U$1,'Job Number'!$E$3:$E$200,'Product Result'!$A$97)</f>
        <v>0</v>
      </c>
      <c r="V97" s="4">
        <f>SUMIFS('Job Number'!$K$3:$K$200,'Job Number'!$A$3:$A$200,'Product Result'!V$1,'Job Number'!$E$3:$E$200,'Product Result'!$A$97)</f>
        <v>0</v>
      </c>
      <c r="W97" s="4">
        <f>SUMIFS('Job Number'!$K$3:$K$200,'Job Number'!$A$3:$A$200,'Product Result'!W$1,'Job Number'!$E$3:$E$200,'Product Result'!$A$97)</f>
        <v>0</v>
      </c>
      <c r="X97" s="4">
        <f>SUMIFS('Job Number'!$K$3:$K$200,'Job Number'!$A$3:$A$200,'Product Result'!X$1,'Job Number'!$E$3:$E$200,'Product Result'!$A$97)</f>
        <v>0</v>
      </c>
      <c r="Y97" s="4">
        <f>SUMIFS('Job Number'!$K$3:$K$200,'Job Number'!$A$3:$A$200,'Product Result'!Y$1,'Job Number'!$E$3:$E$200,'Product Result'!$A$97)</f>
        <v>0</v>
      </c>
      <c r="Z97" s="4">
        <f>SUMIFS('Job Number'!$K$3:$K$200,'Job Number'!$A$3:$A$200,'Product Result'!Z$1,'Job Number'!$E$3:$E$200,'Product Result'!$A$97)</f>
        <v>0</v>
      </c>
      <c r="AA97" s="4">
        <f>SUMIFS('Job Number'!$K$3:$K$200,'Job Number'!$A$3:$A$200,'Product Result'!AA$1,'Job Number'!$E$3:$E$200,'Product Result'!$A$97)</f>
        <v>0</v>
      </c>
      <c r="AB97" s="4">
        <f>SUMIFS('Job Number'!$K$3:$K$200,'Job Number'!$A$3:$A$200,'Product Result'!AB$1,'Job Number'!$E$3:$E$200,'Product Result'!$A$97)</f>
        <v>0</v>
      </c>
      <c r="AC97" s="4">
        <f>SUMIFS('Job Number'!$K$3:$K$200,'Job Number'!$A$3:$A$200,'Product Result'!AC$1,'Job Number'!$E$3:$E$200,'Product Result'!$A$97)</f>
        <v>0</v>
      </c>
      <c r="AD97" s="4">
        <f>SUMIFS('Job Number'!$K$3:$K$200,'Job Number'!$A$3:$A$200,'Product Result'!AD$1,'Job Number'!$E$3:$E$200,'Product Result'!$A$97)</f>
        <v>0</v>
      </c>
      <c r="AE97" s="4">
        <f>SUMIFS('Job Number'!$K$3:$K$200,'Job Number'!$A$3:$A$200,'Product Result'!AE$1,'Job Number'!$E$3:$E$200,'Product Result'!$A$97)</f>
        <v>0</v>
      </c>
      <c r="AF97" s="4">
        <f>SUMIFS('Job Number'!$K$3:$K$200,'Job Number'!$A$3:$A$200,'Product Result'!AF$1,'Job Number'!$E$3:$E$200,'Product Result'!$A$97)</f>
        <v>0</v>
      </c>
      <c r="AG97" s="4">
        <f>SUMIFS('Job Number'!$K$3:$K$200,'Job Number'!$A$3:$A$200,'Product Result'!AG$1,'Job Number'!$E$3:$E$200,'Product Result'!$A$97)</f>
        <v>0</v>
      </c>
      <c r="AH97" s="4">
        <f>SUMIFS('Job Number'!$K$3:$K$200,'Job Number'!$A$3:$A$200,'Product Result'!AH$1,'Job Number'!$E$3:$E$200,'Product Result'!$A$97)</f>
        <v>0</v>
      </c>
    </row>
    <row r="98" spans="1:34">
      <c r="A98" s="195" t="str">
        <f>'FG TYPE'!C22</f>
        <v>28#*2C+28#*2C+AL+D+</v>
      </c>
      <c r="B98" s="191">
        <f>IFERROR(B97/#REF!,0)</f>
        <v>0</v>
      </c>
      <c r="C98" s="1" t="s">
        <v>10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7">
        <f>SUM(D99:AG99)-AG99-Z99-S99-L99</f>
        <v>7.9319340344105437E-3</v>
      </c>
      <c r="C99" s="1" t="s">
        <v>11</v>
      </c>
      <c r="D99" s="4">
        <f>SUMIFS('Job Number'!$Q$3:$Q$200,'Job Number'!$A$3:$A$200,'Product Result'!D$1,'Job Number'!$E$3:$E$200,'Product Result'!$A$97)</f>
        <v>0</v>
      </c>
      <c r="E99" s="4">
        <f>SUMIFS('Job Number'!$Q$3:$Q$200,'Job Number'!$A$3:$A$200,'Product Result'!E$1,'Job Number'!$E$3:$E$200,'Product Result'!$A$97)</f>
        <v>0</v>
      </c>
      <c r="F99" s="4">
        <f>SUMIFS('Job Number'!$Q$3:$Q$200,'Job Number'!$A$3:$A$200,'Product Result'!F$1,'Job Number'!$E$3:$E$200,'Product Result'!$A$97)</f>
        <v>7.9319340344105437E-3</v>
      </c>
      <c r="G99" s="4">
        <f>SUMIFS('Job Number'!$Q$3:$Q$200,'Job Number'!$A$3:$A$200,'Product Result'!G$1,'Job Number'!$E$3:$E$200,'Product Result'!$A$97)</f>
        <v>0</v>
      </c>
      <c r="H99" s="4">
        <f>SUMIFS('Job Number'!$Q$3:$Q$200,'Job Number'!$A$3:$A$200,'Product Result'!H$1,'Job Number'!$E$3:$E$200,'Product Result'!$A$97)</f>
        <v>0</v>
      </c>
      <c r="I99" s="4">
        <f>SUMIFS('Job Number'!$Q$3:$Q$200,'Job Number'!$A$3:$A$200,'Product Result'!I$1,'Job Number'!$E$3:$E$200,'Product Result'!$A$97)</f>
        <v>0</v>
      </c>
      <c r="J99" s="4">
        <f>SUMIFS('Job Number'!$Q$3:$Q$200,'Job Number'!$A$3:$A$200,'Product Result'!J$1,'Job Number'!$E$3:$E$200,'Product Result'!$A$97)</f>
        <v>0</v>
      </c>
      <c r="K99" s="4">
        <f>SUMIFS('Job Number'!$Q$3:$Q$200,'Job Number'!$A$3:$A$200,'Product Result'!K$1,'Job Number'!$E$3:$E$200,'Product Result'!$A$97)</f>
        <v>0</v>
      </c>
      <c r="L99" s="4">
        <f>SUMIFS('Job Number'!$Q$3:$Q$200,'Job Number'!$A$3:$A$200,'Product Result'!L$1,'Job Number'!$E$3:$E$200,'Product Result'!$A$97)</f>
        <v>0</v>
      </c>
      <c r="M99" s="4">
        <f>SUMIFS('Job Number'!$Q$3:$Q$200,'Job Number'!$A$3:$A$200,'Product Result'!M$1,'Job Number'!$E$3:$E$200,'Product Result'!$A$97)</f>
        <v>0</v>
      </c>
      <c r="N99" s="4">
        <f>SUMIFS('Job Number'!$Q$3:$Q$200,'Job Number'!$A$3:$A$200,'Product Result'!N$1,'Job Number'!$E$3:$E$200,'Product Result'!$A$97)</f>
        <v>0</v>
      </c>
      <c r="O99" s="4">
        <f>SUMIFS('Job Number'!$Q$3:$Q$200,'Job Number'!$A$3:$A$200,'Product Result'!O$1,'Job Number'!$E$3:$E$200,'Product Result'!$A$97)</f>
        <v>0</v>
      </c>
      <c r="P99" s="4">
        <f>SUMIFS('Job Number'!$Q$3:$Q$200,'Job Number'!$A$3:$A$200,'Product Result'!P$1,'Job Number'!$E$3:$E$200,'Product Result'!$A$97)</f>
        <v>0</v>
      </c>
      <c r="Q99" s="4">
        <f>SUMIFS('Job Number'!$Q$3:$Q$200,'Job Number'!$A$3:$A$200,'Product Result'!Q$1,'Job Number'!$E$3:$E$200,'Product Result'!$A$97)</f>
        <v>0</v>
      </c>
      <c r="R99" s="4">
        <f>SUMIFS('Job Number'!$Q$3:$Q$200,'Job Number'!$A$3:$A$200,'Product Result'!R$1,'Job Number'!$E$3:$E$200,'Product Result'!$A$97)</f>
        <v>0</v>
      </c>
      <c r="S99" s="4">
        <f>SUMIFS('Job Number'!$Q$3:$Q$200,'Job Number'!$A$3:$A$200,'Product Result'!S$1,'Job Number'!$E$3:$E$200,'Product Result'!$A$97)</f>
        <v>0</v>
      </c>
      <c r="T99" s="4">
        <f>SUMIFS('Job Number'!$Q$3:$Q$200,'Job Number'!$A$3:$A$200,'Product Result'!T$1,'Job Number'!$E$3:$E$200,'Product Result'!$A$97)</f>
        <v>0</v>
      </c>
      <c r="U99" s="4">
        <f>SUMIFS('Job Number'!$Q$3:$Q$200,'Job Number'!$A$3:$A$200,'Product Result'!U$1,'Job Number'!$E$3:$E$200,'Product Result'!$A$97)</f>
        <v>0</v>
      </c>
      <c r="V99" s="4">
        <f>SUMIFS('Job Number'!$Q$3:$Q$200,'Job Number'!$A$3:$A$200,'Product Result'!V$1,'Job Number'!$E$3:$E$200,'Product Result'!$A$97)</f>
        <v>0</v>
      </c>
      <c r="W99" s="4">
        <f>SUMIFS('Job Number'!$Q$3:$Q$200,'Job Number'!$A$3:$A$200,'Product Result'!W$1,'Job Number'!$E$3:$E$200,'Product Result'!$A$97)</f>
        <v>0</v>
      </c>
      <c r="X99" s="4">
        <f>SUMIFS('Job Number'!$Q$3:$Q$200,'Job Number'!$A$3:$A$200,'Product Result'!X$1,'Job Number'!$E$3:$E$200,'Product Result'!$A$97)</f>
        <v>0</v>
      </c>
      <c r="Y99" s="4">
        <f>SUMIFS('Job Number'!$Q$3:$Q$200,'Job Number'!$A$3:$A$200,'Product Result'!Y$1,'Job Number'!$E$3:$E$200,'Product Result'!$A$97)</f>
        <v>0</v>
      </c>
      <c r="Z99" s="4">
        <f>SUMIFS('Job Number'!$Q$3:$Q$200,'Job Number'!$A$3:$A$200,'Product Result'!Z$1,'Job Number'!$E$3:$E$200,'Product Result'!$A$97)</f>
        <v>0</v>
      </c>
      <c r="AA99" s="4">
        <f>SUMIFS('Job Number'!$Q$3:$Q$200,'Job Number'!$A$3:$A$200,'Product Result'!AA$1,'Job Number'!$E$3:$E$200,'Product Result'!$A$97)</f>
        <v>0</v>
      </c>
      <c r="AB99" s="4">
        <f>SUMIFS('Job Number'!$Q$3:$Q$200,'Job Number'!$A$3:$A$200,'Product Result'!AB$1,'Job Number'!$E$3:$E$200,'Product Result'!$A$97)</f>
        <v>0</v>
      </c>
      <c r="AC99" s="4">
        <f>SUMIFS('Job Number'!$Q$3:$Q$200,'Job Number'!$A$3:$A$200,'Product Result'!AC$1,'Job Number'!$E$3:$E$200,'Product Result'!$A$97)</f>
        <v>0</v>
      </c>
      <c r="AD99" s="4">
        <f>SUMIFS('Job Number'!$Q$3:$Q$200,'Job Number'!$A$3:$A$200,'Product Result'!AD$1,'Job Number'!$E$3:$E$200,'Product Result'!$A$97)</f>
        <v>0</v>
      </c>
      <c r="AE99" s="4">
        <f>SUMIFS('Job Number'!$Q$3:$Q$200,'Job Number'!$A$3:$A$200,'Product Result'!AE$1,'Job Number'!$E$3:$E$200,'Product Result'!$A$97)</f>
        <v>0</v>
      </c>
      <c r="AF99" s="4">
        <f>SUMIFS('Job Number'!$Q$3:$Q$200,'Job Number'!$A$3:$A$200,'Product Result'!AF$1,'Job Number'!$E$3:$E$200,'Product Result'!$A$97)</f>
        <v>0</v>
      </c>
      <c r="AG99" s="4">
        <f>SUMIFS('Job Number'!$Q$3:$Q$200,'Job Number'!$A$3:$A$200,'Product Result'!AG$1,'Job Number'!$E$3:$E$200,'Product Result'!$A$97)</f>
        <v>0</v>
      </c>
      <c r="AH99" s="4">
        <f>SUMIFS('Job Number'!$Q$3:$Q$200,'Job Number'!$A$3:$A$200,'Product Result'!AH$1,'Job Number'!$E$3:$E$200,'Product Result'!$A$97)</f>
        <v>0</v>
      </c>
    </row>
    <row r="100" spans="1:34" ht="15.75" thickBot="1">
      <c r="B100" s="192">
        <f>IFERROR(B99/B97,0)</f>
        <v>7.9319340344105431E-6</v>
      </c>
      <c r="C100" s="1" t="s">
        <v>12</v>
      </c>
      <c r="D100" s="6" t="str">
        <f t="shared" ref="D100:AG100" si="38">IFERROR(D99/D97,"")</f>
        <v/>
      </c>
      <c r="E100" s="6" t="str">
        <f t="shared" si="38"/>
        <v/>
      </c>
      <c r="F100" s="6">
        <f t="shared" si="38"/>
        <v>7.9319340344105431E-6</v>
      </c>
      <c r="G100" s="6" t="str">
        <f t="shared" si="38"/>
        <v/>
      </c>
      <c r="H100" s="6" t="str">
        <f t="shared" si="38"/>
        <v/>
      </c>
      <c r="I100" s="6" t="str">
        <f t="shared" si="38"/>
        <v/>
      </c>
      <c r="J100" s="6" t="str">
        <f t="shared" si="38"/>
        <v/>
      </c>
      <c r="K100" s="6" t="str">
        <f t="shared" si="38"/>
        <v/>
      </c>
      <c r="L100" s="6" t="str">
        <f t="shared" si="38"/>
        <v/>
      </c>
      <c r="M100" s="6" t="str">
        <f t="shared" si="38"/>
        <v/>
      </c>
      <c r="N100" s="6" t="str">
        <f t="shared" si="38"/>
        <v/>
      </c>
      <c r="O100" s="6" t="str">
        <f t="shared" si="38"/>
        <v/>
      </c>
      <c r="P100" s="6" t="str">
        <f t="shared" si="38"/>
        <v/>
      </c>
      <c r="Q100" s="6" t="str">
        <f t="shared" si="38"/>
        <v/>
      </c>
      <c r="R100" s="6" t="str">
        <f t="shared" si="38"/>
        <v/>
      </c>
      <c r="S100" s="6" t="str">
        <f t="shared" si="38"/>
        <v/>
      </c>
      <c r="T100" s="6" t="str">
        <f t="shared" si="38"/>
        <v/>
      </c>
      <c r="U100" s="6" t="str">
        <f t="shared" si="38"/>
        <v/>
      </c>
      <c r="V100" s="6" t="str">
        <f t="shared" si="38"/>
        <v/>
      </c>
      <c r="W100" s="6" t="str">
        <f t="shared" si="38"/>
        <v/>
      </c>
      <c r="X100" s="6" t="str">
        <f t="shared" si="38"/>
        <v/>
      </c>
      <c r="Y100" s="6" t="str">
        <f t="shared" si="38"/>
        <v/>
      </c>
      <c r="Z100" s="6" t="str">
        <f t="shared" si="38"/>
        <v/>
      </c>
      <c r="AA100" s="6" t="str">
        <f t="shared" si="38"/>
        <v/>
      </c>
      <c r="AB100" s="6" t="str">
        <f t="shared" si="38"/>
        <v/>
      </c>
      <c r="AC100" s="6" t="str">
        <f t="shared" si="38"/>
        <v/>
      </c>
      <c r="AD100" s="6" t="str">
        <f t="shared" si="38"/>
        <v/>
      </c>
      <c r="AE100" s="6" t="str">
        <f t="shared" si="38"/>
        <v/>
      </c>
      <c r="AF100" s="6" t="str">
        <f t="shared" si="38"/>
        <v/>
      </c>
      <c r="AG100" s="6" t="str">
        <f t="shared" si="38"/>
        <v/>
      </c>
      <c r="AH100" s="6" t="str">
        <f t="shared" ref="AH100" si="39">IFERROR(AH99/AH97,"")</f>
        <v/>
      </c>
    </row>
    <row r="101" spans="1:34" ht="15.75" thickBot="1"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</row>
    <row r="102" spans="1:34">
      <c r="A102" s="195" t="str">
        <f>'FG TYPE'!B23</f>
        <v>W03-25040039-Y</v>
      </c>
      <c r="B102" s="67">
        <f>SUM(D102:AH102)</f>
        <v>0</v>
      </c>
      <c r="C102" s="1" t="s">
        <v>8</v>
      </c>
      <c r="D102" s="4">
        <f>SUMIFS('Job Number'!$K$3:$K$200,'Job Number'!$A$3:$A$200,'Product Result'!D$1,'Job Number'!$E$3:$E$200,'Product Result'!$A$102)</f>
        <v>0</v>
      </c>
      <c r="E102" s="4">
        <f>SUMIFS('Job Number'!$K$3:$K$200,'Job Number'!$A$3:$A$200,'Product Result'!E$1,'Job Number'!$E$3:$E$200,'Product Result'!$A$102)</f>
        <v>0</v>
      </c>
      <c r="F102" s="4">
        <f>SUMIFS('Job Number'!$K$3:$K$200,'Job Number'!$A$3:$A$200,'Product Result'!F$1,'Job Number'!$E$3:$E$200,'Product Result'!$A$102)</f>
        <v>0</v>
      </c>
      <c r="G102" s="4">
        <f>SUMIFS('Job Number'!$K$3:$K$200,'Job Number'!$A$3:$A$200,'Product Result'!G$1,'Job Number'!$E$3:$E$200,'Product Result'!$A$102)</f>
        <v>0</v>
      </c>
      <c r="H102" s="4">
        <f>SUMIFS('Job Number'!$K$3:$K$200,'Job Number'!$A$3:$A$200,'Product Result'!H$1,'Job Number'!$E$3:$E$200,'Product Result'!$A$102)</f>
        <v>0</v>
      </c>
      <c r="I102" s="4">
        <f>SUMIFS('Job Number'!$K$3:$K$200,'Job Number'!$A$3:$A$200,'Product Result'!I$1,'Job Number'!$E$3:$E$200,'Product Result'!$A$102)</f>
        <v>0</v>
      </c>
      <c r="J102" s="4">
        <f>SUMIFS('Job Number'!$K$3:$K$200,'Job Number'!$A$3:$A$200,'Product Result'!J$1,'Job Number'!$E$3:$E$200,'Product Result'!$A$102)</f>
        <v>0</v>
      </c>
      <c r="K102" s="4">
        <f>SUMIFS('Job Number'!$K$3:$K$200,'Job Number'!$A$3:$A$200,'Product Result'!K$1,'Job Number'!$E$3:$E$200,'Product Result'!$A$102)</f>
        <v>0</v>
      </c>
      <c r="L102" s="4">
        <f>SUMIFS('Job Number'!$K$3:$K$200,'Job Number'!$A$3:$A$200,'Product Result'!L$1,'Job Number'!$E$3:$E$200,'Product Result'!$A$102)</f>
        <v>0</v>
      </c>
      <c r="M102" s="4">
        <f>SUMIFS('Job Number'!$K$3:$K$200,'Job Number'!$A$3:$A$200,'Product Result'!M$1,'Job Number'!$E$3:$E$200,'Product Result'!$A$102)</f>
        <v>0</v>
      </c>
      <c r="N102" s="4">
        <f>SUMIFS('Job Number'!$K$3:$K$200,'Job Number'!$A$3:$A$200,'Product Result'!N$1,'Job Number'!$E$3:$E$200,'Product Result'!$A$102)</f>
        <v>0</v>
      </c>
      <c r="O102" s="4">
        <f>SUMIFS('Job Number'!$K$3:$K$200,'Job Number'!$A$3:$A$200,'Product Result'!O$1,'Job Number'!$E$3:$E$200,'Product Result'!$A$102)</f>
        <v>0</v>
      </c>
      <c r="P102" s="4">
        <f>SUMIFS('Job Number'!$K$3:$K$200,'Job Number'!$A$3:$A$200,'Product Result'!P$1,'Job Number'!$E$3:$E$200,'Product Result'!$A$102)</f>
        <v>0</v>
      </c>
      <c r="Q102" s="4">
        <f>SUMIFS('Job Number'!$K$3:$K$200,'Job Number'!$A$3:$A$200,'Product Result'!Q$1,'Job Number'!$E$3:$E$200,'Product Result'!$A$102)</f>
        <v>0</v>
      </c>
      <c r="R102" s="4">
        <f>SUMIFS('Job Number'!$K$3:$K$200,'Job Number'!$A$3:$A$200,'Product Result'!R$1,'Job Number'!$E$3:$E$200,'Product Result'!$A$102)</f>
        <v>0</v>
      </c>
      <c r="S102" s="4">
        <f>SUMIFS('Job Number'!$K$3:$K$200,'Job Number'!$A$3:$A$200,'Product Result'!S$1,'Job Number'!$E$3:$E$200,'Product Result'!$A$102)</f>
        <v>0</v>
      </c>
      <c r="T102" s="4">
        <f>SUMIFS('Job Number'!$K$3:$K$200,'Job Number'!$A$3:$A$200,'Product Result'!T$1,'Job Number'!$E$3:$E$200,'Product Result'!$A$102)</f>
        <v>0</v>
      </c>
      <c r="U102" s="4">
        <f>SUMIFS('Job Number'!$K$3:$K$200,'Job Number'!$A$3:$A$200,'Product Result'!U$1,'Job Number'!$E$3:$E$200,'Product Result'!$A$102)</f>
        <v>0</v>
      </c>
      <c r="V102" s="4">
        <f>SUMIFS('Job Number'!$K$3:$K$200,'Job Number'!$A$3:$A$200,'Product Result'!V$1,'Job Number'!$E$3:$E$200,'Product Result'!$A$102)</f>
        <v>0</v>
      </c>
      <c r="W102" s="4">
        <f>SUMIFS('Job Number'!$K$3:$K$200,'Job Number'!$A$3:$A$200,'Product Result'!W$1,'Job Number'!$E$3:$E$200,'Product Result'!$A$102)</f>
        <v>0</v>
      </c>
      <c r="X102" s="4">
        <f>SUMIFS('Job Number'!$K$3:$K$200,'Job Number'!$A$3:$A$200,'Product Result'!X$1,'Job Number'!$E$3:$E$200,'Product Result'!$A$102)</f>
        <v>0</v>
      </c>
      <c r="Y102" s="4">
        <f>SUMIFS('Job Number'!$K$3:$K$200,'Job Number'!$A$3:$A$200,'Product Result'!Y$1,'Job Number'!$E$3:$E$200,'Product Result'!$A$102)</f>
        <v>0</v>
      </c>
      <c r="Z102" s="4">
        <f>SUMIFS('Job Number'!$K$3:$K$200,'Job Number'!$A$3:$A$200,'Product Result'!Z$1,'Job Number'!$E$3:$E$200,'Product Result'!$A$102)</f>
        <v>0</v>
      </c>
      <c r="AA102" s="4">
        <f>SUMIFS('Job Number'!$K$3:$K$200,'Job Number'!$A$3:$A$200,'Product Result'!AA$1,'Job Number'!$E$3:$E$200,'Product Result'!$A$102)</f>
        <v>0</v>
      </c>
      <c r="AB102" s="4">
        <f>SUMIFS('Job Number'!$K$3:$K$200,'Job Number'!$A$3:$A$200,'Product Result'!AB$1,'Job Number'!$E$3:$E$200,'Product Result'!$A$102)</f>
        <v>0</v>
      </c>
      <c r="AC102" s="4">
        <f>SUMIFS('Job Number'!$K$3:$K$200,'Job Number'!$A$3:$A$200,'Product Result'!AC$1,'Job Number'!$E$3:$E$200,'Product Result'!$A$102)</f>
        <v>0</v>
      </c>
      <c r="AD102" s="4">
        <f>SUMIFS('Job Number'!$K$3:$K$200,'Job Number'!$A$3:$A$200,'Product Result'!AD$1,'Job Number'!$E$3:$E$200,'Product Result'!$A$102)</f>
        <v>0</v>
      </c>
      <c r="AE102" s="4">
        <f>SUMIFS('Job Number'!$K$3:$K$200,'Job Number'!$A$3:$A$200,'Product Result'!AE$1,'Job Number'!$E$3:$E$200,'Product Result'!$A$102)</f>
        <v>0</v>
      </c>
      <c r="AF102" s="4">
        <f>SUMIFS('Job Number'!$K$3:$K$200,'Job Number'!$A$3:$A$200,'Product Result'!AF$1,'Job Number'!$E$3:$E$200,'Product Result'!$A$102)</f>
        <v>0</v>
      </c>
      <c r="AG102" s="4">
        <f>SUMIFS('Job Number'!$K$3:$K$200,'Job Number'!$A$3:$A$200,'Product Result'!AG$1,'Job Number'!$E$3:$E$200,'Product Result'!$A$102)</f>
        <v>0</v>
      </c>
      <c r="AH102" s="4">
        <f>SUMIFS('Job Number'!$K$3:$K$200,'Job Number'!$A$3:$A$200,'Product Result'!AH$1,'Job Number'!$E$3:$E$200,'Product Result'!$A$102)</f>
        <v>0</v>
      </c>
    </row>
    <row r="103" spans="1:34">
      <c r="A103" s="195" t="str">
        <f>'FG TYPE'!C23</f>
        <v>28#*2C+28#*2C+AL+D+</v>
      </c>
      <c r="B103" s="191">
        <f>IFERROR(B102/#REF!,0)</f>
        <v>0</v>
      </c>
      <c r="C103" s="1" t="s">
        <v>10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7">
        <f>SUM(D104:AG104)-AD104-V104-O104-H104</f>
        <v>0</v>
      </c>
      <c r="C104" s="1" t="s">
        <v>11</v>
      </c>
      <c r="D104" s="4">
        <f>SUMIFS('Job Number'!$Q$3:$Q$200,'Job Number'!$A$3:$A$200,'Product Result'!D$1,'Job Number'!$E$3:$E$200,'Product Result'!$A$102)</f>
        <v>0</v>
      </c>
      <c r="E104" s="4">
        <f>SUMIFS('Job Number'!$Q$3:$Q$200,'Job Number'!$A$3:$A$200,'Product Result'!E$1,'Job Number'!$E$3:$E$200,'Product Result'!$A$102)</f>
        <v>0</v>
      </c>
      <c r="F104" s="4">
        <f>SUMIFS('Job Number'!$Q$3:$Q$200,'Job Number'!$A$3:$A$200,'Product Result'!F$1,'Job Number'!$E$3:$E$200,'Product Result'!$A$102)</f>
        <v>0</v>
      </c>
      <c r="G104" s="4">
        <f>SUMIFS('Job Number'!$Q$3:$Q$200,'Job Number'!$A$3:$A$200,'Product Result'!G$1,'Job Number'!$E$3:$E$200,'Product Result'!$A$102)</f>
        <v>0</v>
      </c>
      <c r="H104" s="4">
        <f>SUMIFS('Job Number'!$Q$3:$Q$200,'Job Number'!$A$3:$A$200,'Product Result'!H$1,'Job Number'!$E$3:$E$200,'Product Result'!$A$102)</f>
        <v>0</v>
      </c>
      <c r="I104" s="4">
        <f>SUMIFS('Job Number'!$Q$3:$Q$200,'Job Number'!$A$3:$A$200,'Product Result'!I$1,'Job Number'!$E$3:$E$200,'Product Result'!$A$102)</f>
        <v>0</v>
      </c>
      <c r="J104" s="4">
        <f>SUMIFS('Job Number'!$Q$3:$Q$200,'Job Number'!$A$3:$A$200,'Product Result'!J$1,'Job Number'!$E$3:$E$200,'Product Result'!$A$102)</f>
        <v>0</v>
      </c>
      <c r="K104" s="4">
        <f>SUMIFS('Job Number'!$Q$3:$Q$200,'Job Number'!$A$3:$A$200,'Product Result'!K$1,'Job Number'!$E$3:$E$200,'Product Result'!$A$102)</f>
        <v>0</v>
      </c>
      <c r="L104" s="4">
        <f>SUMIFS('Job Number'!$Q$3:$Q$200,'Job Number'!$A$3:$A$200,'Product Result'!L$1,'Job Number'!$E$3:$E$200,'Product Result'!$A$102)</f>
        <v>0</v>
      </c>
      <c r="M104" s="4">
        <f>SUMIFS('Job Number'!$Q$3:$Q$200,'Job Number'!$A$3:$A$200,'Product Result'!M$1,'Job Number'!$E$3:$E$200,'Product Result'!$A$102)</f>
        <v>0</v>
      </c>
      <c r="N104" s="4">
        <f>SUMIFS('Job Number'!$Q$3:$Q$200,'Job Number'!$A$3:$A$200,'Product Result'!N$1,'Job Number'!$E$3:$E$200,'Product Result'!$A$102)</f>
        <v>0</v>
      </c>
      <c r="O104" s="4">
        <f>SUMIFS('Job Number'!$Q$3:$Q$200,'Job Number'!$A$3:$A$200,'Product Result'!O$1,'Job Number'!$E$3:$E$200,'Product Result'!$A$102)</f>
        <v>0</v>
      </c>
      <c r="P104" s="4">
        <f>SUMIFS('Job Number'!$Q$3:$Q$200,'Job Number'!$A$3:$A$200,'Product Result'!P$1,'Job Number'!$E$3:$E$200,'Product Result'!$A$102)</f>
        <v>0</v>
      </c>
      <c r="Q104" s="4">
        <f>SUMIFS('Job Number'!$Q$3:$Q$200,'Job Number'!$A$3:$A$200,'Product Result'!Q$1,'Job Number'!$E$3:$E$200,'Product Result'!$A$102)</f>
        <v>0</v>
      </c>
      <c r="R104" s="4">
        <f>SUMIFS('Job Number'!$Q$3:$Q$200,'Job Number'!$A$3:$A$200,'Product Result'!R$1,'Job Number'!$E$3:$E$200,'Product Result'!$A$102)</f>
        <v>0</v>
      </c>
      <c r="S104" s="4">
        <f>SUMIFS('Job Number'!$Q$3:$Q$200,'Job Number'!$A$3:$A$200,'Product Result'!S$1,'Job Number'!$E$3:$E$200,'Product Result'!$A$102)</f>
        <v>0</v>
      </c>
      <c r="T104" s="4">
        <f>SUMIFS('Job Number'!$Q$3:$Q$200,'Job Number'!$A$3:$A$200,'Product Result'!T$1,'Job Number'!$E$3:$E$200,'Product Result'!$A$102)</f>
        <v>0</v>
      </c>
      <c r="U104" s="4">
        <f>SUMIFS('Job Number'!$Q$3:$Q$200,'Job Number'!$A$3:$A$200,'Product Result'!U$1,'Job Number'!$E$3:$E$200,'Product Result'!$A$102)</f>
        <v>0</v>
      </c>
      <c r="V104" s="4">
        <f>SUMIFS('Job Number'!$Q$3:$Q$200,'Job Number'!$A$3:$A$200,'Product Result'!V$1,'Job Number'!$E$3:$E$200,'Product Result'!$A$102)</f>
        <v>0</v>
      </c>
      <c r="W104" s="4">
        <f>SUMIFS('Job Number'!$Q$3:$Q$200,'Job Number'!$A$3:$A$200,'Product Result'!W$1,'Job Number'!$E$3:$E$200,'Product Result'!$A$102)</f>
        <v>0</v>
      </c>
      <c r="X104" s="4">
        <f>SUMIFS('Job Number'!$Q$3:$Q$200,'Job Number'!$A$3:$A$200,'Product Result'!X$1,'Job Number'!$E$3:$E$200,'Product Result'!$A$102)</f>
        <v>0</v>
      </c>
      <c r="Y104" s="4">
        <f>SUMIFS('Job Number'!$Q$3:$Q$200,'Job Number'!$A$3:$A$200,'Product Result'!Y$1,'Job Number'!$E$3:$E$200,'Product Result'!$A$102)</f>
        <v>0</v>
      </c>
      <c r="Z104" s="4">
        <f>SUMIFS('Job Number'!$Q$3:$Q$200,'Job Number'!$A$3:$A$200,'Product Result'!Z$1,'Job Number'!$E$3:$E$200,'Product Result'!$A$102)</f>
        <v>0</v>
      </c>
      <c r="AA104" s="4">
        <f>SUMIFS('Job Number'!$Q$3:$Q$200,'Job Number'!$A$3:$A$200,'Product Result'!AA$1,'Job Number'!$E$3:$E$200,'Product Result'!$A$102)</f>
        <v>0</v>
      </c>
      <c r="AB104" s="4">
        <f>SUMIFS('Job Number'!$Q$3:$Q$200,'Job Number'!$A$3:$A$200,'Product Result'!AB$1,'Job Number'!$E$3:$E$200,'Product Result'!$A$102)</f>
        <v>0</v>
      </c>
      <c r="AC104" s="4">
        <f>SUMIFS('Job Number'!$Q$3:$Q$200,'Job Number'!$A$3:$A$200,'Product Result'!AC$1,'Job Number'!$E$3:$E$200,'Product Result'!$A$102)</f>
        <v>0</v>
      </c>
      <c r="AD104" s="4">
        <f>SUMIFS('Job Number'!$Q$3:$Q$200,'Job Number'!$A$3:$A$200,'Product Result'!AD$1,'Job Number'!$E$3:$E$200,'Product Result'!$A$102)</f>
        <v>0</v>
      </c>
      <c r="AE104" s="4">
        <f>SUMIFS('Job Number'!$Q$3:$Q$200,'Job Number'!$A$3:$A$200,'Product Result'!AE$1,'Job Number'!$E$3:$E$200,'Product Result'!$A$102)</f>
        <v>0</v>
      </c>
      <c r="AF104" s="4">
        <f>SUMIFS('Job Number'!$Q$3:$Q$200,'Job Number'!$A$3:$A$200,'Product Result'!AF$1,'Job Number'!$E$3:$E$200,'Product Result'!$A$102)</f>
        <v>0</v>
      </c>
      <c r="AG104" s="4">
        <f>SUMIFS('Job Number'!$Q$3:$Q$200,'Job Number'!$A$3:$A$200,'Product Result'!AG$1,'Job Number'!$E$3:$E$200,'Product Result'!$A$102)</f>
        <v>0</v>
      </c>
      <c r="AH104" s="4">
        <f>SUMIFS('Job Number'!$Q$3:$Q$200,'Job Number'!$A$3:$A$200,'Product Result'!AH$1,'Job Number'!$E$3:$E$200,'Product Result'!$A$102)</f>
        <v>0</v>
      </c>
    </row>
    <row r="105" spans="1:34" ht="15.75" thickBot="1">
      <c r="B105" s="193">
        <f>IFERROR(B104/B102,0)</f>
        <v>0</v>
      </c>
      <c r="C105" s="1" t="s">
        <v>12</v>
      </c>
      <c r="D105" s="6" t="str">
        <f t="shared" ref="D105:AG105" si="40">IFERROR(D104/D102,"")</f>
        <v/>
      </c>
      <c r="E105" s="6" t="str">
        <f t="shared" si="40"/>
        <v/>
      </c>
      <c r="F105" s="6" t="str">
        <f t="shared" si="40"/>
        <v/>
      </c>
      <c r="G105" s="6" t="str">
        <f t="shared" si="40"/>
        <v/>
      </c>
      <c r="H105" s="6" t="str">
        <f t="shared" si="40"/>
        <v/>
      </c>
      <c r="I105" s="6" t="str">
        <f t="shared" si="40"/>
        <v/>
      </c>
      <c r="J105" s="6" t="str">
        <f t="shared" si="40"/>
        <v/>
      </c>
      <c r="K105" s="6" t="str">
        <f t="shared" si="40"/>
        <v/>
      </c>
      <c r="L105" s="6" t="str">
        <f t="shared" si="40"/>
        <v/>
      </c>
      <c r="M105" s="6" t="str">
        <f t="shared" si="40"/>
        <v/>
      </c>
      <c r="N105" s="6" t="str">
        <f t="shared" si="40"/>
        <v/>
      </c>
      <c r="O105" s="6" t="str">
        <f t="shared" si="40"/>
        <v/>
      </c>
      <c r="P105" s="6" t="str">
        <f t="shared" si="40"/>
        <v/>
      </c>
      <c r="Q105" s="6" t="str">
        <f t="shared" si="40"/>
        <v/>
      </c>
      <c r="R105" s="6" t="str">
        <f t="shared" si="40"/>
        <v/>
      </c>
      <c r="S105" s="6" t="str">
        <f t="shared" si="40"/>
        <v/>
      </c>
      <c r="T105" s="6" t="str">
        <f t="shared" si="40"/>
        <v/>
      </c>
      <c r="U105" s="6" t="str">
        <f t="shared" si="40"/>
        <v/>
      </c>
      <c r="V105" s="6" t="str">
        <f t="shared" si="40"/>
        <v/>
      </c>
      <c r="W105" s="6" t="str">
        <f t="shared" si="40"/>
        <v/>
      </c>
      <c r="X105" s="6" t="str">
        <f t="shared" si="40"/>
        <v/>
      </c>
      <c r="Y105" s="6" t="str">
        <f t="shared" si="40"/>
        <v/>
      </c>
      <c r="Z105" s="6" t="str">
        <f t="shared" si="40"/>
        <v/>
      </c>
      <c r="AA105" s="6" t="str">
        <f t="shared" si="40"/>
        <v/>
      </c>
      <c r="AB105" s="6" t="str">
        <f t="shared" si="40"/>
        <v/>
      </c>
      <c r="AC105" s="6" t="str">
        <f t="shared" si="40"/>
        <v/>
      </c>
      <c r="AD105" s="6" t="str">
        <f t="shared" si="40"/>
        <v/>
      </c>
      <c r="AE105" s="6" t="str">
        <f t="shared" si="40"/>
        <v/>
      </c>
      <c r="AF105" s="6" t="str">
        <f t="shared" si="40"/>
        <v/>
      </c>
      <c r="AG105" s="6" t="str">
        <f t="shared" si="40"/>
        <v/>
      </c>
      <c r="AH105" s="6" t="str">
        <f t="shared" ref="AH105" si="41">IFERROR(AH104/AH102,"")</f>
        <v/>
      </c>
    </row>
    <row r="106" spans="1:34" ht="16.5" customHeight="1" thickBot="1"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</row>
    <row r="107" spans="1:34">
      <c r="A107" s="195" t="str">
        <f>'FG TYPE'!B24</f>
        <v>W03-25040040-Y</v>
      </c>
      <c r="B107" s="67">
        <f>SUM(D107:AH107)</f>
        <v>0</v>
      </c>
      <c r="C107" s="1" t="s">
        <v>8</v>
      </c>
      <c r="D107" s="4">
        <f>SUMIFS('Job Number'!$K$3:$K$200,'Job Number'!$A$3:$A$200,'Product Result'!D$1,'Job Number'!$E$3:$E$200,'Product Result'!$A$107)</f>
        <v>0</v>
      </c>
      <c r="E107" s="4">
        <f>SUMIFS('Job Number'!$K$3:$K$200,'Job Number'!$A$3:$A$200,'Product Result'!E$1,'Job Number'!$E$3:$E$200,'Product Result'!$A$107)</f>
        <v>0</v>
      </c>
      <c r="F107" s="4">
        <f>SUMIFS('Job Number'!$K$3:$K$200,'Job Number'!$A$3:$A$200,'Product Result'!F$1,'Job Number'!$E$3:$E$200,'Product Result'!$A$107)</f>
        <v>0</v>
      </c>
      <c r="G107" s="4">
        <f>SUMIFS('Job Number'!$K$3:$K$200,'Job Number'!$A$3:$A$200,'Product Result'!G$1,'Job Number'!$E$3:$E$200,'Product Result'!$A$107)</f>
        <v>0</v>
      </c>
      <c r="H107" s="4">
        <f>SUMIFS('Job Number'!$K$3:$K$200,'Job Number'!$A$3:$A$200,'Product Result'!H$1,'Job Number'!$E$3:$E$200,'Product Result'!$A$107)</f>
        <v>0</v>
      </c>
      <c r="I107" s="4">
        <f>SUMIFS('Job Number'!$K$3:$K$200,'Job Number'!$A$3:$A$200,'Product Result'!I$1,'Job Number'!$E$3:$E$200,'Product Result'!$A$107)</f>
        <v>0</v>
      </c>
      <c r="J107" s="4">
        <f>SUMIFS('Job Number'!$K$3:$K$200,'Job Number'!$A$3:$A$200,'Product Result'!J$1,'Job Number'!$E$3:$E$200,'Product Result'!$A$107)</f>
        <v>0</v>
      </c>
      <c r="K107" s="4">
        <f>SUMIFS('Job Number'!$K$3:$K$200,'Job Number'!$A$3:$A$200,'Product Result'!K$1,'Job Number'!$E$3:$E$200,'Product Result'!$A$107)</f>
        <v>0</v>
      </c>
      <c r="L107" s="4">
        <f>SUMIFS('Job Number'!$K$3:$K$200,'Job Number'!$A$3:$A$200,'Product Result'!L$1,'Job Number'!$E$3:$E$200,'Product Result'!$A$107)</f>
        <v>0</v>
      </c>
      <c r="M107" s="4">
        <f>SUMIFS('Job Number'!$K$3:$K$200,'Job Number'!$A$3:$A$200,'Product Result'!M$1,'Job Number'!$E$3:$E$200,'Product Result'!$A$107)</f>
        <v>0</v>
      </c>
      <c r="N107" s="4">
        <f>SUMIFS('Job Number'!$K$3:$K$200,'Job Number'!$A$3:$A$200,'Product Result'!N$1,'Job Number'!$E$3:$E$200,'Product Result'!$A$107)</f>
        <v>0</v>
      </c>
      <c r="O107" s="4">
        <f>SUMIFS('Job Number'!$K$3:$K$200,'Job Number'!$A$3:$A$200,'Product Result'!O$1,'Job Number'!$E$3:$E$200,'Product Result'!$A$107)</f>
        <v>0</v>
      </c>
      <c r="P107" s="4">
        <f>SUMIFS('Job Number'!$K$3:$K$200,'Job Number'!$A$3:$A$200,'Product Result'!P$1,'Job Number'!$E$3:$E$200,'Product Result'!$A$107)</f>
        <v>0</v>
      </c>
      <c r="Q107" s="4">
        <f>SUMIFS('Job Number'!$K$3:$K$200,'Job Number'!$A$3:$A$200,'Product Result'!Q$1,'Job Number'!$E$3:$E$200,'Product Result'!$A$107)</f>
        <v>0</v>
      </c>
      <c r="R107" s="4">
        <f>SUMIFS('Job Number'!$K$3:$K$200,'Job Number'!$A$3:$A$200,'Product Result'!R$1,'Job Number'!$E$3:$E$200,'Product Result'!$A$107)</f>
        <v>0</v>
      </c>
      <c r="S107" s="4">
        <f>SUMIFS('Job Number'!$K$3:$K$200,'Job Number'!$A$3:$A$200,'Product Result'!S$1,'Job Number'!$E$3:$E$200,'Product Result'!$A$107)</f>
        <v>0</v>
      </c>
      <c r="T107" s="4">
        <f>SUMIFS('Job Number'!$K$3:$K$200,'Job Number'!$A$3:$A$200,'Product Result'!T$1,'Job Number'!$E$3:$E$200,'Product Result'!$A$107)</f>
        <v>0</v>
      </c>
      <c r="U107" s="4">
        <f>SUMIFS('Job Number'!$K$3:$K$200,'Job Number'!$A$3:$A$200,'Product Result'!U$1,'Job Number'!$E$3:$E$200,'Product Result'!$A$107)</f>
        <v>0</v>
      </c>
      <c r="V107" s="4">
        <f>SUMIFS('Job Number'!$K$3:$K$200,'Job Number'!$A$3:$A$200,'Product Result'!V$1,'Job Number'!$E$3:$E$200,'Product Result'!$A$107)</f>
        <v>0</v>
      </c>
      <c r="W107" s="4">
        <f>SUMIFS('Job Number'!$K$3:$K$200,'Job Number'!$A$3:$A$200,'Product Result'!W$1,'Job Number'!$E$3:$E$200,'Product Result'!$A$107)</f>
        <v>0</v>
      </c>
      <c r="X107" s="4">
        <f>SUMIFS('Job Number'!$K$3:$K$200,'Job Number'!$A$3:$A$200,'Product Result'!X$1,'Job Number'!$E$3:$E$200,'Product Result'!$A$107)</f>
        <v>0</v>
      </c>
      <c r="Y107" s="4">
        <f>SUMIFS('Job Number'!$K$3:$K$200,'Job Number'!$A$3:$A$200,'Product Result'!Y$1,'Job Number'!$E$3:$E$200,'Product Result'!$A$107)</f>
        <v>0</v>
      </c>
      <c r="Z107" s="4">
        <f>SUMIFS('Job Number'!$K$3:$K$200,'Job Number'!$A$3:$A$200,'Product Result'!Z$1,'Job Number'!$E$3:$E$200,'Product Result'!$A$107)</f>
        <v>0</v>
      </c>
      <c r="AA107" s="4">
        <f>SUMIFS('Job Number'!$K$3:$K$200,'Job Number'!$A$3:$A$200,'Product Result'!AA$1,'Job Number'!$E$3:$E$200,'Product Result'!$A$107)</f>
        <v>0</v>
      </c>
      <c r="AB107" s="4">
        <f>SUMIFS('Job Number'!$K$3:$K$200,'Job Number'!$A$3:$A$200,'Product Result'!AB$1,'Job Number'!$E$3:$E$200,'Product Result'!$A$107)</f>
        <v>0</v>
      </c>
      <c r="AC107" s="4">
        <f>SUMIFS('Job Number'!$K$3:$K$200,'Job Number'!$A$3:$A$200,'Product Result'!AC$1,'Job Number'!$E$3:$E$200,'Product Result'!$A$107)</f>
        <v>0</v>
      </c>
      <c r="AD107" s="4">
        <f>SUMIFS('Job Number'!$K$3:$K$200,'Job Number'!$A$3:$A$200,'Product Result'!AD$1,'Job Number'!$E$3:$E$200,'Product Result'!$A$107)</f>
        <v>0</v>
      </c>
      <c r="AE107" s="4">
        <f>SUMIFS('Job Number'!$K$3:$K$200,'Job Number'!$A$3:$A$200,'Product Result'!AE$1,'Job Number'!$E$3:$E$200,'Product Result'!$A$107)</f>
        <v>0</v>
      </c>
      <c r="AF107" s="4">
        <f>SUMIFS('Job Number'!$K$3:$K$200,'Job Number'!$A$3:$A$200,'Product Result'!AF$1,'Job Number'!$E$3:$E$200,'Product Result'!$A$107)</f>
        <v>0</v>
      </c>
      <c r="AG107" s="4">
        <f>SUMIFS('Job Number'!$K$3:$K$200,'Job Number'!$A$3:$A$200,'Product Result'!AG$1,'Job Number'!$E$3:$E$200,'Product Result'!$A$107)</f>
        <v>0</v>
      </c>
      <c r="AH107" s="4">
        <f>SUMIFS('Job Number'!$K$3:$K$200,'Job Number'!$A$3:$A$200,'Product Result'!AH$1,'Job Number'!$E$3:$E$200,'Product Result'!$A$107)</f>
        <v>0</v>
      </c>
    </row>
    <row r="108" spans="1:34">
      <c r="A108" s="195" t="str">
        <f>'FG TYPE'!C24</f>
        <v>28#*2C+28#*2C+AL+D+</v>
      </c>
      <c r="B108" s="191">
        <f>IFERROR(B107/#REF!,0)</f>
        <v>0</v>
      </c>
      <c r="C108" s="1" t="s">
        <v>10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7">
        <f>SUM(D109:AG109)-AG109-Z109-S109-L109</f>
        <v>0</v>
      </c>
      <c r="C109" s="1" t="s">
        <v>11</v>
      </c>
      <c r="D109" s="4">
        <f>SUMIFS('Job Number'!$Q$3:$Q$200,'Job Number'!$A$3:$A$200,'Product Result'!D$1,'Job Number'!$E$3:$E$200,'Product Result'!$A$107)</f>
        <v>0</v>
      </c>
      <c r="E109" s="4">
        <f>SUMIFS('Job Number'!$Q$3:$Q$200,'Job Number'!$A$3:$A$200,'Product Result'!E$1,'Job Number'!$E$3:$E$200,'Product Result'!$A$107)</f>
        <v>0</v>
      </c>
      <c r="F109" s="4">
        <f>SUMIFS('Job Number'!$Q$3:$Q$200,'Job Number'!$A$3:$A$200,'Product Result'!F$1,'Job Number'!$E$3:$E$200,'Product Result'!$A$107)</f>
        <v>0</v>
      </c>
      <c r="G109" s="4">
        <f>SUMIFS('Job Number'!$Q$3:$Q$200,'Job Number'!$A$3:$A$200,'Product Result'!G$1,'Job Number'!$E$3:$E$200,'Product Result'!$A$107)</f>
        <v>0</v>
      </c>
      <c r="H109" s="4">
        <f>SUMIFS('Job Number'!$Q$3:$Q$200,'Job Number'!$A$3:$A$200,'Product Result'!H$1,'Job Number'!$E$3:$E$200,'Product Result'!$A$107)</f>
        <v>0</v>
      </c>
      <c r="I109" s="4">
        <f>SUMIFS('Job Number'!$Q$3:$Q$200,'Job Number'!$A$3:$A$200,'Product Result'!I$1,'Job Number'!$E$3:$E$200,'Product Result'!$A$107)</f>
        <v>0</v>
      </c>
      <c r="J109" s="4">
        <f>SUMIFS('Job Number'!$Q$3:$Q$200,'Job Number'!$A$3:$A$200,'Product Result'!J$1,'Job Number'!$E$3:$E$200,'Product Result'!$A$107)</f>
        <v>0</v>
      </c>
      <c r="K109" s="4">
        <f>SUMIFS('Job Number'!$Q$3:$Q$200,'Job Number'!$A$3:$A$200,'Product Result'!K$1,'Job Number'!$E$3:$E$200,'Product Result'!$A$107)</f>
        <v>0</v>
      </c>
      <c r="L109" s="4">
        <f>SUMIFS('Job Number'!$Q$3:$Q$200,'Job Number'!$A$3:$A$200,'Product Result'!L$1,'Job Number'!$E$3:$E$200,'Product Result'!$A$107)</f>
        <v>0</v>
      </c>
      <c r="M109" s="4">
        <f>SUMIFS('Job Number'!$Q$3:$Q$200,'Job Number'!$A$3:$A$200,'Product Result'!M$1,'Job Number'!$E$3:$E$200,'Product Result'!$A$107)</f>
        <v>0</v>
      </c>
      <c r="N109" s="4">
        <f>SUMIFS('Job Number'!$Q$3:$Q$200,'Job Number'!$A$3:$A$200,'Product Result'!N$1,'Job Number'!$E$3:$E$200,'Product Result'!$A$107)</f>
        <v>0</v>
      </c>
      <c r="O109" s="4">
        <f>SUMIFS('Job Number'!$Q$3:$Q$200,'Job Number'!$A$3:$A$200,'Product Result'!O$1,'Job Number'!$E$3:$E$200,'Product Result'!$A$107)</f>
        <v>0</v>
      </c>
      <c r="P109" s="4">
        <f>SUMIFS('Job Number'!$Q$3:$Q$200,'Job Number'!$A$3:$A$200,'Product Result'!P$1,'Job Number'!$E$3:$E$200,'Product Result'!$A$107)</f>
        <v>0</v>
      </c>
      <c r="Q109" s="4">
        <f>SUMIFS('Job Number'!$Q$3:$Q$200,'Job Number'!$A$3:$A$200,'Product Result'!Q$1,'Job Number'!$E$3:$E$200,'Product Result'!$A$107)</f>
        <v>0</v>
      </c>
      <c r="R109" s="4">
        <f>SUMIFS('Job Number'!$Q$3:$Q$200,'Job Number'!$A$3:$A$200,'Product Result'!R$1,'Job Number'!$E$3:$E$200,'Product Result'!$A$107)</f>
        <v>0</v>
      </c>
      <c r="S109" s="4">
        <f>SUMIFS('Job Number'!$Q$3:$Q$200,'Job Number'!$A$3:$A$200,'Product Result'!S$1,'Job Number'!$E$3:$E$200,'Product Result'!$A$107)</f>
        <v>0</v>
      </c>
      <c r="T109" s="4">
        <f>SUMIFS('Job Number'!$Q$3:$Q$200,'Job Number'!$A$3:$A$200,'Product Result'!T$1,'Job Number'!$E$3:$E$200,'Product Result'!$A$107)</f>
        <v>0</v>
      </c>
      <c r="U109" s="4">
        <f>SUMIFS('Job Number'!$Q$3:$Q$200,'Job Number'!$A$3:$A$200,'Product Result'!U$1,'Job Number'!$E$3:$E$200,'Product Result'!$A$107)</f>
        <v>0</v>
      </c>
      <c r="V109" s="4">
        <f>SUMIFS('Job Number'!$Q$3:$Q$200,'Job Number'!$A$3:$A$200,'Product Result'!V$1,'Job Number'!$E$3:$E$200,'Product Result'!$A$107)</f>
        <v>0</v>
      </c>
      <c r="W109" s="4">
        <f>SUMIFS('Job Number'!$Q$3:$Q$200,'Job Number'!$A$3:$A$200,'Product Result'!W$1,'Job Number'!$E$3:$E$200,'Product Result'!$A$107)</f>
        <v>0</v>
      </c>
      <c r="X109" s="4">
        <f>SUMIFS('Job Number'!$Q$3:$Q$200,'Job Number'!$A$3:$A$200,'Product Result'!X$1,'Job Number'!$E$3:$E$200,'Product Result'!$A$107)</f>
        <v>0</v>
      </c>
      <c r="Y109" s="4">
        <f>SUMIFS('Job Number'!$Q$3:$Q$200,'Job Number'!$A$3:$A$200,'Product Result'!Y$1,'Job Number'!$E$3:$E$200,'Product Result'!$A$107)</f>
        <v>0</v>
      </c>
      <c r="Z109" s="4">
        <f>SUMIFS('Job Number'!$Q$3:$Q$200,'Job Number'!$A$3:$A$200,'Product Result'!Z$1,'Job Number'!$E$3:$E$200,'Product Result'!$A$107)</f>
        <v>0</v>
      </c>
      <c r="AA109" s="4">
        <f>SUMIFS('Job Number'!$Q$3:$Q$200,'Job Number'!$A$3:$A$200,'Product Result'!AA$1,'Job Number'!$E$3:$E$200,'Product Result'!$A$107)</f>
        <v>0</v>
      </c>
      <c r="AB109" s="4">
        <f>SUMIFS('Job Number'!$Q$3:$Q$200,'Job Number'!$A$3:$A$200,'Product Result'!AB$1,'Job Number'!$E$3:$E$200,'Product Result'!$A$107)</f>
        <v>0</v>
      </c>
      <c r="AC109" s="4">
        <f>SUMIFS('Job Number'!$Q$3:$Q$200,'Job Number'!$A$3:$A$200,'Product Result'!AC$1,'Job Number'!$E$3:$E$200,'Product Result'!$A$107)</f>
        <v>0</v>
      </c>
      <c r="AD109" s="4">
        <f>SUMIFS('Job Number'!$Q$3:$Q$200,'Job Number'!$A$3:$A$200,'Product Result'!AD$1,'Job Number'!$E$3:$E$200,'Product Result'!$A$107)</f>
        <v>0</v>
      </c>
      <c r="AE109" s="4">
        <f>SUMIFS('Job Number'!$Q$3:$Q$200,'Job Number'!$A$3:$A$200,'Product Result'!AE$1,'Job Number'!$E$3:$E$200,'Product Result'!$A$107)</f>
        <v>0</v>
      </c>
      <c r="AF109" s="4">
        <f>SUMIFS('Job Number'!$Q$3:$Q$200,'Job Number'!$A$3:$A$200,'Product Result'!AF$1,'Job Number'!$E$3:$E$200,'Product Result'!$A$107)</f>
        <v>0</v>
      </c>
      <c r="AG109" s="4">
        <f>SUMIFS('Job Number'!$Q$3:$Q$200,'Job Number'!$A$3:$A$200,'Product Result'!AG$1,'Job Number'!$E$3:$E$200,'Product Result'!$A$107)</f>
        <v>0</v>
      </c>
      <c r="AH109" s="4">
        <f>SUMIFS('Job Number'!$Q$3:$Q$200,'Job Number'!$A$3:$A$200,'Product Result'!AH$1,'Job Number'!$E$3:$E$200,'Product Result'!$A$107)</f>
        <v>0</v>
      </c>
    </row>
    <row r="110" spans="1:34" ht="15.75" thickBot="1">
      <c r="B110" s="191">
        <f>IFERROR(B109/B107,0)</f>
        <v>0</v>
      </c>
      <c r="C110" s="1" t="s">
        <v>12</v>
      </c>
      <c r="D110" s="6" t="str">
        <f t="shared" ref="D110:AG110" si="42">IFERROR(D109/D107,"")</f>
        <v/>
      </c>
      <c r="E110" s="6" t="str">
        <f t="shared" si="42"/>
        <v/>
      </c>
      <c r="F110" s="6" t="str">
        <f t="shared" si="42"/>
        <v/>
      </c>
      <c r="G110" s="6" t="str">
        <f t="shared" si="42"/>
        <v/>
      </c>
      <c r="H110" s="6" t="str">
        <f t="shared" si="42"/>
        <v/>
      </c>
      <c r="I110" s="6" t="str">
        <f t="shared" si="42"/>
        <v/>
      </c>
      <c r="J110" s="6" t="str">
        <f t="shared" si="42"/>
        <v/>
      </c>
      <c r="K110" s="6" t="str">
        <f t="shared" si="42"/>
        <v/>
      </c>
      <c r="L110" s="6" t="str">
        <f t="shared" si="42"/>
        <v/>
      </c>
      <c r="M110" s="6" t="str">
        <f t="shared" si="42"/>
        <v/>
      </c>
      <c r="N110" s="6" t="str">
        <f t="shared" si="42"/>
        <v/>
      </c>
      <c r="O110" s="6" t="str">
        <f t="shared" si="42"/>
        <v/>
      </c>
      <c r="P110" s="6" t="str">
        <f t="shared" si="42"/>
        <v/>
      </c>
      <c r="Q110" s="6" t="str">
        <f t="shared" si="42"/>
        <v/>
      </c>
      <c r="R110" s="6" t="str">
        <f t="shared" si="42"/>
        <v/>
      </c>
      <c r="S110" s="6" t="str">
        <f t="shared" si="42"/>
        <v/>
      </c>
      <c r="T110" s="6" t="str">
        <f t="shared" si="42"/>
        <v/>
      </c>
      <c r="U110" s="6" t="str">
        <f t="shared" si="42"/>
        <v/>
      </c>
      <c r="V110" s="6" t="str">
        <f t="shared" si="42"/>
        <v/>
      </c>
      <c r="W110" s="6" t="str">
        <f t="shared" si="42"/>
        <v/>
      </c>
      <c r="X110" s="6" t="str">
        <f t="shared" si="42"/>
        <v/>
      </c>
      <c r="Y110" s="6" t="str">
        <f t="shared" si="42"/>
        <v/>
      </c>
      <c r="Z110" s="6" t="str">
        <f t="shared" si="42"/>
        <v/>
      </c>
      <c r="AA110" s="6" t="str">
        <f t="shared" si="42"/>
        <v/>
      </c>
      <c r="AB110" s="6" t="str">
        <f t="shared" si="42"/>
        <v/>
      </c>
      <c r="AC110" s="6" t="str">
        <f t="shared" si="42"/>
        <v/>
      </c>
      <c r="AD110" s="6" t="str">
        <f t="shared" si="42"/>
        <v/>
      </c>
      <c r="AE110" s="6" t="str">
        <f t="shared" si="42"/>
        <v/>
      </c>
      <c r="AF110" s="6" t="str">
        <f t="shared" si="42"/>
        <v/>
      </c>
      <c r="AG110" s="6" t="str">
        <f t="shared" si="42"/>
        <v/>
      </c>
      <c r="AH110" s="6" t="str">
        <f t="shared" ref="AH110" si="43">IFERROR(AH109/AH107,"")</f>
        <v/>
      </c>
    </row>
    <row r="111" spans="1:34" ht="15.75" thickBot="1"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</row>
    <row r="112" spans="1:34">
      <c r="A112" s="195" t="str">
        <f>'FG TYPE'!B25</f>
        <v>W03-00040033-Y</v>
      </c>
      <c r="B112" s="67">
        <f>SUM(D112:AH112)</f>
        <v>15173</v>
      </c>
      <c r="C112" s="1" t="s">
        <v>8</v>
      </c>
      <c r="D112" s="4">
        <f>SUMIFS('Job Number'!$K$3:$K$200,'Job Number'!$A$3:$A$200,'Product Result'!D$1,'Job Number'!$E$3:$E$200,'Product Result'!$A$112)</f>
        <v>0</v>
      </c>
      <c r="E112" s="4">
        <f>SUMIFS('Job Number'!$K$3:$K$200,'Job Number'!$A$3:$A$200,'Product Result'!E$1,'Job Number'!$E$3:$E$200,'Product Result'!$A$112)</f>
        <v>0</v>
      </c>
      <c r="F112" s="4">
        <f>SUMIFS('Job Number'!$K$3:$K$200,'Job Number'!$A$3:$A$200,'Product Result'!F$1,'Job Number'!$E$3:$E$200,'Product Result'!$A$112)</f>
        <v>0</v>
      </c>
      <c r="G112" s="4">
        <f>SUMIFS('Job Number'!$K$3:$K$200,'Job Number'!$A$3:$A$200,'Product Result'!G$1,'Job Number'!$E$3:$E$200,'Product Result'!$A$112)</f>
        <v>0</v>
      </c>
      <c r="H112" s="4">
        <f>SUMIFS('Job Number'!$K$3:$K$200,'Job Number'!$A$3:$A$200,'Product Result'!H$1,'Job Number'!$E$3:$E$200,'Product Result'!$A$112)</f>
        <v>0</v>
      </c>
      <c r="I112" s="4">
        <f>SUMIFS('Job Number'!$K$3:$K$200,'Job Number'!$A$3:$A$200,'Product Result'!I$1,'Job Number'!$E$3:$E$200,'Product Result'!$A$112)</f>
        <v>0</v>
      </c>
      <c r="J112" s="4">
        <f>SUMIFS('Job Number'!$K$3:$K$200,'Job Number'!$A$3:$A$200,'Product Result'!J$1,'Job Number'!$E$3:$E$200,'Product Result'!$A$112)</f>
        <v>0</v>
      </c>
      <c r="K112" s="4">
        <f>SUMIFS('Job Number'!$K$3:$K$200,'Job Number'!$A$3:$A$200,'Product Result'!K$1,'Job Number'!$E$3:$E$200,'Product Result'!$A$112)</f>
        <v>0</v>
      </c>
      <c r="L112" s="4">
        <f>SUMIFS('Job Number'!$K$3:$K$200,'Job Number'!$A$3:$A$200,'Product Result'!L$1,'Job Number'!$E$3:$E$200,'Product Result'!$A$112)</f>
        <v>0</v>
      </c>
      <c r="M112" s="4">
        <f>SUMIFS('Job Number'!$K$3:$K$200,'Job Number'!$A$3:$A$200,'Product Result'!M$1,'Job Number'!$E$3:$E$200,'Product Result'!$A$112)</f>
        <v>0</v>
      </c>
      <c r="N112" s="4">
        <f>SUMIFS('Job Number'!$K$3:$K$200,'Job Number'!$A$3:$A$200,'Product Result'!N$1,'Job Number'!$E$3:$E$200,'Product Result'!$A$112)</f>
        <v>0</v>
      </c>
      <c r="O112" s="4">
        <f>SUMIFS('Job Number'!$K$3:$K$200,'Job Number'!$A$3:$A$200,'Product Result'!O$1,'Job Number'!$E$3:$E$200,'Product Result'!$A$112)</f>
        <v>0</v>
      </c>
      <c r="P112" s="4">
        <f>SUMIFS('Job Number'!$K$3:$K$200,'Job Number'!$A$3:$A$200,'Product Result'!P$1,'Job Number'!$E$3:$E$200,'Product Result'!$A$112)</f>
        <v>0</v>
      </c>
      <c r="Q112" s="4">
        <f>SUMIFS('Job Number'!$K$3:$K$200,'Job Number'!$A$3:$A$200,'Product Result'!Q$1,'Job Number'!$E$3:$E$200,'Product Result'!$A$112)</f>
        <v>0</v>
      </c>
      <c r="R112" s="4">
        <f>SUMIFS('Job Number'!$K$3:$K$200,'Job Number'!$A$3:$A$200,'Product Result'!R$1,'Job Number'!$E$3:$E$200,'Product Result'!$A$112)</f>
        <v>0</v>
      </c>
      <c r="S112" s="4">
        <f>SUMIFS('Job Number'!$K$3:$K$200,'Job Number'!$A$3:$A$200,'Product Result'!S$1,'Job Number'!$E$3:$E$200,'Product Result'!$A$112)</f>
        <v>0</v>
      </c>
      <c r="T112" s="4">
        <f>SUMIFS('Job Number'!$K$3:$K$200,'Job Number'!$A$3:$A$200,'Product Result'!T$1,'Job Number'!$E$3:$E$200,'Product Result'!$A$112)</f>
        <v>0</v>
      </c>
      <c r="U112" s="4">
        <f>SUMIFS('Job Number'!$K$3:$K$200,'Job Number'!$A$3:$A$200,'Product Result'!U$1,'Job Number'!$E$3:$E$200,'Product Result'!$A$112)</f>
        <v>0</v>
      </c>
      <c r="V112" s="4">
        <f>SUMIFS('Job Number'!$K$3:$K$200,'Job Number'!$A$3:$A$200,'Product Result'!V$1,'Job Number'!$E$3:$E$200,'Product Result'!$A$112)</f>
        <v>0</v>
      </c>
      <c r="W112" s="4">
        <f>SUMIFS('Job Number'!$K$3:$K$200,'Job Number'!$A$3:$A$200,'Product Result'!W$1,'Job Number'!$E$3:$E$200,'Product Result'!$A$112)</f>
        <v>0</v>
      </c>
      <c r="X112" s="4">
        <f>SUMIFS('Job Number'!$K$3:$K$200,'Job Number'!$A$3:$A$200,'Product Result'!X$1,'Job Number'!$E$3:$E$200,'Product Result'!$A$112)</f>
        <v>0</v>
      </c>
      <c r="Y112" s="4">
        <f>SUMIFS('Job Number'!$K$3:$K$200,'Job Number'!$A$3:$A$200,'Product Result'!Y$1,'Job Number'!$E$3:$E$200,'Product Result'!$A$112)</f>
        <v>0</v>
      </c>
      <c r="Z112" s="4">
        <f>SUMIFS('Job Number'!$K$3:$K$200,'Job Number'!$A$3:$A$200,'Product Result'!Z$1,'Job Number'!$E$3:$E$200,'Product Result'!$A$112)</f>
        <v>0</v>
      </c>
      <c r="AA112" s="4">
        <f>SUMIFS('Job Number'!$K$3:$K$200,'Job Number'!$A$3:$A$200,'Product Result'!AA$1,'Job Number'!$E$3:$E$200,'Product Result'!$A$112)</f>
        <v>0</v>
      </c>
      <c r="AB112" s="4">
        <f>SUMIFS('Job Number'!$K$3:$K$200,'Job Number'!$A$3:$A$200,'Product Result'!AB$1,'Job Number'!$E$3:$E$200,'Product Result'!$A$112)</f>
        <v>0</v>
      </c>
      <c r="AC112" s="4">
        <f>SUMIFS('Job Number'!$K$3:$K$200,'Job Number'!$A$3:$A$200,'Product Result'!AC$1,'Job Number'!$E$3:$E$200,'Product Result'!$A$112)</f>
        <v>15173</v>
      </c>
      <c r="AD112" s="4">
        <f>SUMIFS('Job Number'!$K$3:$K$200,'Job Number'!$A$3:$A$200,'Product Result'!AD$1,'Job Number'!$E$3:$E$200,'Product Result'!$A$112)</f>
        <v>0</v>
      </c>
      <c r="AE112" s="4">
        <f>SUMIFS('Job Number'!$K$3:$K$200,'Job Number'!$A$3:$A$200,'Product Result'!AE$1,'Job Number'!$E$3:$E$200,'Product Result'!$A$112)</f>
        <v>0</v>
      </c>
      <c r="AF112" s="4">
        <f>SUMIFS('Job Number'!$K$3:$K$200,'Job Number'!$A$3:$A$200,'Product Result'!AF$1,'Job Number'!$E$3:$E$200,'Product Result'!$A$112)</f>
        <v>0</v>
      </c>
      <c r="AG112" s="4">
        <f>SUMIFS('Job Number'!$K$3:$K$200,'Job Number'!$A$3:$A$200,'Product Result'!AG$1,'Job Number'!$E$3:$E$200,'Product Result'!$A$112)</f>
        <v>0</v>
      </c>
      <c r="AH112" s="4">
        <f>SUMIFS('Job Number'!$K$3:$K$200,'Job Number'!$A$3:$A$200,'Product Result'!AH$1,'Job Number'!$E$3:$E$200,'Product Result'!$A$112)</f>
        <v>0</v>
      </c>
    </row>
    <row r="113" spans="1:34">
      <c r="A113" s="195" t="str">
        <f>'FG TYPE'!C25</f>
        <v>MM38 / MP98</v>
      </c>
      <c r="B113" s="191">
        <f>IFERROR(B112/#REF!,0)</f>
        <v>0</v>
      </c>
      <c r="C113" s="1" t="s">
        <v>10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7">
        <f>SUM(D114:AG114)-AG114-Z114-S114-L114</f>
        <v>3.4102713223342532E-2</v>
      </c>
      <c r="C114" s="1" t="s">
        <v>11</v>
      </c>
      <c r="D114" s="4">
        <f>SUMIFS('Job Number'!$Q$3:$Q$200,'Job Number'!$A$3:$A$200,'Product Result'!D$1,'Job Number'!$E$3:$E$200,'Product Result'!$A$112)</f>
        <v>0</v>
      </c>
      <c r="E114" s="4">
        <f>SUMIFS('Job Number'!$Q$3:$Q$200,'Job Number'!$A$3:$A$200,'Product Result'!E$1,'Job Number'!$E$3:$E$200,'Product Result'!$A$112)</f>
        <v>0</v>
      </c>
      <c r="F114" s="4">
        <f>SUMIFS('Job Number'!$Q$3:$Q$200,'Job Number'!$A$3:$A$200,'Product Result'!F$1,'Job Number'!$E$3:$E$200,'Product Result'!$A$112)</f>
        <v>0</v>
      </c>
      <c r="G114" s="4">
        <f>SUMIFS('Job Number'!$Q$3:$Q$200,'Job Number'!$A$3:$A$200,'Product Result'!G$1,'Job Number'!$E$3:$E$200,'Product Result'!$A$112)</f>
        <v>0</v>
      </c>
      <c r="H114" s="4">
        <f>SUMIFS('Job Number'!$Q$3:$Q$200,'Job Number'!$A$3:$A$200,'Product Result'!H$1,'Job Number'!$E$3:$E$200,'Product Result'!$A$112)</f>
        <v>0</v>
      </c>
      <c r="I114" s="4">
        <f>SUMIFS('Job Number'!$Q$3:$Q$200,'Job Number'!$A$3:$A$200,'Product Result'!I$1,'Job Number'!$E$3:$E$200,'Product Result'!$A$112)</f>
        <v>0</v>
      </c>
      <c r="J114" s="4">
        <f>SUMIFS('Job Number'!$Q$3:$Q$200,'Job Number'!$A$3:$A$200,'Product Result'!J$1,'Job Number'!$E$3:$E$200,'Product Result'!$A$112)</f>
        <v>0</v>
      </c>
      <c r="K114" s="4">
        <f>SUMIFS('Job Number'!$Q$3:$Q$200,'Job Number'!$A$3:$A$200,'Product Result'!K$1,'Job Number'!$E$3:$E$200,'Product Result'!$A$112)</f>
        <v>0</v>
      </c>
      <c r="L114" s="4">
        <f>SUMIFS('Job Number'!$Q$3:$Q$200,'Job Number'!$A$3:$A$200,'Product Result'!L$1,'Job Number'!$E$3:$E$200,'Product Result'!$A$112)</f>
        <v>0</v>
      </c>
      <c r="M114" s="4">
        <f>SUMIFS('Job Number'!$Q$3:$Q$200,'Job Number'!$A$3:$A$200,'Product Result'!M$1,'Job Number'!$E$3:$E$200,'Product Result'!$A$112)</f>
        <v>0</v>
      </c>
      <c r="N114" s="4">
        <f>SUMIFS('Job Number'!$Q$3:$Q$200,'Job Number'!$A$3:$A$200,'Product Result'!N$1,'Job Number'!$E$3:$E$200,'Product Result'!$A$112)</f>
        <v>0</v>
      </c>
      <c r="O114" s="4">
        <f>SUMIFS('Job Number'!$Q$3:$Q$200,'Job Number'!$A$3:$A$200,'Product Result'!O$1,'Job Number'!$E$3:$E$200,'Product Result'!$A$112)</f>
        <v>0</v>
      </c>
      <c r="P114" s="4">
        <f>SUMIFS('Job Number'!$Q$3:$Q$200,'Job Number'!$A$3:$A$200,'Product Result'!P$1,'Job Number'!$E$3:$E$200,'Product Result'!$A$112)</f>
        <v>0</v>
      </c>
      <c r="Q114" s="4">
        <f>SUMIFS('Job Number'!$Q$3:$Q$200,'Job Number'!$A$3:$A$200,'Product Result'!Q$1,'Job Number'!$E$3:$E$200,'Product Result'!$A$112)</f>
        <v>0</v>
      </c>
      <c r="R114" s="4">
        <f>SUMIFS('Job Number'!$Q$3:$Q$200,'Job Number'!$A$3:$A$200,'Product Result'!R$1,'Job Number'!$E$3:$E$200,'Product Result'!$A$112)</f>
        <v>0</v>
      </c>
      <c r="S114" s="4">
        <f>SUMIFS('Job Number'!$Q$3:$Q$200,'Job Number'!$A$3:$A$200,'Product Result'!S$1,'Job Number'!$E$3:$E$200,'Product Result'!$A$112)</f>
        <v>0</v>
      </c>
      <c r="T114" s="4">
        <f>SUMIFS('Job Number'!$Q$3:$Q$200,'Job Number'!$A$3:$A$200,'Product Result'!T$1,'Job Number'!$E$3:$E$200,'Product Result'!$A$112)</f>
        <v>0</v>
      </c>
      <c r="U114" s="4">
        <f>SUMIFS('Job Number'!$Q$3:$Q$200,'Job Number'!$A$3:$A$200,'Product Result'!U$1,'Job Number'!$E$3:$E$200,'Product Result'!$A$112)</f>
        <v>0</v>
      </c>
      <c r="V114" s="4">
        <f>SUMIFS('Job Number'!$Q$3:$Q$200,'Job Number'!$A$3:$A$200,'Product Result'!V$1,'Job Number'!$E$3:$E$200,'Product Result'!$A$112)</f>
        <v>0</v>
      </c>
      <c r="W114" s="4">
        <f>SUMIFS('Job Number'!$Q$3:$Q$200,'Job Number'!$A$3:$A$200,'Product Result'!W$1,'Job Number'!$E$3:$E$200,'Product Result'!$A$112)</f>
        <v>0</v>
      </c>
      <c r="X114" s="4">
        <f>SUMIFS('Job Number'!$Q$3:$Q$200,'Job Number'!$A$3:$A$200,'Product Result'!X$1,'Job Number'!$E$3:$E$200,'Product Result'!$A$112)</f>
        <v>0</v>
      </c>
      <c r="Y114" s="4">
        <f>SUMIFS('Job Number'!$Q$3:$Q$200,'Job Number'!$A$3:$A$200,'Product Result'!Y$1,'Job Number'!$E$3:$E$200,'Product Result'!$A$112)</f>
        <v>0</v>
      </c>
      <c r="Z114" s="4">
        <f>SUMIFS('Job Number'!$Q$3:$Q$200,'Job Number'!$A$3:$A$200,'Product Result'!Z$1,'Job Number'!$E$3:$E$200,'Product Result'!$A$112)</f>
        <v>0</v>
      </c>
      <c r="AA114" s="4">
        <f>SUMIFS('Job Number'!$Q$3:$Q$200,'Job Number'!$A$3:$A$200,'Product Result'!AA$1,'Job Number'!$E$3:$E$200,'Product Result'!$A$112)</f>
        <v>0</v>
      </c>
      <c r="AB114" s="4">
        <f>SUMIFS('Job Number'!$Q$3:$Q$200,'Job Number'!$A$3:$A$200,'Product Result'!AB$1,'Job Number'!$E$3:$E$200,'Product Result'!$A$112)</f>
        <v>0</v>
      </c>
      <c r="AC114" s="4">
        <f>SUMIFS('Job Number'!$Q$3:$Q$200,'Job Number'!$A$3:$A$200,'Product Result'!AC$1,'Job Number'!$E$3:$E$200,'Product Result'!$A$112)</f>
        <v>3.4102713223342532E-2</v>
      </c>
      <c r="AD114" s="4">
        <f>SUMIFS('Job Number'!$Q$3:$Q$200,'Job Number'!$A$3:$A$200,'Product Result'!AD$1,'Job Number'!$E$3:$E$200,'Product Result'!$A$112)</f>
        <v>0</v>
      </c>
      <c r="AE114" s="4">
        <f>SUMIFS('Job Number'!$Q$3:$Q$200,'Job Number'!$A$3:$A$200,'Product Result'!AE$1,'Job Number'!$E$3:$E$200,'Product Result'!$A$112)</f>
        <v>0</v>
      </c>
      <c r="AF114" s="4">
        <f>SUMIFS('Job Number'!$Q$3:$Q$200,'Job Number'!$A$3:$A$200,'Product Result'!AF$1,'Job Number'!$E$3:$E$200,'Product Result'!$A$112)</f>
        <v>0</v>
      </c>
      <c r="AG114" s="4">
        <f>SUMIFS('Job Number'!$Q$3:$Q$200,'Job Number'!$A$3:$A$200,'Product Result'!AG$1,'Job Number'!$E$3:$E$200,'Product Result'!$A$112)</f>
        <v>0</v>
      </c>
      <c r="AH114" s="4">
        <f>SUMIFS('Job Number'!$Q$3:$Q$200,'Job Number'!$A$3:$A$200,'Product Result'!AH$1,'Job Number'!$E$3:$E$200,'Product Result'!$A$112)</f>
        <v>0</v>
      </c>
    </row>
    <row r="115" spans="1:34" ht="15.75" thickBot="1">
      <c r="B115" s="193">
        <f>IFERROR(B114/B112,0)</f>
        <v>2.247591987302612E-6</v>
      </c>
      <c r="C115" s="1" t="s">
        <v>12</v>
      </c>
      <c r="D115" s="6" t="str">
        <f t="shared" ref="D115:AG115" si="44">IFERROR(D114/D112,"")</f>
        <v/>
      </c>
      <c r="E115" s="6" t="str">
        <f t="shared" si="44"/>
        <v/>
      </c>
      <c r="F115" s="6" t="str">
        <f t="shared" si="44"/>
        <v/>
      </c>
      <c r="G115" s="6" t="str">
        <f t="shared" si="44"/>
        <v/>
      </c>
      <c r="H115" s="6" t="str">
        <f t="shared" si="44"/>
        <v/>
      </c>
      <c r="I115" s="6" t="str">
        <f t="shared" si="44"/>
        <v/>
      </c>
      <c r="J115" s="6" t="str">
        <f t="shared" si="44"/>
        <v/>
      </c>
      <c r="K115" s="6" t="str">
        <f t="shared" si="44"/>
        <v/>
      </c>
      <c r="L115" s="6" t="str">
        <f t="shared" si="44"/>
        <v/>
      </c>
      <c r="M115" s="6" t="str">
        <f t="shared" si="44"/>
        <v/>
      </c>
      <c r="N115" s="6" t="str">
        <f t="shared" si="44"/>
        <v/>
      </c>
      <c r="O115" s="6" t="str">
        <f t="shared" si="44"/>
        <v/>
      </c>
      <c r="P115" s="6" t="str">
        <f t="shared" si="44"/>
        <v/>
      </c>
      <c r="Q115" s="6" t="str">
        <f t="shared" si="44"/>
        <v/>
      </c>
      <c r="R115" s="6" t="str">
        <f t="shared" si="44"/>
        <v/>
      </c>
      <c r="S115" s="6" t="str">
        <f t="shared" si="44"/>
        <v/>
      </c>
      <c r="T115" s="6" t="str">
        <f t="shared" si="44"/>
        <v/>
      </c>
      <c r="U115" s="6" t="str">
        <f t="shared" si="44"/>
        <v/>
      </c>
      <c r="V115" s="6" t="str">
        <f t="shared" si="44"/>
        <v/>
      </c>
      <c r="W115" s="6" t="str">
        <f t="shared" si="44"/>
        <v/>
      </c>
      <c r="X115" s="6" t="str">
        <f t="shared" si="44"/>
        <v/>
      </c>
      <c r="Y115" s="6" t="str">
        <f t="shared" si="44"/>
        <v/>
      </c>
      <c r="Z115" s="6" t="str">
        <f t="shared" si="44"/>
        <v/>
      </c>
      <c r="AA115" s="6" t="str">
        <f t="shared" si="44"/>
        <v/>
      </c>
      <c r="AB115" s="6" t="str">
        <f t="shared" si="44"/>
        <v/>
      </c>
      <c r="AC115" s="6">
        <f t="shared" si="44"/>
        <v>2.247591987302612E-6</v>
      </c>
      <c r="AD115" s="6" t="str">
        <f t="shared" si="44"/>
        <v/>
      </c>
      <c r="AE115" s="6" t="str">
        <f t="shared" si="44"/>
        <v/>
      </c>
      <c r="AF115" s="6" t="str">
        <f t="shared" si="44"/>
        <v/>
      </c>
      <c r="AG115" s="6" t="str">
        <f t="shared" si="44"/>
        <v/>
      </c>
      <c r="AH115" s="6" t="str">
        <f t="shared" ref="AH115" si="45">IFERROR(AH114/AH112,"")</f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78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76" sqref="AH76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3" width="10.28515625" style="1" bestFit="1" customWidth="1"/>
    <col min="34" max="34" width="12" style="1" bestFit="1" customWidth="1"/>
    <col min="35" max="35" width="10.28515625" style="1" bestFit="1" customWidth="1"/>
    <col min="36" max="16384" width="9.140625" style="1"/>
  </cols>
  <sheetData>
    <row r="1" spans="1:39">
      <c r="A1" s="2" t="s">
        <v>6</v>
      </c>
      <c r="B1" s="2" t="s">
        <v>0</v>
      </c>
      <c r="C1" s="1" t="s">
        <v>5</v>
      </c>
      <c r="D1" s="63">
        <v>45200</v>
      </c>
      <c r="E1" s="63">
        <v>45201</v>
      </c>
      <c r="F1" s="63">
        <v>45202</v>
      </c>
      <c r="G1" s="63">
        <v>45203</v>
      </c>
      <c r="H1" s="63">
        <v>45204</v>
      </c>
      <c r="I1" s="63">
        <v>45205</v>
      </c>
      <c r="J1" s="63">
        <v>45206</v>
      </c>
      <c r="K1" s="63">
        <v>45207</v>
      </c>
      <c r="L1" s="63">
        <v>45208</v>
      </c>
      <c r="M1" s="63">
        <v>45209</v>
      </c>
      <c r="N1" s="63">
        <v>45210</v>
      </c>
      <c r="O1" s="63">
        <v>45211</v>
      </c>
      <c r="P1" s="63">
        <v>45212</v>
      </c>
      <c r="Q1" s="63">
        <v>45213</v>
      </c>
      <c r="R1" s="63">
        <v>45214</v>
      </c>
      <c r="S1" s="63">
        <v>45215</v>
      </c>
      <c r="T1" s="63">
        <v>45216</v>
      </c>
      <c r="U1" s="63">
        <v>45217</v>
      </c>
      <c r="V1" s="63">
        <v>45218</v>
      </c>
      <c r="W1" s="63">
        <v>45219</v>
      </c>
      <c r="X1" s="63">
        <v>45220</v>
      </c>
      <c r="Y1" s="63">
        <v>45221</v>
      </c>
      <c r="Z1" s="63">
        <v>45222</v>
      </c>
      <c r="AA1" s="63">
        <v>45223</v>
      </c>
      <c r="AB1" s="63">
        <v>45224</v>
      </c>
      <c r="AC1" s="63">
        <v>45225</v>
      </c>
      <c r="AD1" s="63">
        <v>45226</v>
      </c>
      <c r="AE1" s="63">
        <v>45227</v>
      </c>
      <c r="AF1" s="63">
        <v>45228</v>
      </c>
      <c r="AG1" s="63">
        <v>45229</v>
      </c>
      <c r="AH1" s="63">
        <v>45230</v>
      </c>
    </row>
    <row r="2" spans="1:39" ht="18" customHeight="1">
      <c r="A2" s="42" t="str">
        <f>'Line Output'!A2</f>
        <v>W01-03000027</v>
      </c>
      <c r="B2" s="42" t="str">
        <f>'Line Output'!B2</f>
        <v>0,127 A</v>
      </c>
      <c r="C2" s="53">
        <f>IFERROR(VLOOKUP(A2,'FG TYPE'!$B:$D,3,FALSE),0)</f>
        <v>29.25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9" ht="15" customHeight="1">
      <c r="A3" s="72"/>
      <c r="B3" s="5">
        <f>IFERROR(SUM(D3:AG3)/COUNTIF(D3:AG3,"&gt;0"),0)</f>
        <v>0</v>
      </c>
      <c r="C3" s="54" t="str">
        <f>'Line Output'!C3</f>
        <v>S01</v>
      </c>
      <c r="D3" s="8" t="str">
        <f>IFERROR($C$2/SUMIFS('Job Number'!$I$3:$I$200,'Job Number'!$A$3:$A$200,'Line Performance'!D$1,'Job Number'!$B$3:$B$200,'Line Performance'!$C2,'Job Number'!$E$3:$E$200,'Line Performance'!$A$2),"")</f>
        <v/>
      </c>
      <c r="E3" s="8" t="str">
        <f>IFERROR($C$2/SUMIFS('Job Number'!$I$3:$I$200,'Job Number'!$A$3:$A$200,'Line Performance'!E$1,'Job Number'!$B$3:$B$200,'Line Performance'!$C2,'Job Number'!$E$3:$E$200,'Line Performance'!$A$2),"")</f>
        <v/>
      </c>
      <c r="F3" s="8" t="str">
        <f>IFERROR($C$2/SUMIFS('Job Number'!$I$3:$I$200,'Job Number'!$A$3:$A$200,'Line Performance'!F$1,'Job Number'!$B$3:$B$200,'Line Performance'!$C2,'Job Number'!$E$3:$E$200,'Line Performance'!$A$2),"")</f>
        <v/>
      </c>
      <c r="G3" s="8" t="str">
        <f>IFERROR($C$2/SUMIFS('Job Number'!$I$3:$I$200,'Job Number'!$A$3:$A$200,'Line Performance'!G$1,'Job Number'!$B$3:$B$200,'Line Performance'!$C2,'Job Number'!$E$3:$E$200,'Line Performance'!$A$2),"")</f>
        <v/>
      </c>
      <c r="H3" s="8" t="str">
        <f>IFERROR($C$2/SUMIFS('Job Number'!$I$3:$I$200,'Job Number'!$A$3:$A$200,'Line Performance'!H$1,'Job Number'!$B$3:$B$200,'Line Performance'!$C2,'Job Number'!$E$3:$E$200,'Line Performance'!$A$2),"")</f>
        <v/>
      </c>
      <c r="I3" s="8" t="str">
        <f>IFERROR($C$2/SUMIFS('Job Number'!$I$3:$I$200,'Job Number'!$A$3:$A$200,'Line Performance'!I$1,'Job Number'!$B$3:$B$200,'Line Performance'!$C2,'Job Number'!$E$3:$E$200,'Line Performance'!$A$2),"")</f>
        <v/>
      </c>
      <c r="J3" s="8" t="str">
        <f>IFERROR($C$2/SUMIFS('Job Number'!$I$3:$I$200,'Job Number'!$A$3:$A$200,'Line Performance'!J$1,'Job Number'!$B$3:$B$200,'Line Performance'!$C2,'Job Number'!$E$3:$E$200,'Line Performance'!$A$2),"")</f>
        <v/>
      </c>
      <c r="K3" s="8" t="str">
        <f>IFERROR($C$2/SUMIFS('Job Number'!$I$3:$I$200,'Job Number'!$A$3:$A$200,'Line Performance'!K$1,'Job Number'!$B$3:$B$200,'Line Performance'!$C2,'Job Number'!$E$3:$E$200,'Line Performance'!$A$2),"")</f>
        <v/>
      </c>
      <c r="L3" s="8" t="str">
        <f>IFERROR($C$2/SUMIFS('Job Number'!$I$3:$I$200,'Job Number'!$A$3:$A$200,'Line Performance'!L$1,'Job Number'!$B$3:$B$200,'Line Performance'!$C2,'Job Number'!$E$3:$E$200,'Line Performance'!$A$2),"")</f>
        <v/>
      </c>
      <c r="M3" s="8" t="str">
        <f>IFERROR($C$2/SUMIFS('Job Number'!$I$3:$I$200,'Job Number'!$A$3:$A$200,'Line Performance'!M$1,'Job Number'!$B$3:$B$200,'Line Performance'!$C2,'Job Number'!$E$3:$E$200,'Line Performance'!$A$2),"")</f>
        <v/>
      </c>
      <c r="N3" s="8" t="str">
        <f>IFERROR($C$2/SUMIFS('Job Number'!$I$3:$I$200,'Job Number'!$A$3:$A$200,'Line Performance'!N$1,'Job Number'!$B$3:$B$200,'Line Performance'!$C2,'Job Number'!$E$3:$E$200,'Line Performance'!$A$2),"")</f>
        <v/>
      </c>
      <c r="O3" s="8" t="str">
        <f>IFERROR($C$2/SUMIFS('Job Number'!$I$3:$I$200,'Job Number'!$A$3:$A$200,'Line Performance'!O$1,'Job Number'!$B$3:$B$200,'Line Performance'!$C2,'Job Number'!$E$3:$E$200,'Line Performance'!$A$2),"")</f>
        <v/>
      </c>
      <c r="P3" s="8" t="str">
        <f>IFERROR($C$2/SUMIFS('Job Number'!$I$3:$I$200,'Job Number'!$A$3:$A$200,'Line Performance'!P$1,'Job Number'!$B$3:$B$200,'Line Performance'!$C2,'Job Number'!$E$3:$E$200,'Line Performance'!$A$2),"")</f>
        <v/>
      </c>
      <c r="Q3" s="8" t="str">
        <f>IFERROR($C$2/SUMIFS('Job Number'!$I$3:$I$200,'Job Number'!$A$3:$A$200,'Line Performance'!Q$1,'Job Number'!$B$3:$B$200,'Line Performance'!$C2,'Job Number'!$E$3:$E$200,'Line Performance'!$A$2),"")</f>
        <v/>
      </c>
      <c r="R3" s="8" t="str">
        <f>IFERROR($C$2/SUMIFS('Job Number'!$I$3:$I$200,'Job Number'!$A$3:$A$200,'Line Performance'!R$1,'Job Number'!$B$3:$B$200,'Line Performance'!$C2,'Job Number'!$E$3:$E$200,'Line Performance'!$A$2),"")</f>
        <v/>
      </c>
      <c r="S3" s="8" t="str">
        <f>IFERROR($C$2/SUMIFS('Job Number'!$I$3:$I$200,'Job Number'!$A$3:$A$200,'Line Performance'!S$1,'Job Number'!$B$3:$B$200,'Line Performance'!$C2,'Job Number'!$E$3:$E$200,'Line Performance'!$A$2),"")</f>
        <v/>
      </c>
      <c r="T3" s="8" t="str">
        <f>IFERROR($C$2/SUMIFS('Job Number'!$I$3:$I$200,'Job Number'!$A$3:$A$200,'Line Performance'!T$1,'Job Number'!$B$3:$B$200,'Line Performance'!$C2,'Job Number'!$E$3:$E$200,'Line Performance'!$A$2),"")</f>
        <v/>
      </c>
      <c r="U3" s="8" t="str">
        <f>IFERROR($C$2/SUMIFS('Job Number'!$I$3:$I$200,'Job Number'!$A$3:$A$200,'Line Performance'!U$1,'Job Number'!$B$3:$B$200,'Line Performance'!$C2,'Job Number'!$E$3:$E$200,'Line Performance'!$A$2),"")</f>
        <v/>
      </c>
      <c r="V3" s="8" t="str">
        <f>IFERROR($C$2/SUMIFS('Job Number'!$I$3:$I$200,'Job Number'!$A$3:$A$200,'Line Performance'!V$1,'Job Number'!$B$3:$B$200,'Line Performance'!$C2,'Job Number'!$E$3:$E$200,'Line Performance'!$A$2),"")</f>
        <v/>
      </c>
      <c r="W3" s="8" t="str">
        <f>IFERROR($C$2/SUMIFS('Job Number'!$I$3:$I$200,'Job Number'!$A$3:$A$200,'Line Performance'!W$1,'Job Number'!$B$3:$B$200,'Line Performance'!$C2,'Job Number'!$E$3:$E$200,'Line Performance'!$A$2),"")</f>
        <v/>
      </c>
      <c r="X3" s="8" t="str">
        <f>IFERROR($C$2/SUMIFS('Job Number'!$I$3:$I$200,'Job Number'!$A$3:$A$200,'Line Performance'!X$1,'Job Number'!$B$3:$B$200,'Line Performance'!$C2,'Job Number'!$E$3:$E$200,'Line Performance'!$A$2),"")</f>
        <v/>
      </c>
      <c r="Y3" s="8" t="str">
        <f>IFERROR($C$2/SUMIFS('Job Number'!$I$3:$I$200,'Job Number'!$A$3:$A$200,'Line Performance'!Y$1,'Job Number'!$B$3:$B$200,'Line Performance'!$C2,'Job Number'!$E$3:$E$200,'Line Performance'!$A$2),"")</f>
        <v/>
      </c>
      <c r="Z3" s="8" t="str">
        <f>IFERROR($C$2/SUMIFS('Job Number'!$I$3:$I$200,'Job Number'!$A$3:$A$200,'Line Performance'!Z$1,'Job Number'!$B$3:$B$200,'Line Performance'!$C2,'Job Number'!$E$3:$E$200,'Line Performance'!$A$2),"")</f>
        <v/>
      </c>
      <c r="AA3" s="8" t="str">
        <f>IFERROR($C$2/SUMIFS('Job Number'!$I$3:$I$200,'Job Number'!$A$3:$A$200,'Line Performance'!AA$1,'Job Number'!$B$3:$B$200,'Line Performance'!$C2,'Job Number'!$E$3:$E$200,'Line Performance'!$A$2),"")</f>
        <v/>
      </c>
      <c r="AB3" s="8" t="str">
        <f>IFERROR($C$2/SUMIFS('Job Number'!$I$3:$I$200,'Job Number'!$A$3:$A$200,'Line Performance'!AB$1,'Job Number'!$B$3:$B$200,'Line Performance'!$C2,'Job Number'!$E$3:$E$200,'Line Performance'!$A$2),"")</f>
        <v/>
      </c>
      <c r="AC3" s="8" t="str">
        <f>IFERROR($C$2/SUMIFS('Job Number'!$I$3:$I$200,'Job Number'!$A$3:$A$200,'Line Performance'!AC$1,'Job Number'!$B$3:$B$200,'Line Performance'!$C2,'Job Number'!$E$3:$E$200,'Line Performance'!$A$2),"")</f>
        <v/>
      </c>
      <c r="AD3" s="8" t="str">
        <f>IFERROR($C$2/SUMIFS('Job Number'!$I$3:$I$200,'Job Number'!$A$3:$A$200,'Line Performance'!AD$1,'Job Number'!$B$3:$B$200,'Line Performance'!$C2,'Job Number'!$E$3:$E$200,'Line Performance'!$A$2),"")</f>
        <v/>
      </c>
      <c r="AE3" s="8" t="str">
        <f>IFERROR($C$2/SUMIFS('Job Number'!$I$3:$I$200,'Job Number'!$A$3:$A$200,'Line Performance'!AE$1,'Job Number'!$B$3:$B$200,'Line Performance'!$C2,'Job Number'!$E$3:$E$200,'Line Performance'!$A$2),"")</f>
        <v/>
      </c>
      <c r="AF3" s="8" t="str">
        <f>IFERROR($C$2/SUMIFS('Job Number'!$I$3:$I$200,'Job Number'!$A$3:$A$200,'Line Performance'!AF$1,'Job Number'!$B$3:$B$200,'Line Performance'!$C2,'Job Number'!$E$3:$E$200,'Line Performance'!$A$2),"")</f>
        <v/>
      </c>
      <c r="AG3" s="8" t="str">
        <f>IFERROR($C$2/SUMIFS('Job Number'!$I$3:$I$200,'Job Number'!$A$3:$A$200,'Line Performance'!AG$1,'Job Number'!$B$3:$B$200,'Line Performance'!$C2,'Job Number'!$E$3:$E$200,'Line Performance'!$A$2),"")</f>
        <v/>
      </c>
      <c r="AH3" s="8" t="str">
        <f>IFERROR($C$2/SUMIFS('Job Number'!$I$3:$I$200,'Job Number'!$A$3:$A$200,'Line Performance'!AH$1,'Job Number'!$B$3:$B$200,'Line Performance'!$C2,'Job Number'!$E$3:$E$200,'Line Performance'!$A$2),"")</f>
        <v/>
      </c>
    </row>
    <row r="4" spans="1:39" ht="12" customHeight="1">
      <c r="A4" s="72"/>
      <c r="B4" s="5"/>
      <c r="C4" s="5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9" ht="18.75" customHeight="1">
      <c r="A5" s="42" t="str">
        <f>'Line Output'!A5</f>
        <v>W01-03000013</v>
      </c>
      <c r="B5" s="42" t="str">
        <f>'Line Output'!B5</f>
        <v>0,120 A</v>
      </c>
      <c r="C5" s="53">
        <f>IFERROR(VLOOKUP(A5,'FG TYPE'!$B:$D,3,FALSE),0)</f>
        <v>26.16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39" ht="15" customHeight="1">
      <c r="A6" s="72"/>
      <c r="B6" s="5">
        <f>IFERROR(SUM(D6:AG6)/COUNTIF(D6:AG6,"&gt;0"),0)</f>
        <v>0</v>
      </c>
      <c r="C6" s="54" t="str">
        <f>'Line Output'!C6</f>
        <v>S01</v>
      </c>
      <c r="D6" s="8" t="str">
        <f>IFERROR($C$5/SUMIFS('Job Number'!$I$3:$I$200,'Job Number'!$A$3:$A$200,'Line Performance'!D$1,'Job Number'!$B$3:$B$200,'Line Performance'!$C5,'Job Number'!$E$3:$E$200,'Line Performance'!$A$5),"")</f>
        <v/>
      </c>
      <c r="E6" s="8" t="str">
        <f>IFERROR($C$5/SUMIFS('Job Number'!$I$3:$I$200,'Job Number'!$A$3:$A$200,'Line Performance'!E$1,'Job Number'!$B$3:$B$200,'Line Performance'!$C5,'Job Number'!$E$3:$E$200,'Line Performance'!$A$5),"")</f>
        <v/>
      </c>
      <c r="F6" s="8" t="str">
        <f>IFERROR($C$5/SUMIFS('Job Number'!$I$3:$I$200,'Job Number'!$A$3:$A$200,'Line Performance'!F$1,'Job Number'!$B$3:$B$200,'Line Performance'!$C5,'Job Number'!$E$3:$E$200,'Line Performance'!$A$5),"")</f>
        <v/>
      </c>
      <c r="G6" s="8" t="str">
        <f>IFERROR($C$5/SUMIFS('Job Number'!$I$3:$I$200,'Job Number'!$A$3:$A$200,'Line Performance'!G$1,'Job Number'!$B$3:$B$200,'Line Performance'!$C5,'Job Number'!$E$3:$E$200,'Line Performance'!$A$5),"")</f>
        <v/>
      </c>
      <c r="H6" s="8" t="str">
        <f>IFERROR($C$5/SUMIFS('Job Number'!$I$3:$I$200,'Job Number'!$A$3:$A$200,'Line Performance'!H$1,'Job Number'!$B$3:$B$200,'Line Performance'!$C5,'Job Number'!$E$3:$E$200,'Line Performance'!$A$5),"")</f>
        <v/>
      </c>
      <c r="I6" s="8" t="str">
        <f>IFERROR($C$5/SUMIFS('Job Number'!$I$3:$I$200,'Job Number'!$A$3:$A$200,'Line Performance'!I$1,'Job Number'!$B$3:$B$200,'Line Performance'!$C5,'Job Number'!$E$3:$E$200,'Line Performance'!$A$5),"")</f>
        <v/>
      </c>
      <c r="J6" s="8" t="str">
        <f>IFERROR($C$5/SUMIFS('Job Number'!$I$3:$I$200,'Job Number'!$A$3:$A$200,'Line Performance'!J$1,'Job Number'!$B$3:$B$200,'Line Performance'!$C5,'Job Number'!$E$3:$E$200,'Line Performance'!$A$5),"")</f>
        <v/>
      </c>
      <c r="K6" s="8" t="str">
        <f>IFERROR($C$5/SUMIFS('Job Number'!$I$3:$I$200,'Job Number'!$A$3:$A$200,'Line Performance'!K$1,'Job Number'!$B$3:$B$200,'Line Performance'!$C5,'Job Number'!$E$3:$E$200,'Line Performance'!$A$5),"")</f>
        <v/>
      </c>
      <c r="L6" s="8" t="str">
        <f>IFERROR($C$5/SUMIFS('Job Number'!$I$3:$I$200,'Job Number'!$A$3:$A$200,'Line Performance'!L$1,'Job Number'!$B$3:$B$200,'Line Performance'!$C5,'Job Number'!$E$3:$E$200,'Line Performance'!$A$5),"")</f>
        <v/>
      </c>
      <c r="M6" s="8" t="str">
        <f>IFERROR($C$5/SUMIFS('Job Number'!$I$3:$I$200,'Job Number'!$A$3:$A$200,'Line Performance'!M$1,'Job Number'!$B$3:$B$200,'Line Performance'!$C5,'Job Number'!$E$3:$E$200,'Line Performance'!$A$5),"")</f>
        <v/>
      </c>
      <c r="N6" s="8" t="str">
        <f>IFERROR($C$5/SUMIFS('Job Number'!$I$3:$I$200,'Job Number'!$A$3:$A$200,'Line Performance'!N$1,'Job Number'!$B$3:$B$200,'Line Performance'!$C5,'Job Number'!$E$3:$E$200,'Line Performance'!$A$5),"")</f>
        <v/>
      </c>
      <c r="O6" s="8" t="str">
        <f>IFERROR($C$5/SUMIFS('Job Number'!$I$3:$I$200,'Job Number'!$A$3:$A$200,'Line Performance'!O$1,'Job Number'!$B$3:$B$200,'Line Performance'!$C5,'Job Number'!$E$3:$E$200,'Line Performance'!$A$5),"")</f>
        <v/>
      </c>
      <c r="P6" s="8" t="str">
        <f>IFERROR($C$5/SUMIFS('Job Number'!$I$3:$I$200,'Job Number'!$A$3:$A$200,'Line Performance'!P$1,'Job Number'!$B$3:$B$200,'Line Performance'!$C5,'Job Number'!$E$3:$E$200,'Line Performance'!$A$5),"")</f>
        <v/>
      </c>
      <c r="Q6" s="8" t="str">
        <f>IFERROR($C$5/SUMIFS('Job Number'!$I$3:$I$200,'Job Number'!$A$3:$A$200,'Line Performance'!Q$1,'Job Number'!$B$3:$B$200,'Line Performance'!$C5,'Job Number'!$E$3:$E$200,'Line Performance'!$A$5),"")</f>
        <v/>
      </c>
      <c r="R6" s="8" t="str">
        <f>IFERROR($C$5/SUMIFS('Job Number'!$I$3:$I$200,'Job Number'!$A$3:$A$200,'Line Performance'!R$1,'Job Number'!$B$3:$B$200,'Line Performance'!$C5,'Job Number'!$E$3:$E$200,'Line Performance'!$A$5),"")</f>
        <v/>
      </c>
      <c r="S6" s="8" t="str">
        <f>IFERROR($C$5/SUMIFS('Job Number'!$I$3:$I$200,'Job Number'!$A$3:$A$200,'Line Performance'!S$1,'Job Number'!$B$3:$B$200,'Line Performance'!$C5,'Job Number'!$E$3:$E$200,'Line Performance'!$A$5),"")</f>
        <v/>
      </c>
      <c r="T6" s="8" t="str">
        <f>IFERROR($C$5/SUMIFS('Job Number'!$I$3:$I$200,'Job Number'!$A$3:$A$200,'Line Performance'!T$1,'Job Number'!$B$3:$B$200,'Line Performance'!$C5,'Job Number'!$E$3:$E$200,'Line Performance'!$A$5),"")</f>
        <v/>
      </c>
      <c r="U6" s="8" t="str">
        <f>IFERROR($C$5/SUMIFS('Job Number'!$I$3:$I$200,'Job Number'!$A$3:$A$200,'Line Performance'!U$1,'Job Number'!$B$3:$B$200,'Line Performance'!$C5,'Job Number'!$E$3:$E$200,'Line Performance'!$A$5),"")</f>
        <v/>
      </c>
      <c r="V6" s="8" t="str">
        <f>IFERROR($C$5/SUMIFS('Job Number'!$I$3:$I$200,'Job Number'!$A$3:$A$200,'Line Performance'!V$1,'Job Number'!$B$3:$B$200,'Line Performance'!$C5,'Job Number'!$E$3:$E$200,'Line Performance'!$A$5),"")</f>
        <v/>
      </c>
      <c r="W6" s="8" t="str">
        <f>IFERROR($C$5/SUMIFS('Job Number'!$I$3:$I$200,'Job Number'!$A$3:$A$200,'Line Performance'!W$1,'Job Number'!$B$3:$B$200,'Line Performance'!$C5,'Job Number'!$E$3:$E$200,'Line Performance'!$A$5),"")</f>
        <v/>
      </c>
      <c r="X6" s="8" t="str">
        <f>IFERROR($C$5/SUMIFS('Job Number'!$I$3:$I$200,'Job Number'!$A$3:$A$200,'Line Performance'!X$1,'Job Number'!$B$3:$B$200,'Line Performance'!$C5,'Job Number'!$E$3:$E$200,'Line Performance'!$A$5),"")</f>
        <v/>
      </c>
      <c r="Y6" s="8" t="str">
        <f>IFERROR($C$5/SUMIFS('Job Number'!$I$3:$I$200,'Job Number'!$A$3:$A$200,'Line Performance'!Y$1,'Job Number'!$B$3:$B$200,'Line Performance'!$C5,'Job Number'!$E$3:$E$200,'Line Performance'!$A$5),"")</f>
        <v/>
      </c>
      <c r="Z6" s="8" t="str">
        <f>IFERROR($C$5/SUMIFS('Job Number'!$I$3:$I$200,'Job Number'!$A$3:$A$200,'Line Performance'!Z$1,'Job Number'!$B$3:$B$200,'Line Performance'!$C5,'Job Number'!$E$3:$E$200,'Line Performance'!$A$5),"")</f>
        <v/>
      </c>
      <c r="AA6" s="8" t="str">
        <f>IFERROR($C$5/SUMIFS('Job Number'!$I$3:$I$200,'Job Number'!$A$3:$A$200,'Line Performance'!AA$1,'Job Number'!$B$3:$B$200,'Line Performance'!$C5,'Job Number'!$E$3:$E$200,'Line Performance'!$A$5),"")</f>
        <v/>
      </c>
      <c r="AB6" s="8" t="str">
        <f>IFERROR($C$5/SUMIFS('Job Number'!$I$3:$I$200,'Job Number'!$A$3:$A$200,'Line Performance'!AB$1,'Job Number'!$B$3:$B$200,'Line Performance'!$C5,'Job Number'!$E$3:$E$200,'Line Performance'!$A$5),"")</f>
        <v/>
      </c>
      <c r="AC6" s="8" t="str">
        <f>IFERROR($C$5/SUMIFS('Job Number'!$I$3:$I$200,'Job Number'!$A$3:$A$200,'Line Performance'!AC$1,'Job Number'!$B$3:$B$200,'Line Performance'!$C5,'Job Number'!$E$3:$E$200,'Line Performance'!$A$5),"")</f>
        <v/>
      </c>
      <c r="AD6" s="8" t="str">
        <f>IFERROR($C$5/SUMIFS('Job Number'!$I$3:$I$200,'Job Number'!$A$3:$A$200,'Line Performance'!AD$1,'Job Number'!$B$3:$B$200,'Line Performance'!$C5,'Job Number'!$E$3:$E$200,'Line Performance'!$A$5),"")</f>
        <v/>
      </c>
      <c r="AE6" s="8" t="str">
        <f>IFERROR($C$5/SUMIFS('Job Number'!$I$3:$I$200,'Job Number'!$A$3:$A$200,'Line Performance'!AE$1,'Job Number'!$B$3:$B$200,'Line Performance'!$C5,'Job Number'!$E$3:$E$200,'Line Performance'!$A$5),"")</f>
        <v/>
      </c>
      <c r="AF6" s="8" t="str">
        <f>IFERROR($C$5/SUMIFS('Job Number'!$I$3:$I$200,'Job Number'!$A$3:$A$200,'Line Performance'!AF$1,'Job Number'!$B$3:$B$200,'Line Performance'!$C5,'Job Number'!$E$3:$E$200,'Line Performance'!$A$5),"")</f>
        <v/>
      </c>
      <c r="AG6" s="8" t="str">
        <f>IFERROR($C$5/SUMIFS('Job Number'!$I$3:$I$200,'Job Number'!$A$3:$A$200,'Line Performance'!AG$1,'Job Number'!$B$3:$B$200,'Line Performance'!$C5,'Job Number'!$E$3:$E$200,'Line Performance'!$A$5),"")</f>
        <v/>
      </c>
      <c r="AH6" s="8" t="str">
        <f>IFERROR($C$5/SUMIFS('Job Number'!$I$3:$I$200,'Job Number'!$A$3:$A$200,'Line Performance'!AH$1,'Job Number'!$B$3:$B$200,'Line Performance'!$C5,'Job Number'!$E$3:$E$200,'Line Performance'!$A$5),"")</f>
        <v/>
      </c>
      <c r="AI6" s="8" t="str">
        <f>IFERROR(#REF!/SUMIFS('Job Number'!#REF!,'Job Number'!$A$3:$A$200,'Line Performance'!AI$1,'Job Number'!$B$3:$B$200,'Line Performance'!$C6,'Job Number'!$E$3:$E$200,'Line Performance'!#REF!),"")</f>
        <v/>
      </c>
      <c r="AJ6" s="8" t="str">
        <f>IFERROR(#REF!/SUMIFS('Job Number'!#REF!,'Job Number'!$A$3:$A$200,'Line Performance'!AJ$1,'Job Number'!$B$3:$B$200,'Line Performance'!$C6,'Job Number'!$E$3:$E$200,'Line Performance'!#REF!),"")</f>
        <v/>
      </c>
      <c r="AK6" s="8" t="str">
        <f>IFERROR(#REF!/SUMIFS('Job Number'!#REF!,'Job Number'!$A$3:$A$200,'Line Performance'!AK$1,'Job Number'!$B$3:$B$200,'Line Performance'!$C6,'Job Number'!$E$3:$E$200,'Line Performance'!#REF!),"")</f>
        <v/>
      </c>
      <c r="AL6" s="8" t="str">
        <f>IFERROR(#REF!/SUMIFS('Job Number'!#REF!,'Job Number'!$A$3:$A$200,'Line Performance'!AL$1,'Job Number'!$B$3:$B$200,'Line Performance'!$C6,'Job Number'!$E$3:$E$200,'Line Performance'!#REF!),"")</f>
        <v/>
      </c>
      <c r="AM6" s="8" t="str">
        <f>IFERROR(#REF!/SUMIFS('Job Number'!#REF!,'Job Number'!$A$3:$A$200,'Line Performance'!AM$1,'Job Number'!$B$3:$B$200,'Line Performance'!$C6,'Job Number'!$E$3:$E$200,'Line Performance'!#REF!),"")</f>
        <v/>
      </c>
    </row>
    <row r="7" spans="1:39" ht="15" customHeight="1">
      <c r="A7" s="72"/>
      <c r="B7" s="5"/>
      <c r="C7" s="54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18.75" customHeight="1">
      <c r="A8" s="42" t="str">
        <f>'Line Output'!A8</f>
        <v>W01-03000026</v>
      </c>
      <c r="B8" s="42" t="str">
        <f>'Line Output'!B8</f>
        <v>0,200 A</v>
      </c>
      <c r="C8" s="53">
        <f>IFERROR(VLOOKUP(A8,'FG TYPE'!$B:$D,3,FALSE),0)</f>
        <v>69.06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9" ht="15" customHeight="1">
      <c r="A9" s="72"/>
      <c r="B9" s="5">
        <f>IFERROR(SUM(D9:AG9)/COUNTIF(D9:AG9,"&gt;0"),0)</f>
        <v>0</v>
      </c>
      <c r="C9" s="54" t="str">
        <f>'Line Output'!C9</f>
        <v>S01</v>
      </c>
      <c r="D9" s="8" t="str">
        <f>IFERROR($C$8/SUMIFS('Job Number'!$I$3:$I$200,'Job Number'!$A$3:$A$200,'Line Performance'!D$1,'Job Number'!$B$3:$B$200,'Line Performance'!$C8,'Job Number'!$E$3:$E$200,'Line Performance'!$A$8),"")</f>
        <v/>
      </c>
      <c r="E9" s="8" t="str">
        <f>IFERROR($C$8/SUMIFS('Job Number'!$I$3:$I$200,'Job Number'!$A$3:$A$200,'Line Performance'!E$1,'Job Number'!$B$3:$B$200,'Line Performance'!$C8,'Job Number'!$E$3:$E$200,'Line Performance'!$A$8),"")</f>
        <v/>
      </c>
      <c r="F9" s="8" t="str">
        <f>IFERROR($C$8/SUMIFS('Job Number'!$I$3:$I$200,'Job Number'!$A$3:$A$200,'Line Performance'!F$1,'Job Number'!$B$3:$B$200,'Line Performance'!$C8,'Job Number'!$E$3:$E$200,'Line Performance'!$A$8),"")</f>
        <v/>
      </c>
      <c r="G9" s="8" t="str">
        <f>IFERROR($C$8/SUMIFS('Job Number'!$I$3:$I$200,'Job Number'!$A$3:$A$200,'Line Performance'!G$1,'Job Number'!$B$3:$B$200,'Line Performance'!$C8,'Job Number'!$E$3:$E$200,'Line Performance'!$A$8),"")</f>
        <v/>
      </c>
      <c r="H9" s="8" t="str">
        <f>IFERROR($C$8/SUMIFS('Job Number'!$I$3:$I$200,'Job Number'!$A$3:$A$200,'Line Performance'!H$1,'Job Number'!$B$3:$B$200,'Line Performance'!$C8,'Job Number'!$E$3:$E$200,'Line Performance'!$A$8),"")</f>
        <v/>
      </c>
      <c r="I9" s="8" t="str">
        <f>IFERROR($C$8/SUMIFS('Job Number'!$I$3:$I$200,'Job Number'!$A$3:$A$200,'Line Performance'!I$1,'Job Number'!$B$3:$B$200,'Line Performance'!$C8,'Job Number'!$E$3:$E$200,'Line Performance'!$A$8),"")</f>
        <v/>
      </c>
      <c r="J9" s="8" t="str">
        <f>IFERROR($C$8/SUMIFS('Job Number'!$I$3:$I$200,'Job Number'!$A$3:$A$200,'Line Performance'!J$1,'Job Number'!$B$3:$B$200,'Line Performance'!$C8,'Job Number'!$E$3:$E$200,'Line Performance'!$A$8),"")</f>
        <v/>
      </c>
      <c r="K9" s="8" t="str">
        <f>IFERROR($C$8/SUMIFS('Job Number'!$I$3:$I$200,'Job Number'!$A$3:$A$200,'Line Performance'!K$1,'Job Number'!$B$3:$B$200,'Line Performance'!$C8,'Job Number'!$E$3:$E$200,'Line Performance'!$A$8),"")</f>
        <v/>
      </c>
      <c r="L9" s="8" t="str">
        <f>IFERROR($C$8/SUMIFS('Job Number'!$I$3:$I$200,'Job Number'!$A$3:$A$200,'Line Performance'!L$1,'Job Number'!$B$3:$B$200,'Line Performance'!$C8,'Job Number'!$E$3:$E$200,'Line Performance'!$A$8),"")</f>
        <v/>
      </c>
      <c r="M9" s="8" t="str">
        <f>IFERROR($C$8/SUMIFS('Job Number'!$I$3:$I$200,'Job Number'!$A$3:$A$200,'Line Performance'!M$1,'Job Number'!$B$3:$B$200,'Line Performance'!$C8,'Job Number'!$E$3:$E$200,'Line Performance'!$A$8),"")</f>
        <v/>
      </c>
      <c r="N9" s="8" t="str">
        <f>IFERROR($C$8/SUMIFS('Job Number'!$I$3:$I$200,'Job Number'!$A$3:$A$200,'Line Performance'!N$1,'Job Number'!$B$3:$B$200,'Line Performance'!$C8,'Job Number'!$E$3:$E$200,'Line Performance'!$A$8),"")</f>
        <v/>
      </c>
      <c r="O9" s="8" t="str">
        <f>IFERROR($C$8/SUMIFS('Job Number'!$I$3:$I$200,'Job Number'!$A$3:$A$200,'Line Performance'!O$1,'Job Number'!$B$3:$B$200,'Line Performance'!$C8,'Job Number'!$E$3:$E$200,'Line Performance'!$A$8),"")</f>
        <v/>
      </c>
      <c r="P9" s="8" t="str">
        <f>IFERROR($C$8/SUMIFS('Job Number'!$I$3:$I$200,'Job Number'!$A$3:$A$200,'Line Performance'!P$1,'Job Number'!$B$3:$B$200,'Line Performance'!$C8,'Job Number'!$E$3:$E$200,'Line Performance'!$A$8),"")</f>
        <v/>
      </c>
      <c r="Q9" s="8" t="str">
        <f>IFERROR($C$8/SUMIFS('Job Number'!$I$3:$I$200,'Job Number'!$A$3:$A$200,'Line Performance'!Q$1,'Job Number'!$B$3:$B$200,'Line Performance'!$C8,'Job Number'!$E$3:$E$200,'Line Performance'!$A$8),"")</f>
        <v/>
      </c>
      <c r="R9" s="8" t="str">
        <f>IFERROR($C$8/SUMIFS('Job Number'!$I$3:$I$200,'Job Number'!$A$3:$A$200,'Line Performance'!R$1,'Job Number'!$B$3:$B$200,'Line Performance'!$C8,'Job Number'!$E$3:$E$200,'Line Performance'!$A$8),"")</f>
        <v/>
      </c>
      <c r="S9" s="8" t="str">
        <f>IFERROR($C$8/SUMIFS('Job Number'!$I$3:$I$200,'Job Number'!$A$3:$A$200,'Line Performance'!S$1,'Job Number'!$B$3:$B$200,'Line Performance'!$C8,'Job Number'!$E$3:$E$200,'Line Performance'!$A$8),"")</f>
        <v/>
      </c>
      <c r="T9" s="8" t="str">
        <f>IFERROR($C$8/SUMIFS('Job Number'!$I$3:$I$200,'Job Number'!$A$3:$A$200,'Line Performance'!T$1,'Job Number'!$B$3:$B$200,'Line Performance'!$C8,'Job Number'!$E$3:$E$200,'Line Performance'!$A$8),"")</f>
        <v/>
      </c>
      <c r="U9" s="8" t="str">
        <f>IFERROR($C$8/SUMIFS('Job Number'!$I$3:$I$200,'Job Number'!$A$3:$A$200,'Line Performance'!U$1,'Job Number'!$B$3:$B$200,'Line Performance'!$C8,'Job Number'!$E$3:$E$200,'Line Performance'!$A$8),"")</f>
        <v/>
      </c>
      <c r="V9" s="8" t="str">
        <f>IFERROR($C$8/SUMIFS('Job Number'!$I$3:$I$200,'Job Number'!$A$3:$A$200,'Line Performance'!V$1,'Job Number'!$B$3:$B$200,'Line Performance'!$C8,'Job Number'!$E$3:$E$200,'Line Performance'!$A$8),"")</f>
        <v/>
      </c>
      <c r="W9" s="8" t="str">
        <f>IFERROR($C$8/SUMIFS('Job Number'!$I$3:$I$200,'Job Number'!$A$3:$A$200,'Line Performance'!W$1,'Job Number'!$B$3:$B$200,'Line Performance'!$C8,'Job Number'!$E$3:$E$200,'Line Performance'!$A$8),"")</f>
        <v/>
      </c>
      <c r="X9" s="8" t="str">
        <f>IFERROR($C$8/SUMIFS('Job Number'!$I$3:$I$200,'Job Number'!$A$3:$A$200,'Line Performance'!X$1,'Job Number'!$B$3:$B$200,'Line Performance'!$C8,'Job Number'!$E$3:$E$200,'Line Performance'!$A$8),"")</f>
        <v/>
      </c>
      <c r="Y9" s="8" t="str">
        <f>IFERROR($C$8/SUMIFS('Job Number'!$I$3:$I$200,'Job Number'!$A$3:$A$200,'Line Performance'!Y$1,'Job Number'!$B$3:$B$200,'Line Performance'!$C8,'Job Number'!$E$3:$E$200,'Line Performance'!$A$8),"")</f>
        <v/>
      </c>
      <c r="Z9" s="8" t="str">
        <f>IFERROR($C$8/SUMIFS('Job Number'!$I$3:$I$200,'Job Number'!$A$3:$A$200,'Line Performance'!Z$1,'Job Number'!$B$3:$B$200,'Line Performance'!$C8,'Job Number'!$E$3:$E$200,'Line Performance'!$A$8),"")</f>
        <v/>
      </c>
      <c r="AA9" s="8" t="str">
        <f>IFERROR($C$8/SUMIFS('Job Number'!$I$3:$I$200,'Job Number'!$A$3:$A$200,'Line Performance'!AA$1,'Job Number'!$B$3:$B$200,'Line Performance'!$C8,'Job Number'!$E$3:$E$200,'Line Performance'!$A$8),"")</f>
        <v/>
      </c>
      <c r="AB9" s="8" t="str">
        <f>IFERROR($C$8/SUMIFS('Job Number'!$I$3:$I$200,'Job Number'!$A$3:$A$200,'Line Performance'!AB$1,'Job Number'!$B$3:$B$200,'Line Performance'!$C8,'Job Number'!$E$3:$E$200,'Line Performance'!$A$8),"")</f>
        <v/>
      </c>
      <c r="AC9" s="8" t="str">
        <f>IFERROR($C$8/SUMIFS('Job Number'!$I$3:$I$200,'Job Number'!$A$3:$A$200,'Line Performance'!AC$1,'Job Number'!$B$3:$B$200,'Line Performance'!$C8,'Job Number'!$E$3:$E$200,'Line Performance'!$A$8),"")</f>
        <v/>
      </c>
      <c r="AD9" s="8" t="str">
        <f>IFERROR($C$8/SUMIFS('Job Number'!$I$3:$I$200,'Job Number'!$A$3:$A$200,'Line Performance'!AD$1,'Job Number'!$B$3:$B$200,'Line Performance'!$C8,'Job Number'!$E$3:$E$200,'Line Performance'!$A$8),"")</f>
        <v/>
      </c>
      <c r="AE9" s="8" t="str">
        <f>IFERROR($C$8/SUMIFS('Job Number'!$I$3:$I$200,'Job Number'!$A$3:$A$200,'Line Performance'!AE$1,'Job Number'!$B$3:$B$200,'Line Performance'!$C8,'Job Number'!$E$3:$E$200,'Line Performance'!$A$8),"")</f>
        <v/>
      </c>
      <c r="AF9" s="8" t="str">
        <f>IFERROR($C$8/SUMIFS('Job Number'!$I$3:$I$200,'Job Number'!$A$3:$A$200,'Line Performance'!AF$1,'Job Number'!$B$3:$B$200,'Line Performance'!$C8,'Job Number'!$E$3:$E$200,'Line Performance'!$A$8),"")</f>
        <v/>
      </c>
      <c r="AG9" s="8" t="str">
        <f>IFERROR($C$8/SUMIFS('Job Number'!$I$3:$I$200,'Job Number'!$A$3:$A$200,'Line Performance'!AG$1,'Job Number'!$B$3:$B$200,'Line Performance'!$C8,'Job Number'!$E$3:$E$200,'Line Performance'!$A$8),"")</f>
        <v/>
      </c>
      <c r="AH9" s="8" t="str">
        <f>IFERROR($C$8/SUMIFS('Job Number'!$I$3:$I$200,'Job Number'!$A$3:$A$200,'Line Performance'!AH$1,'Job Number'!$B$3:$B$200,'Line Performance'!$C8,'Job Number'!$E$3:$E$200,'Line Performance'!$A$8),"")</f>
        <v/>
      </c>
      <c r="AI9" s="8" t="str">
        <f>IFERROR(#REF!/SUMIFS('Job Number'!#REF!,'Job Number'!$A$3:$A$200,'Line Performance'!AI$1,'Job Number'!$B$3:$B$200,'Line Performance'!$C9,'Job Number'!$E$3:$E$200,'Line Performance'!#REF!),"")</f>
        <v/>
      </c>
      <c r="AJ9" s="8" t="str">
        <f>IFERROR(#REF!/SUMIFS('Job Number'!#REF!,'Job Number'!$A$3:$A$200,'Line Performance'!AJ$1,'Job Number'!$B$3:$B$200,'Line Performance'!$C9,'Job Number'!$E$3:$E$200,'Line Performance'!#REF!),"")</f>
        <v/>
      </c>
      <c r="AK9" s="8" t="str">
        <f>IFERROR(#REF!/SUMIFS('Job Number'!#REF!,'Job Number'!$A$3:$A$200,'Line Performance'!AK$1,'Job Number'!$B$3:$B$200,'Line Performance'!$C9,'Job Number'!$E$3:$E$200,'Line Performance'!#REF!),"")</f>
        <v/>
      </c>
      <c r="AL9" s="8" t="str">
        <f>IFERROR(#REF!/SUMIFS('Job Number'!#REF!,'Job Number'!$A$3:$A$200,'Line Performance'!AL$1,'Job Number'!$B$3:$B$200,'Line Performance'!$C9,'Job Number'!$E$3:$E$200,'Line Performance'!#REF!),"")</f>
        <v/>
      </c>
      <c r="AM9" s="8" t="str">
        <f>IFERROR(#REF!/SUMIFS('Job Number'!#REF!,'Job Number'!$A$3:$A$200,'Line Performance'!AM$1,'Job Number'!$B$3:$B$200,'Line Performance'!$C9,'Job Number'!$E$3:$E$200,'Line Performance'!#REF!),"")</f>
        <v/>
      </c>
    </row>
    <row r="10" spans="1:39" ht="15" customHeight="1">
      <c r="A10" s="72"/>
      <c r="B10" s="5"/>
      <c r="C10" s="54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8.75" customHeight="1">
      <c r="A11" s="42" t="str">
        <f>'Line Output'!A11</f>
        <v>W01-03000020</v>
      </c>
      <c r="B11" s="42" t="str">
        <f>'Line Output'!B11</f>
        <v>0,160 A</v>
      </c>
      <c r="C11" s="53">
        <f>IFERROR(VLOOKUP(A11,'FG TYPE'!$B:$D,3,FALSE),0)</f>
        <v>46.5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9" ht="15" customHeight="1">
      <c r="A12" s="72"/>
      <c r="B12" s="5">
        <f>IFERROR(SUM(D12:AG12)/COUNTIF(D12:AG12,"&gt;0"),0)</f>
        <v>0</v>
      </c>
      <c r="C12" s="54" t="str">
        <f>'Line Output'!C12</f>
        <v>S01</v>
      </c>
      <c r="D12" s="8" t="str">
        <f>IFERROR($C$11/SUMIFS('Job Number'!$I$3:$I$200,'Job Number'!$A$3:$A$200,'Line Performance'!D$1,'Job Number'!$B$3:$B$200,'Line Performance'!$C11,'Job Number'!$E$3:$E$200,'Line Performance'!$A$11),"")</f>
        <v/>
      </c>
      <c r="E12" s="8" t="str">
        <f>IFERROR($C$11/SUMIFS('Job Number'!$I$3:$I$200,'Job Number'!$A$3:$A$200,'Line Performance'!E$1,'Job Number'!$B$3:$B$200,'Line Performance'!$C11,'Job Number'!$E$3:$E$200,'Line Performance'!$A$11),"")</f>
        <v/>
      </c>
      <c r="F12" s="8" t="str">
        <f>IFERROR($C$11/SUMIFS('Job Number'!$I$3:$I$200,'Job Number'!$A$3:$A$200,'Line Performance'!F$1,'Job Number'!$B$3:$B$200,'Line Performance'!$C11,'Job Number'!$E$3:$E$200,'Line Performance'!$A$11),"")</f>
        <v/>
      </c>
      <c r="G12" s="8" t="str">
        <f>IFERROR($C$11/SUMIFS('Job Number'!$I$3:$I$200,'Job Number'!$A$3:$A$200,'Line Performance'!G$1,'Job Number'!$B$3:$B$200,'Line Performance'!$C11,'Job Number'!$E$3:$E$200,'Line Performance'!$A$11),"")</f>
        <v/>
      </c>
      <c r="H12" s="8" t="str">
        <f>IFERROR($C$11/SUMIFS('Job Number'!$I$3:$I$200,'Job Number'!$A$3:$A$200,'Line Performance'!H$1,'Job Number'!$B$3:$B$200,'Line Performance'!$C11,'Job Number'!$E$3:$E$200,'Line Performance'!$A$11),"")</f>
        <v/>
      </c>
      <c r="I12" s="8" t="str">
        <f>IFERROR($C$11/SUMIFS('Job Number'!$I$3:$I$200,'Job Number'!$A$3:$A$200,'Line Performance'!I$1,'Job Number'!$B$3:$B$200,'Line Performance'!$C11,'Job Number'!$E$3:$E$200,'Line Performance'!$A$11),"")</f>
        <v/>
      </c>
      <c r="J12" s="8" t="str">
        <f>IFERROR($C$11/SUMIFS('Job Number'!$I$3:$I$200,'Job Number'!$A$3:$A$200,'Line Performance'!J$1,'Job Number'!$B$3:$B$200,'Line Performance'!$C11,'Job Number'!$E$3:$E$200,'Line Performance'!$A$11),"")</f>
        <v/>
      </c>
      <c r="K12" s="8" t="str">
        <f>IFERROR($C$11/SUMIFS('Job Number'!$I$3:$I$200,'Job Number'!$A$3:$A$200,'Line Performance'!K$1,'Job Number'!$B$3:$B$200,'Line Performance'!$C11,'Job Number'!$E$3:$E$200,'Line Performance'!$A$11),"")</f>
        <v/>
      </c>
      <c r="L12" s="8" t="str">
        <f>IFERROR($C$11/SUMIFS('Job Number'!$I$3:$I$200,'Job Number'!$A$3:$A$200,'Line Performance'!L$1,'Job Number'!$B$3:$B$200,'Line Performance'!$C11,'Job Number'!$E$3:$E$200,'Line Performance'!$A$11),"")</f>
        <v/>
      </c>
      <c r="M12" s="8" t="str">
        <f>IFERROR($C$11/SUMIFS('Job Number'!$I$3:$I$200,'Job Number'!$A$3:$A$200,'Line Performance'!M$1,'Job Number'!$B$3:$B$200,'Line Performance'!$C11,'Job Number'!$E$3:$E$200,'Line Performance'!$A$11),"")</f>
        <v/>
      </c>
      <c r="N12" s="8" t="str">
        <f>IFERROR($C$11/SUMIFS('Job Number'!$I$3:$I$200,'Job Number'!$A$3:$A$200,'Line Performance'!N$1,'Job Number'!$B$3:$B$200,'Line Performance'!$C11,'Job Number'!$E$3:$E$200,'Line Performance'!$A$11),"")</f>
        <v/>
      </c>
      <c r="O12" s="8" t="str">
        <f>IFERROR($C$11/SUMIFS('Job Number'!$I$3:$I$200,'Job Number'!$A$3:$A$200,'Line Performance'!O$1,'Job Number'!$B$3:$B$200,'Line Performance'!$C11,'Job Number'!$E$3:$E$200,'Line Performance'!$A$11),"")</f>
        <v/>
      </c>
      <c r="P12" s="8" t="str">
        <f>IFERROR($C$11/SUMIFS('Job Number'!$I$3:$I$200,'Job Number'!$A$3:$A$200,'Line Performance'!P$1,'Job Number'!$B$3:$B$200,'Line Performance'!$C11,'Job Number'!$E$3:$E$200,'Line Performance'!$A$11),"")</f>
        <v/>
      </c>
      <c r="Q12" s="8" t="str">
        <f>IFERROR($C$11/SUMIFS('Job Number'!$I$3:$I$200,'Job Number'!$A$3:$A$200,'Line Performance'!Q$1,'Job Number'!$B$3:$B$200,'Line Performance'!$C11,'Job Number'!$E$3:$E$200,'Line Performance'!$A$11),"")</f>
        <v/>
      </c>
      <c r="R12" s="8" t="str">
        <f>IFERROR($C$11/SUMIFS('Job Number'!$I$3:$I$200,'Job Number'!$A$3:$A$200,'Line Performance'!R$1,'Job Number'!$B$3:$B$200,'Line Performance'!$C11,'Job Number'!$E$3:$E$200,'Line Performance'!$A$11),"")</f>
        <v/>
      </c>
      <c r="S12" s="8" t="str">
        <f>IFERROR($C$11/SUMIFS('Job Number'!$I$3:$I$200,'Job Number'!$A$3:$A$200,'Line Performance'!S$1,'Job Number'!$B$3:$B$200,'Line Performance'!$C11,'Job Number'!$E$3:$E$200,'Line Performance'!$A$11),"")</f>
        <v/>
      </c>
      <c r="T12" s="8" t="str">
        <f>IFERROR($C$11/SUMIFS('Job Number'!$I$3:$I$200,'Job Number'!$A$3:$A$200,'Line Performance'!T$1,'Job Number'!$B$3:$B$200,'Line Performance'!$C11,'Job Number'!$E$3:$E$200,'Line Performance'!$A$11),"")</f>
        <v/>
      </c>
      <c r="U12" s="8" t="str">
        <f>IFERROR($C$11/SUMIFS('Job Number'!$I$3:$I$200,'Job Number'!$A$3:$A$200,'Line Performance'!U$1,'Job Number'!$B$3:$B$200,'Line Performance'!$C11,'Job Number'!$E$3:$E$200,'Line Performance'!$A$11),"")</f>
        <v/>
      </c>
      <c r="V12" s="8" t="str">
        <f>IFERROR($C$11/SUMIFS('Job Number'!$I$3:$I$200,'Job Number'!$A$3:$A$200,'Line Performance'!V$1,'Job Number'!$B$3:$B$200,'Line Performance'!$C11,'Job Number'!$E$3:$E$200,'Line Performance'!$A$11),"")</f>
        <v/>
      </c>
      <c r="W12" s="8" t="str">
        <f>IFERROR($C$11/SUMIFS('Job Number'!$I$3:$I$200,'Job Number'!$A$3:$A$200,'Line Performance'!W$1,'Job Number'!$B$3:$B$200,'Line Performance'!$C11,'Job Number'!$E$3:$E$200,'Line Performance'!$A$11),"")</f>
        <v/>
      </c>
      <c r="X12" s="8" t="str">
        <f>IFERROR($C$11/SUMIFS('Job Number'!$I$3:$I$200,'Job Number'!$A$3:$A$200,'Line Performance'!X$1,'Job Number'!$B$3:$B$200,'Line Performance'!$C11,'Job Number'!$E$3:$E$200,'Line Performance'!$A$11),"")</f>
        <v/>
      </c>
      <c r="Y12" s="8" t="str">
        <f>IFERROR($C$11/SUMIFS('Job Number'!$I$3:$I$200,'Job Number'!$A$3:$A$200,'Line Performance'!Y$1,'Job Number'!$B$3:$B$200,'Line Performance'!$C11,'Job Number'!$E$3:$E$200,'Line Performance'!$A$11),"")</f>
        <v/>
      </c>
      <c r="Z12" s="8" t="str">
        <f>IFERROR($C$11/SUMIFS('Job Number'!$I$3:$I$200,'Job Number'!$A$3:$A$200,'Line Performance'!Z$1,'Job Number'!$B$3:$B$200,'Line Performance'!$C11,'Job Number'!$E$3:$E$200,'Line Performance'!$A$11),"")</f>
        <v/>
      </c>
      <c r="AA12" s="8" t="str">
        <f>IFERROR($C$11/SUMIFS('Job Number'!$I$3:$I$200,'Job Number'!$A$3:$A$200,'Line Performance'!AA$1,'Job Number'!$B$3:$B$200,'Line Performance'!$C11,'Job Number'!$E$3:$E$200,'Line Performance'!$A$11),"")</f>
        <v/>
      </c>
      <c r="AB12" s="8" t="str">
        <f>IFERROR($C$11/SUMIFS('Job Number'!$I$3:$I$200,'Job Number'!$A$3:$A$200,'Line Performance'!AB$1,'Job Number'!$B$3:$B$200,'Line Performance'!$C11,'Job Number'!$E$3:$E$200,'Line Performance'!$A$11),"")</f>
        <v/>
      </c>
      <c r="AC12" s="8" t="str">
        <f>IFERROR($C$11/SUMIFS('Job Number'!$I$3:$I$200,'Job Number'!$A$3:$A$200,'Line Performance'!AC$1,'Job Number'!$B$3:$B$200,'Line Performance'!$C11,'Job Number'!$E$3:$E$200,'Line Performance'!$A$11),"")</f>
        <v/>
      </c>
      <c r="AD12" s="8" t="str">
        <f>IFERROR($C$11/SUMIFS('Job Number'!$I$3:$I$200,'Job Number'!$A$3:$A$200,'Line Performance'!AD$1,'Job Number'!$B$3:$B$200,'Line Performance'!$C11,'Job Number'!$E$3:$E$200,'Line Performance'!$A$11),"")</f>
        <v/>
      </c>
      <c r="AE12" s="8" t="str">
        <f>IFERROR($C$11/SUMIFS('Job Number'!$I$3:$I$200,'Job Number'!$A$3:$A$200,'Line Performance'!AE$1,'Job Number'!$B$3:$B$200,'Line Performance'!$C11,'Job Number'!$E$3:$E$200,'Line Performance'!$A$11),"")</f>
        <v/>
      </c>
      <c r="AF12" s="8" t="str">
        <f>IFERROR($C$11/SUMIFS('Job Number'!$I$3:$I$200,'Job Number'!$A$3:$A$200,'Line Performance'!AF$1,'Job Number'!$B$3:$B$200,'Line Performance'!$C11,'Job Number'!$E$3:$E$200,'Line Performance'!$A$11),"")</f>
        <v/>
      </c>
      <c r="AG12" s="8" t="str">
        <f>IFERROR($C$11/SUMIFS('Job Number'!$I$3:$I$200,'Job Number'!$A$3:$A$200,'Line Performance'!AG$1,'Job Number'!$B$3:$B$200,'Line Performance'!$C11,'Job Number'!$E$3:$E$200,'Line Performance'!$A$11),"")</f>
        <v/>
      </c>
      <c r="AH12" s="8" t="str">
        <f>IFERROR($C$11/SUMIFS('Job Number'!$I$3:$I$200,'Job Number'!$A$3:$A$200,'Line Performance'!AH$1,'Job Number'!$B$3:$B$200,'Line Performance'!$C11,'Job Number'!$E$3:$E$200,'Line Performance'!$A$11),"")</f>
        <v/>
      </c>
      <c r="AI12" s="8" t="str">
        <f>IFERROR(#REF!/SUMIFS('Job Number'!#REF!,'Job Number'!$A$3:$A$200,'Line Performance'!AI$1,'Job Number'!$B$3:$B$200,'Line Performance'!$C12,'Job Number'!$E$3:$E$200,'Line Performance'!#REF!),"")</f>
        <v/>
      </c>
      <c r="AJ12" s="8" t="str">
        <f>IFERROR(#REF!/SUMIFS('Job Number'!#REF!,'Job Number'!$A$3:$A$200,'Line Performance'!AJ$1,'Job Number'!$B$3:$B$200,'Line Performance'!$C12,'Job Number'!$E$3:$E$200,'Line Performance'!#REF!),"")</f>
        <v/>
      </c>
      <c r="AK12" s="8" t="str">
        <f>IFERROR(#REF!/SUMIFS('Job Number'!#REF!,'Job Number'!$A$3:$A$200,'Line Performance'!AK$1,'Job Number'!$B$3:$B$200,'Line Performance'!$C12,'Job Number'!$E$3:$E$200,'Line Performance'!#REF!),"")</f>
        <v/>
      </c>
      <c r="AL12" s="8" t="str">
        <f>IFERROR(#REF!/SUMIFS('Job Number'!#REF!,'Job Number'!$A$3:$A$200,'Line Performance'!AL$1,'Job Number'!$B$3:$B$200,'Line Performance'!$C12,'Job Number'!$E$3:$E$200,'Line Performance'!#REF!),"")</f>
        <v/>
      </c>
      <c r="AM12" s="8" t="str">
        <f>IFERROR(#REF!/SUMIFS('Job Number'!#REF!,'Job Number'!$A$3:$A$200,'Line Performance'!AM$1,'Job Number'!$B$3:$B$200,'Line Performance'!$C12,'Job Number'!$E$3:$E$200,'Line Performance'!#REF!),"")</f>
        <v/>
      </c>
    </row>
    <row r="13" spans="1:39" ht="15" customHeight="1">
      <c r="A13" s="72"/>
      <c r="B13" s="5"/>
      <c r="C13" s="5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8.75" customHeight="1">
      <c r="A14" s="42" t="str">
        <f>'Line Output'!A14</f>
        <v>W01-03000004</v>
      </c>
      <c r="B14" s="42" t="str">
        <f>'Line Output'!B14</f>
        <v>0,080 A</v>
      </c>
      <c r="C14" s="53">
        <f>IFERROR(VLOOKUP(A14,'FG TYPE'!$B:$D,3,FALSE),0)</f>
        <v>11.66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9" ht="15" customHeight="1">
      <c r="A15" s="72"/>
      <c r="B15" s="5">
        <f>IFERROR(SUM(D15:AG15)/COUNTIF(D15:AG15,"&gt;0"),0)</f>
        <v>0</v>
      </c>
      <c r="C15" s="54" t="str">
        <f>'Line Output'!C15</f>
        <v>S01</v>
      </c>
      <c r="D15" s="8" t="str">
        <f>IFERROR($C$14/SUMIFS('Job Number'!$I$3:$I$200,'Job Number'!$A$3:$A$200,'Line Performance'!D$1,'Job Number'!$B$3:$B$200,'Line Performance'!$C14,'Job Number'!$E$3:$E$200,'Line Performance'!$A$14),"")</f>
        <v/>
      </c>
      <c r="E15" s="8" t="str">
        <f>IFERROR($C$14/SUMIFS('Job Number'!$I$3:$I$200,'Job Number'!$A$3:$A$200,'Line Performance'!E$1,'Job Number'!$B$3:$B$200,'Line Performance'!$C14,'Job Number'!$E$3:$E$200,'Line Performance'!$A$14),"")</f>
        <v/>
      </c>
      <c r="F15" s="8" t="str">
        <f>IFERROR($C$14/SUMIFS('Job Number'!$I$3:$I$200,'Job Number'!$A$3:$A$200,'Line Performance'!F$1,'Job Number'!$B$3:$B$200,'Line Performance'!$C14,'Job Number'!$E$3:$E$200,'Line Performance'!$A$14),"")</f>
        <v/>
      </c>
      <c r="G15" s="8" t="str">
        <f>IFERROR($C$14/SUMIFS('Job Number'!$I$3:$I$200,'Job Number'!$A$3:$A$200,'Line Performance'!G$1,'Job Number'!$B$3:$B$200,'Line Performance'!$C14,'Job Number'!$E$3:$E$200,'Line Performance'!$A$14),"")</f>
        <v/>
      </c>
      <c r="H15" s="8" t="str">
        <f>IFERROR($C$14/SUMIFS('Job Number'!$I$3:$I$200,'Job Number'!$A$3:$A$200,'Line Performance'!H$1,'Job Number'!$B$3:$B$200,'Line Performance'!$C14,'Job Number'!$E$3:$E$200,'Line Performance'!$A$14),"")</f>
        <v/>
      </c>
      <c r="I15" s="8" t="str">
        <f>IFERROR($C$14/SUMIFS('Job Number'!$I$3:$I$200,'Job Number'!$A$3:$A$200,'Line Performance'!I$1,'Job Number'!$B$3:$B$200,'Line Performance'!$C14,'Job Number'!$E$3:$E$200,'Line Performance'!$A$14),"")</f>
        <v/>
      </c>
      <c r="J15" s="8" t="str">
        <f>IFERROR($C$14/SUMIFS('Job Number'!$I$3:$I$200,'Job Number'!$A$3:$A$200,'Line Performance'!J$1,'Job Number'!$B$3:$B$200,'Line Performance'!$C14,'Job Number'!$E$3:$E$200,'Line Performance'!$A$14),"")</f>
        <v/>
      </c>
      <c r="K15" s="8" t="str">
        <f>IFERROR($C$14/SUMIFS('Job Number'!$I$3:$I$200,'Job Number'!$A$3:$A$200,'Line Performance'!K$1,'Job Number'!$B$3:$B$200,'Line Performance'!$C14,'Job Number'!$E$3:$E$200,'Line Performance'!$A$14),"")</f>
        <v/>
      </c>
      <c r="L15" s="8" t="str">
        <f>IFERROR($C$14/SUMIFS('Job Number'!$I$3:$I$200,'Job Number'!$A$3:$A$200,'Line Performance'!L$1,'Job Number'!$B$3:$B$200,'Line Performance'!$C14,'Job Number'!$E$3:$E$200,'Line Performance'!$A$14),"")</f>
        <v/>
      </c>
      <c r="M15" s="8" t="str">
        <f>IFERROR($C$14/SUMIFS('Job Number'!$I$3:$I$200,'Job Number'!$A$3:$A$200,'Line Performance'!M$1,'Job Number'!$B$3:$B$200,'Line Performance'!$C14,'Job Number'!$E$3:$E$200,'Line Performance'!$A$14),"")</f>
        <v/>
      </c>
      <c r="N15" s="8" t="str">
        <f>IFERROR($C$14/SUMIFS('Job Number'!$I$3:$I$200,'Job Number'!$A$3:$A$200,'Line Performance'!N$1,'Job Number'!$B$3:$B$200,'Line Performance'!$C14,'Job Number'!$E$3:$E$200,'Line Performance'!$A$14),"")</f>
        <v/>
      </c>
      <c r="O15" s="8" t="str">
        <f>IFERROR($C$14/SUMIFS('Job Number'!$I$3:$I$200,'Job Number'!$A$3:$A$200,'Line Performance'!O$1,'Job Number'!$B$3:$B$200,'Line Performance'!$C14,'Job Number'!$E$3:$E$200,'Line Performance'!$A$14),"")</f>
        <v/>
      </c>
      <c r="P15" s="8" t="str">
        <f>IFERROR($C$14/SUMIFS('Job Number'!$I$3:$I$200,'Job Number'!$A$3:$A$200,'Line Performance'!P$1,'Job Number'!$B$3:$B$200,'Line Performance'!$C14,'Job Number'!$E$3:$E$200,'Line Performance'!$A$14),"")</f>
        <v/>
      </c>
      <c r="Q15" s="8" t="str">
        <f>IFERROR($C$14/SUMIFS('Job Number'!$I$3:$I$200,'Job Number'!$A$3:$A$200,'Line Performance'!Q$1,'Job Number'!$B$3:$B$200,'Line Performance'!$C14,'Job Number'!$E$3:$E$200,'Line Performance'!$A$14),"")</f>
        <v/>
      </c>
      <c r="R15" s="8" t="str">
        <f>IFERROR($C$14/SUMIFS('Job Number'!$I$3:$I$200,'Job Number'!$A$3:$A$200,'Line Performance'!R$1,'Job Number'!$B$3:$B$200,'Line Performance'!$C14,'Job Number'!$E$3:$E$200,'Line Performance'!$A$14),"")</f>
        <v/>
      </c>
      <c r="S15" s="8" t="str">
        <f>IFERROR($C$14/SUMIFS('Job Number'!$I$3:$I$200,'Job Number'!$A$3:$A$200,'Line Performance'!S$1,'Job Number'!$B$3:$B$200,'Line Performance'!$C14,'Job Number'!$E$3:$E$200,'Line Performance'!$A$14),"")</f>
        <v/>
      </c>
      <c r="T15" s="8" t="str">
        <f>IFERROR($C$14/SUMIFS('Job Number'!$I$3:$I$200,'Job Number'!$A$3:$A$200,'Line Performance'!T$1,'Job Number'!$B$3:$B$200,'Line Performance'!$C14,'Job Number'!$E$3:$E$200,'Line Performance'!$A$14),"")</f>
        <v/>
      </c>
      <c r="U15" s="8" t="str">
        <f>IFERROR($C$14/SUMIFS('Job Number'!$I$3:$I$200,'Job Number'!$A$3:$A$200,'Line Performance'!U$1,'Job Number'!$B$3:$B$200,'Line Performance'!$C14,'Job Number'!$E$3:$E$200,'Line Performance'!$A$14),"")</f>
        <v/>
      </c>
      <c r="V15" s="8" t="str">
        <f>IFERROR($C$14/SUMIFS('Job Number'!$I$3:$I$200,'Job Number'!$A$3:$A$200,'Line Performance'!V$1,'Job Number'!$B$3:$B$200,'Line Performance'!$C14,'Job Number'!$E$3:$E$200,'Line Performance'!$A$14),"")</f>
        <v/>
      </c>
      <c r="W15" s="8" t="str">
        <f>IFERROR($C$14/SUMIFS('Job Number'!$I$3:$I$200,'Job Number'!$A$3:$A$200,'Line Performance'!W$1,'Job Number'!$B$3:$B$200,'Line Performance'!$C14,'Job Number'!$E$3:$E$200,'Line Performance'!$A$14),"")</f>
        <v/>
      </c>
      <c r="X15" s="8" t="str">
        <f>IFERROR($C$14/SUMIFS('Job Number'!$I$3:$I$200,'Job Number'!$A$3:$A$200,'Line Performance'!X$1,'Job Number'!$B$3:$B$200,'Line Performance'!$C14,'Job Number'!$E$3:$E$200,'Line Performance'!$A$14),"")</f>
        <v/>
      </c>
      <c r="Y15" s="8" t="str">
        <f>IFERROR($C$14/SUMIFS('Job Number'!$I$3:$I$200,'Job Number'!$A$3:$A$200,'Line Performance'!Y$1,'Job Number'!$B$3:$B$200,'Line Performance'!$C14,'Job Number'!$E$3:$E$200,'Line Performance'!$A$14),"")</f>
        <v/>
      </c>
      <c r="Z15" s="8" t="str">
        <f>IFERROR($C$14/SUMIFS('Job Number'!$I$3:$I$200,'Job Number'!$A$3:$A$200,'Line Performance'!Z$1,'Job Number'!$B$3:$B$200,'Line Performance'!$C14,'Job Number'!$E$3:$E$200,'Line Performance'!$A$14),"")</f>
        <v/>
      </c>
      <c r="AA15" s="8" t="str">
        <f>IFERROR($C$14/SUMIFS('Job Number'!$I$3:$I$200,'Job Number'!$A$3:$A$200,'Line Performance'!AA$1,'Job Number'!$B$3:$B$200,'Line Performance'!$C14,'Job Number'!$E$3:$E$200,'Line Performance'!$A$14),"")</f>
        <v/>
      </c>
      <c r="AB15" s="8" t="str">
        <f>IFERROR($C$14/SUMIFS('Job Number'!$I$3:$I$200,'Job Number'!$A$3:$A$200,'Line Performance'!AB$1,'Job Number'!$B$3:$B$200,'Line Performance'!$C14,'Job Number'!$E$3:$E$200,'Line Performance'!$A$14),"")</f>
        <v/>
      </c>
      <c r="AC15" s="8" t="str">
        <f>IFERROR($C$14/SUMIFS('Job Number'!$I$3:$I$200,'Job Number'!$A$3:$A$200,'Line Performance'!AC$1,'Job Number'!$B$3:$B$200,'Line Performance'!$C14,'Job Number'!$E$3:$E$200,'Line Performance'!$A$14),"")</f>
        <v/>
      </c>
      <c r="AD15" s="8" t="str">
        <f>IFERROR($C$14/SUMIFS('Job Number'!$I$3:$I$200,'Job Number'!$A$3:$A$200,'Line Performance'!AD$1,'Job Number'!$B$3:$B$200,'Line Performance'!$C14,'Job Number'!$E$3:$E$200,'Line Performance'!$A$14),"")</f>
        <v/>
      </c>
      <c r="AE15" s="8" t="str">
        <f>IFERROR($C$14/SUMIFS('Job Number'!$I$3:$I$200,'Job Number'!$A$3:$A$200,'Line Performance'!AE$1,'Job Number'!$B$3:$B$200,'Line Performance'!$C14,'Job Number'!$E$3:$E$200,'Line Performance'!$A$14),"")</f>
        <v/>
      </c>
      <c r="AF15" s="8" t="str">
        <f>IFERROR($C$14/SUMIFS('Job Number'!$I$3:$I$200,'Job Number'!$A$3:$A$200,'Line Performance'!AF$1,'Job Number'!$B$3:$B$200,'Line Performance'!$C14,'Job Number'!$E$3:$E$200,'Line Performance'!$A$14),"")</f>
        <v/>
      </c>
      <c r="AG15" s="8" t="str">
        <f>IFERROR($C$14/SUMIFS('Job Number'!$I$3:$I$200,'Job Number'!$A$3:$A$200,'Line Performance'!AG$1,'Job Number'!$B$3:$B$200,'Line Performance'!$C14,'Job Number'!$E$3:$E$200,'Line Performance'!$A$14),"")</f>
        <v/>
      </c>
      <c r="AH15" s="8" t="str">
        <f>IFERROR($C$14/SUMIFS('Job Number'!$I$3:$I$200,'Job Number'!$A$3:$A$200,'Line Performance'!AH$1,'Job Number'!$B$3:$B$200,'Line Performance'!$C14,'Job Number'!$E$3:$E$200,'Line Performance'!$A$14),"")</f>
        <v/>
      </c>
      <c r="AI15" s="8" t="str">
        <f>IFERROR(#REF!/SUMIFS('Job Number'!#REF!,'Job Number'!$A$3:$A$200,'Line Performance'!AI$1,'Job Number'!$B$3:$B$200,'Line Performance'!$C15,'Job Number'!$E$3:$E$200,'Line Performance'!#REF!),"")</f>
        <v/>
      </c>
      <c r="AJ15" s="8" t="str">
        <f>IFERROR(#REF!/SUMIFS('Job Number'!#REF!,'Job Number'!$A$3:$A$200,'Line Performance'!AJ$1,'Job Number'!$B$3:$B$200,'Line Performance'!$C15,'Job Number'!$E$3:$E$200,'Line Performance'!#REF!),"")</f>
        <v/>
      </c>
      <c r="AK15" s="8" t="str">
        <f>IFERROR(#REF!/SUMIFS('Job Number'!#REF!,'Job Number'!$A$3:$A$200,'Line Performance'!AK$1,'Job Number'!$B$3:$B$200,'Line Performance'!$C15,'Job Number'!$E$3:$E$200,'Line Performance'!#REF!),"")</f>
        <v/>
      </c>
      <c r="AL15" s="8" t="str">
        <f>IFERROR(#REF!/SUMIFS('Job Number'!#REF!,'Job Number'!$A$3:$A$200,'Line Performance'!AL$1,'Job Number'!$B$3:$B$200,'Line Performance'!$C15,'Job Number'!$E$3:$E$200,'Line Performance'!#REF!),"")</f>
        <v/>
      </c>
      <c r="AM15" s="8" t="str">
        <f>IFERROR(#REF!/SUMIFS('Job Number'!#REF!,'Job Number'!$A$3:$A$200,'Line Performance'!AM$1,'Job Number'!$B$3:$B$200,'Line Performance'!$C15,'Job Number'!$E$3:$E$200,'Line Performance'!#REF!),"")</f>
        <v/>
      </c>
    </row>
    <row r="16" spans="1:39" ht="12.75" customHeight="1">
      <c r="A16" s="72"/>
      <c r="B16" s="5"/>
      <c r="C16" s="5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ht="18.75" customHeight="1">
      <c r="A17" s="42" t="str">
        <f>'Line Output'!A17</f>
        <v>W01-03000025</v>
      </c>
      <c r="B17" s="42" t="str">
        <f>'Line Output'!B17</f>
        <v>0,180 A</v>
      </c>
      <c r="C17" s="53">
        <f>IFERROR(VLOOKUP(A17,'FG TYPE'!$B:$D,3,FALSE),0)</f>
        <v>58.88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9" ht="15" customHeight="1">
      <c r="A18" s="72"/>
      <c r="B18" s="5">
        <f>IFERROR(SUM(D18:AG18)/COUNTIF(D18:AG18,"&gt;0"),0)</f>
        <v>0</v>
      </c>
      <c r="C18" s="54" t="str">
        <f>'Line Output'!C18</f>
        <v>S01</v>
      </c>
      <c r="D18" s="8" t="str">
        <f>IFERROR($C$17/SUMIFS('Job Number'!$I$3:$I$200,'Job Number'!$A$3:$A$200,'Line Performance'!D$1,'Job Number'!$B$3:$B$200,'Line Performance'!$C17,'Job Number'!$E$3:$E$200,'Line Performance'!$A$17),"")</f>
        <v/>
      </c>
      <c r="E18" s="8" t="str">
        <f>IFERROR($C$17/SUMIFS('Job Number'!$I$3:$I$200,'Job Number'!$A$3:$A$200,'Line Performance'!E$1,'Job Number'!$B$3:$B$200,'Line Performance'!$C17,'Job Number'!$E$3:$E$200,'Line Performance'!$A$17),"")</f>
        <v/>
      </c>
      <c r="F18" s="8" t="str">
        <f>IFERROR($C$17/SUMIFS('Job Number'!$I$3:$I$200,'Job Number'!$A$3:$A$200,'Line Performance'!F$1,'Job Number'!$B$3:$B$200,'Line Performance'!$C17,'Job Number'!$E$3:$E$200,'Line Performance'!$A$17),"")</f>
        <v/>
      </c>
      <c r="G18" s="8" t="str">
        <f>IFERROR($C$17/SUMIFS('Job Number'!$I$3:$I$200,'Job Number'!$A$3:$A$200,'Line Performance'!G$1,'Job Number'!$B$3:$B$200,'Line Performance'!$C17,'Job Number'!$E$3:$E$200,'Line Performance'!$A$17),"")</f>
        <v/>
      </c>
      <c r="H18" s="8" t="str">
        <f>IFERROR($C$17/SUMIFS('Job Number'!$I$3:$I$200,'Job Number'!$A$3:$A$200,'Line Performance'!H$1,'Job Number'!$B$3:$B$200,'Line Performance'!$C17,'Job Number'!$E$3:$E$200,'Line Performance'!$A$17),"")</f>
        <v/>
      </c>
      <c r="I18" s="8" t="str">
        <f>IFERROR($C$17/SUMIFS('Job Number'!$I$3:$I$200,'Job Number'!$A$3:$A$200,'Line Performance'!I$1,'Job Number'!$B$3:$B$200,'Line Performance'!$C17,'Job Number'!$E$3:$E$200,'Line Performance'!$A$17),"")</f>
        <v/>
      </c>
      <c r="J18" s="8" t="str">
        <f>IFERROR($C$17/SUMIFS('Job Number'!$I$3:$I$200,'Job Number'!$A$3:$A$200,'Line Performance'!J$1,'Job Number'!$B$3:$B$200,'Line Performance'!$C17,'Job Number'!$E$3:$E$200,'Line Performance'!$A$17),"")</f>
        <v/>
      </c>
      <c r="K18" s="8" t="str">
        <f>IFERROR($C$17/SUMIFS('Job Number'!$I$3:$I$200,'Job Number'!$A$3:$A$200,'Line Performance'!K$1,'Job Number'!$B$3:$B$200,'Line Performance'!$C17,'Job Number'!$E$3:$E$200,'Line Performance'!$A$17),"")</f>
        <v/>
      </c>
      <c r="L18" s="8" t="str">
        <f>IFERROR($C$17/SUMIFS('Job Number'!$I$3:$I$200,'Job Number'!$A$3:$A$200,'Line Performance'!L$1,'Job Number'!$B$3:$B$200,'Line Performance'!$C17,'Job Number'!$E$3:$E$200,'Line Performance'!$A$17),"")</f>
        <v/>
      </c>
      <c r="M18" s="8" t="str">
        <f>IFERROR($C$17/SUMIFS('Job Number'!$I$3:$I$200,'Job Number'!$A$3:$A$200,'Line Performance'!M$1,'Job Number'!$B$3:$B$200,'Line Performance'!$C17,'Job Number'!$E$3:$E$200,'Line Performance'!$A$17),"")</f>
        <v/>
      </c>
      <c r="N18" s="8" t="str">
        <f>IFERROR($C$17/SUMIFS('Job Number'!$I$3:$I$200,'Job Number'!$A$3:$A$200,'Line Performance'!N$1,'Job Number'!$B$3:$B$200,'Line Performance'!$C17,'Job Number'!$E$3:$E$200,'Line Performance'!$A$17),"")</f>
        <v/>
      </c>
      <c r="O18" s="8" t="str">
        <f>IFERROR($C$17/SUMIFS('Job Number'!$I$3:$I$200,'Job Number'!$A$3:$A$200,'Line Performance'!O$1,'Job Number'!$B$3:$B$200,'Line Performance'!$C17,'Job Number'!$E$3:$E$200,'Line Performance'!$A$17),"")</f>
        <v/>
      </c>
      <c r="P18" s="8" t="str">
        <f>IFERROR($C$17/SUMIFS('Job Number'!$I$3:$I$200,'Job Number'!$A$3:$A$200,'Line Performance'!P$1,'Job Number'!$B$3:$B$200,'Line Performance'!$C17,'Job Number'!$E$3:$E$200,'Line Performance'!$A$17),"")</f>
        <v/>
      </c>
      <c r="Q18" s="8" t="str">
        <f>IFERROR($C$17/SUMIFS('Job Number'!$I$3:$I$200,'Job Number'!$A$3:$A$200,'Line Performance'!Q$1,'Job Number'!$B$3:$B$200,'Line Performance'!$C17,'Job Number'!$E$3:$E$200,'Line Performance'!$A$17),"")</f>
        <v/>
      </c>
      <c r="R18" s="8" t="str">
        <f>IFERROR($C$17/SUMIFS('Job Number'!$I$3:$I$200,'Job Number'!$A$3:$A$200,'Line Performance'!R$1,'Job Number'!$B$3:$B$200,'Line Performance'!$C17,'Job Number'!$E$3:$E$200,'Line Performance'!$A$17),"")</f>
        <v/>
      </c>
      <c r="S18" s="8" t="str">
        <f>IFERROR($C$17/SUMIFS('Job Number'!$I$3:$I$200,'Job Number'!$A$3:$A$200,'Line Performance'!S$1,'Job Number'!$B$3:$B$200,'Line Performance'!$C17,'Job Number'!$E$3:$E$200,'Line Performance'!$A$17),"")</f>
        <v/>
      </c>
      <c r="T18" s="8" t="str">
        <f>IFERROR($C$17/SUMIFS('Job Number'!$I$3:$I$200,'Job Number'!$A$3:$A$200,'Line Performance'!T$1,'Job Number'!$B$3:$B$200,'Line Performance'!$C17,'Job Number'!$E$3:$E$200,'Line Performance'!$A$17),"")</f>
        <v/>
      </c>
      <c r="U18" s="8" t="str">
        <f>IFERROR($C$17/SUMIFS('Job Number'!$I$3:$I$200,'Job Number'!$A$3:$A$200,'Line Performance'!U$1,'Job Number'!$B$3:$B$200,'Line Performance'!$C17,'Job Number'!$E$3:$E$200,'Line Performance'!$A$17),"")</f>
        <v/>
      </c>
      <c r="V18" s="8" t="str">
        <f>IFERROR($C$17/SUMIFS('Job Number'!$I$3:$I$200,'Job Number'!$A$3:$A$200,'Line Performance'!V$1,'Job Number'!$B$3:$B$200,'Line Performance'!$C17,'Job Number'!$E$3:$E$200,'Line Performance'!$A$17),"")</f>
        <v/>
      </c>
      <c r="W18" s="8" t="str">
        <f>IFERROR($C$17/SUMIFS('Job Number'!$I$3:$I$200,'Job Number'!$A$3:$A$200,'Line Performance'!W$1,'Job Number'!$B$3:$B$200,'Line Performance'!$C17,'Job Number'!$E$3:$E$200,'Line Performance'!$A$17),"")</f>
        <v/>
      </c>
      <c r="X18" s="8" t="str">
        <f>IFERROR($C$17/SUMIFS('Job Number'!$I$3:$I$200,'Job Number'!$A$3:$A$200,'Line Performance'!X$1,'Job Number'!$B$3:$B$200,'Line Performance'!$C17,'Job Number'!$E$3:$E$200,'Line Performance'!$A$17),"")</f>
        <v/>
      </c>
      <c r="Y18" s="8" t="str">
        <f>IFERROR($C$17/SUMIFS('Job Number'!$I$3:$I$200,'Job Number'!$A$3:$A$200,'Line Performance'!Y$1,'Job Number'!$B$3:$B$200,'Line Performance'!$C17,'Job Number'!$E$3:$E$200,'Line Performance'!$A$17),"")</f>
        <v/>
      </c>
      <c r="Z18" s="8" t="str">
        <f>IFERROR($C$17/SUMIFS('Job Number'!$I$3:$I$200,'Job Number'!$A$3:$A$200,'Line Performance'!Z$1,'Job Number'!$B$3:$B$200,'Line Performance'!$C17,'Job Number'!$E$3:$E$200,'Line Performance'!$A$17),"")</f>
        <v/>
      </c>
      <c r="AA18" s="8" t="str">
        <f>IFERROR($C$17/SUMIFS('Job Number'!$I$3:$I$200,'Job Number'!$A$3:$A$200,'Line Performance'!AA$1,'Job Number'!$B$3:$B$200,'Line Performance'!$C17,'Job Number'!$E$3:$E$200,'Line Performance'!$A$17),"")</f>
        <v/>
      </c>
      <c r="AB18" s="8" t="str">
        <f>IFERROR($C$17/SUMIFS('Job Number'!$I$3:$I$200,'Job Number'!$A$3:$A$200,'Line Performance'!AB$1,'Job Number'!$B$3:$B$200,'Line Performance'!$C17,'Job Number'!$E$3:$E$200,'Line Performance'!$A$17),"")</f>
        <v/>
      </c>
      <c r="AC18" s="8" t="str">
        <f>IFERROR($C$17/SUMIFS('Job Number'!$I$3:$I$200,'Job Number'!$A$3:$A$200,'Line Performance'!AC$1,'Job Number'!$B$3:$B$200,'Line Performance'!$C17,'Job Number'!$E$3:$E$200,'Line Performance'!$A$17),"")</f>
        <v/>
      </c>
      <c r="AD18" s="8" t="str">
        <f>IFERROR($C$17/SUMIFS('Job Number'!$I$3:$I$200,'Job Number'!$A$3:$A$200,'Line Performance'!AD$1,'Job Number'!$B$3:$B$200,'Line Performance'!$C17,'Job Number'!$E$3:$E$200,'Line Performance'!$A$17),"")</f>
        <v/>
      </c>
      <c r="AE18" s="8" t="str">
        <f>IFERROR($C$17/SUMIFS('Job Number'!$I$3:$I$200,'Job Number'!$A$3:$A$200,'Line Performance'!AE$1,'Job Number'!$B$3:$B$200,'Line Performance'!$C17,'Job Number'!$E$3:$E$200,'Line Performance'!$A$17),"")</f>
        <v/>
      </c>
      <c r="AF18" s="8" t="str">
        <f>IFERROR($C$17/SUMIFS('Job Number'!$I$3:$I$200,'Job Number'!$A$3:$A$200,'Line Performance'!AF$1,'Job Number'!$B$3:$B$200,'Line Performance'!$C17,'Job Number'!$E$3:$E$200,'Line Performance'!$A$17),"")</f>
        <v/>
      </c>
      <c r="AG18" s="8" t="str">
        <f>IFERROR($C$17/SUMIFS('Job Number'!$I$3:$I$200,'Job Number'!$A$3:$A$200,'Line Performance'!AG$1,'Job Number'!$B$3:$B$200,'Line Performance'!$C17,'Job Number'!$E$3:$E$200,'Line Performance'!$A$17),"")</f>
        <v/>
      </c>
      <c r="AH18" s="8" t="str">
        <f>IFERROR($C$17/SUMIFS('Job Number'!$I$3:$I$200,'Job Number'!$A$3:$A$200,'Line Performance'!AH$1,'Job Number'!$B$3:$B$200,'Line Performance'!$C17,'Job Number'!$E$3:$E$200,'Line Performance'!$A$17),"")</f>
        <v/>
      </c>
      <c r="AI18" s="8" t="str">
        <f>IFERROR(#REF!/SUMIFS('Job Number'!#REF!,'Job Number'!$A$3:$A$200,'Line Performance'!AI$1,'Job Number'!$B$3:$B$200,'Line Performance'!$C18,'Job Number'!$E$3:$E$200,'Line Performance'!#REF!),"")</f>
        <v/>
      </c>
      <c r="AJ18" s="8" t="str">
        <f>IFERROR(#REF!/SUMIFS('Job Number'!#REF!,'Job Number'!$A$3:$A$200,'Line Performance'!AJ$1,'Job Number'!$B$3:$B$200,'Line Performance'!$C18,'Job Number'!$E$3:$E$200,'Line Performance'!#REF!),"")</f>
        <v/>
      </c>
      <c r="AK18" s="8" t="str">
        <f>IFERROR(#REF!/SUMIFS('Job Number'!#REF!,'Job Number'!$A$3:$A$200,'Line Performance'!AK$1,'Job Number'!$B$3:$B$200,'Line Performance'!$C18,'Job Number'!$E$3:$E$200,'Line Performance'!#REF!),"")</f>
        <v/>
      </c>
      <c r="AL18" s="8" t="str">
        <f>IFERROR(#REF!/SUMIFS('Job Number'!#REF!,'Job Number'!$A$3:$A$200,'Line Performance'!AL$1,'Job Number'!$B$3:$B$200,'Line Performance'!$C18,'Job Number'!$E$3:$E$200,'Line Performance'!#REF!),"")</f>
        <v/>
      </c>
      <c r="AM18" s="8" t="str">
        <f>IFERROR(#REF!/SUMIFS('Job Number'!#REF!,'Job Number'!$A$3:$A$200,'Line Performance'!AM$1,'Job Number'!$B$3:$B$200,'Line Performance'!$C18,'Job Number'!$E$3:$E$200,'Line Performance'!#REF!),"")</f>
        <v/>
      </c>
    </row>
    <row r="19" spans="1:39" ht="15" customHeight="1">
      <c r="A19" s="72"/>
      <c r="B19" s="5"/>
      <c r="C19" s="54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8.75" customHeight="1">
      <c r="A20" s="42" t="str">
        <f>'Line Output'!A20</f>
        <v>W03-71010060-Y</v>
      </c>
      <c r="B20" s="42" t="str">
        <f>'Line Output'!B20</f>
        <v>AY01</v>
      </c>
      <c r="C20" s="53">
        <f>IFERROR(VLOOKUP(A20,'FG TYPE'!$B:$D,3,FALSE),0)</f>
        <v>80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9" ht="15" customHeight="1">
      <c r="A21" s="72"/>
      <c r="B21" s="5">
        <f>IFERROR(SUM(D21:AG21)/COUNTIF(D21:AG21,"&gt;0"),0)</f>
        <v>0</v>
      </c>
      <c r="C21" s="54" t="str">
        <f>'Line Output'!C21</f>
        <v>Y01</v>
      </c>
      <c r="D21" s="8" t="str">
        <f>IFERROR($C$20/SUMIFS('Job Number'!$I$3:$I$200,'Job Number'!$A$3:$A$200,'Line Performance'!D$1,'Job Number'!$B$3:$B$200,'Line Performance'!$C20,'Job Number'!$E$3:$E$200,'Line Performance'!$A$20),"")</f>
        <v/>
      </c>
      <c r="E21" s="8" t="str">
        <f>IFERROR($C$20/SUMIFS('Job Number'!$I$3:$I$200,'Job Number'!$A$3:$A$200,'Line Performance'!E$1,'Job Number'!$B$3:$B$200,'Line Performance'!$C20,'Job Number'!$E$3:$E$200,'Line Performance'!$A$20),"")</f>
        <v/>
      </c>
      <c r="F21" s="8" t="str">
        <f>IFERROR($C$20/SUMIFS('Job Number'!$I$3:$I$200,'Job Number'!$A$3:$A$200,'Line Performance'!F$1,'Job Number'!$B$3:$B$200,'Line Performance'!$C20,'Job Number'!$E$3:$E$200,'Line Performance'!$A$20),"")</f>
        <v/>
      </c>
      <c r="G21" s="8" t="str">
        <f>IFERROR($C$20/SUMIFS('Job Number'!$I$3:$I$200,'Job Number'!$A$3:$A$200,'Line Performance'!G$1,'Job Number'!$B$3:$B$200,'Line Performance'!$C20,'Job Number'!$E$3:$E$200,'Line Performance'!$A$20),"")</f>
        <v/>
      </c>
      <c r="H21" s="8" t="str">
        <f>IFERROR($C$20/SUMIFS('Job Number'!$I$3:$I$200,'Job Number'!$A$3:$A$200,'Line Performance'!H$1,'Job Number'!$B$3:$B$200,'Line Performance'!$C20,'Job Number'!$E$3:$E$200,'Line Performance'!$A$20),"")</f>
        <v/>
      </c>
      <c r="I21" s="8" t="str">
        <f>IFERROR($C$20/SUMIFS('Job Number'!$I$3:$I$200,'Job Number'!$A$3:$A$200,'Line Performance'!I$1,'Job Number'!$B$3:$B$200,'Line Performance'!$C20,'Job Number'!$E$3:$E$200,'Line Performance'!$A$20),"")</f>
        <v/>
      </c>
      <c r="J21" s="8" t="str">
        <f>IFERROR($C$20/SUMIFS('Job Number'!$I$3:$I$200,'Job Number'!$A$3:$A$200,'Line Performance'!J$1,'Job Number'!$B$3:$B$200,'Line Performance'!$C20,'Job Number'!$E$3:$E$200,'Line Performance'!$A$20),"")</f>
        <v/>
      </c>
      <c r="K21" s="8" t="str">
        <f>IFERROR($C$20/SUMIFS('Job Number'!$I$3:$I$200,'Job Number'!$A$3:$A$200,'Line Performance'!K$1,'Job Number'!$B$3:$B$200,'Line Performance'!$C20,'Job Number'!$E$3:$E$200,'Line Performance'!$A$20),"")</f>
        <v/>
      </c>
      <c r="L21" s="8" t="str">
        <f>IFERROR($C$20/SUMIFS('Job Number'!$I$3:$I$200,'Job Number'!$A$3:$A$200,'Line Performance'!L$1,'Job Number'!$B$3:$B$200,'Line Performance'!$C20,'Job Number'!$E$3:$E$200,'Line Performance'!$A$20),"")</f>
        <v/>
      </c>
      <c r="M21" s="8" t="str">
        <f>IFERROR($C$20/SUMIFS('Job Number'!$I$3:$I$200,'Job Number'!$A$3:$A$200,'Line Performance'!M$1,'Job Number'!$B$3:$B$200,'Line Performance'!$C20,'Job Number'!$E$3:$E$200,'Line Performance'!$A$20),"")</f>
        <v/>
      </c>
      <c r="N21" s="8" t="str">
        <f>IFERROR($C$20/SUMIFS('Job Number'!$I$3:$I$200,'Job Number'!$A$3:$A$200,'Line Performance'!N$1,'Job Number'!$B$3:$B$200,'Line Performance'!$C20,'Job Number'!$E$3:$E$200,'Line Performance'!$A$20),"")</f>
        <v/>
      </c>
      <c r="O21" s="8" t="str">
        <f>IFERROR($C$20/SUMIFS('Job Number'!$I$3:$I$200,'Job Number'!$A$3:$A$200,'Line Performance'!O$1,'Job Number'!$B$3:$B$200,'Line Performance'!$C20,'Job Number'!$E$3:$E$200,'Line Performance'!$A$20),"")</f>
        <v/>
      </c>
      <c r="P21" s="8" t="str">
        <f>IFERROR($C$20/SUMIFS('Job Number'!$I$3:$I$200,'Job Number'!$A$3:$A$200,'Line Performance'!P$1,'Job Number'!$B$3:$B$200,'Line Performance'!$C20,'Job Number'!$E$3:$E$200,'Line Performance'!$A$20),"")</f>
        <v/>
      </c>
      <c r="Q21" s="8" t="str">
        <f>IFERROR($C$20/SUMIFS('Job Number'!$I$3:$I$200,'Job Number'!$A$3:$A$200,'Line Performance'!Q$1,'Job Number'!$B$3:$B$200,'Line Performance'!$C20,'Job Number'!$E$3:$E$200,'Line Performance'!$A$20),"")</f>
        <v/>
      </c>
      <c r="R21" s="8" t="str">
        <f>IFERROR($C$20/SUMIFS('Job Number'!$I$3:$I$200,'Job Number'!$A$3:$A$200,'Line Performance'!R$1,'Job Number'!$B$3:$B$200,'Line Performance'!$C20,'Job Number'!$E$3:$E$200,'Line Performance'!$A$20),"")</f>
        <v/>
      </c>
      <c r="S21" s="8" t="str">
        <f>IFERROR($C$20/SUMIFS('Job Number'!$I$3:$I$200,'Job Number'!$A$3:$A$200,'Line Performance'!S$1,'Job Number'!$B$3:$B$200,'Line Performance'!$C20,'Job Number'!$E$3:$E$200,'Line Performance'!$A$20),"")</f>
        <v/>
      </c>
      <c r="T21" s="8" t="str">
        <f>IFERROR($C$20/SUMIFS('Job Number'!$I$3:$I$200,'Job Number'!$A$3:$A$200,'Line Performance'!T$1,'Job Number'!$B$3:$B$200,'Line Performance'!$C20,'Job Number'!$E$3:$E$200,'Line Performance'!$A$20),"")</f>
        <v/>
      </c>
      <c r="U21" s="8" t="str">
        <f>IFERROR($C$20/SUMIFS('Job Number'!$I$3:$I$200,'Job Number'!$A$3:$A$200,'Line Performance'!U$1,'Job Number'!$B$3:$B$200,'Line Performance'!$C20,'Job Number'!$E$3:$E$200,'Line Performance'!$A$20),"")</f>
        <v/>
      </c>
      <c r="V21" s="8" t="str">
        <f>IFERROR($C$20/SUMIFS('Job Number'!$I$3:$I$200,'Job Number'!$A$3:$A$200,'Line Performance'!V$1,'Job Number'!$B$3:$B$200,'Line Performance'!$C20,'Job Number'!$E$3:$E$200,'Line Performance'!$A$20),"")</f>
        <v/>
      </c>
      <c r="W21" s="8" t="str">
        <f>IFERROR($C$20/SUMIFS('Job Number'!$I$3:$I$200,'Job Number'!$A$3:$A$200,'Line Performance'!W$1,'Job Number'!$B$3:$B$200,'Line Performance'!$C20,'Job Number'!$E$3:$E$200,'Line Performance'!$A$20),"")</f>
        <v/>
      </c>
      <c r="X21" s="8" t="str">
        <f>IFERROR($C$20/SUMIFS('Job Number'!$I$3:$I$200,'Job Number'!$A$3:$A$200,'Line Performance'!X$1,'Job Number'!$B$3:$B$200,'Line Performance'!$C20,'Job Number'!$E$3:$E$200,'Line Performance'!$A$20),"")</f>
        <v/>
      </c>
      <c r="Y21" s="8" t="str">
        <f>IFERROR($C$20/SUMIFS('Job Number'!$I$3:$I$200,'Job Number'!$A$3:$A$200,'Line Performance'!Y$1,'Job Number'!$B$3:$B$200,'Line Performance'!$C20,'Job Number'!$E$3:$E$200,'Line Performance'!$A$20),"")</f>
        <v/>
      </c>
      <c r="Z21" s="8" t="str">
        <f>IFERROR($C$20/SUMIFS('Job Number'!$I$3:$I$200,'Job Number'!$A$3:$A$200,'Line Performance'!Z$1,'Job Number'!$B$3:$B$200,'Line Performance'!$C20,'Job Number'!$E$3:$E$200,'Line Performance'!$A$20),"")</f>
        <v/>
      </c>
      <c r="AA21" s="8" t="str">
        <f>IFERROR($C$20/SUMIFS('Job Number'!$I$3:$I$200,'Job Number'!$A$3:$A$200,'Line Performance'!AA$1,'Job Number'!$B$3:$B$200,'Line Performance'!$C20,'Job Number'!$E$3:$E$200,'Line Performance'!$A$20),"")</f>
        <v/>
      </c>
      <c r="AB21" s="8" t="str">
        <f>IFERROR($C$20/SUMIFS('Job Number'!$I$3:$I$200,'Job Number'!$A$3:$A$200,'Line Performance'!AB$1,'Job Number'!$B$3:$B$200,'Line Performance'!$C20,'Job Number'!$E$3:$E$200,'Line Performance'!$A$20),"")</f>
        <v/>
      </c>
      <c r="AC21" s="8" t="str">
        <f>IFERROR($C$20/SUMIFS('Job Number'!$I$3:$I$200,'Job Number'!$A$3:$A$200,'Line Performance'!AC$1,'Job Number'!$B$3:$B$200,'Line Performance'!$C20,'Job Number'!$E$3:$E$200,'Line Performance'!$A$20),"")</f>
        <v/>
      </c>
      <c r="AD21" s="8" t="str">
        <f>IFERROR($C$20/SUMIFS('Job Number'!$I$3:$I$200,'Job Number'!$A$3:$A$200,'Line Performance'!AD$1,'Job Number'!$B$3:$B$200,'Line Performance'!$C20,'Job Number'!$E$3:$E$200,'Line Performance'!$A$20),"")</f>
        <v/>
      </c>
      <c r="AE21" s="8" t="str">
        <f>IFERROR($C$20/SUMIFS('Job Number'!$I$3:$I$200,'Job Number'!$A$3:$A$200,'Line Performance'!AE$1,'Job Number'!$B$3:$B$200,'Line Performance'!$C20,'Job Number'!$E$3:$E$200,'Line Performance'!$A$20),"")</f>
        <v/>
      </c>
      <c r="AF21" s="8" t="str">
        <f>IFERROR($C$20/SUMIFS('Job Number'!$I$3:$I$200,'Job Number'!$A$3:$A$200,'Line Performance'!AF$1,'Job Number'!$B$3:$B$200,'Line Performance'!$C20,'Job Number'!$E$3:$E$200,'Line Performance'!$A$20),"")</f>
        <v/>
      </c>
      <c r="AG21" s="8" t="str">
        <f>IFERROR($C$20/SUMIFS('Job Number'!$I$3:$I$200,'Job Number'!$A$3:$A$200,'Line Performance'!AG$1,'Job Number'!$B$3:$B$200,'Line Performance'!$C20,'Job Number'!$E$3:$E$200,'Line Performance'!$A$20),"")</f>
        <v/>
      </c>
      <c r="AH21" s="8" t="str">
        <f>IFERROR($C$20/SUMIFS('Job Number'!$I$3:$I$200,'Job Number'!$A$3:$A$200,'Line Performance'!AH$1,'Job Number'!$B$3:$B$200,'Line Performance'!$C20,'Job Number'!$E$3:$E$200,'Line Performance'!$A$20),"")</f>
        <v/>
      </c>
      <c r="AI21" s="8" t="str">
        <f>IFERROR(#REF!/SUMIFS('Job Number'!#REF!,'Job Number'!$A$3:$A$200,'Line Performance'!AI$1,'Job Number'!$B$3:$B$200,'Line Performance'!$C21,'Job Number'!$E$3:$E$200,'Line Performance'!#REF!),"")</f>
        <v/>
      </c>
      <c r="AJ21" s="8" t="str">
        <f>IFERROR(#REF!/SUMIFS('Job Number'!#REF!,'Job Number'!$A$3:$A$200,'Line Performance'!AJ$1,'Job Number'!$B$3:$B$200,'Line Performance'!$C21,'Job Number'!$E$3:$E$200,'Line Performance'!#REF!),"")</f>
        <v/>
      </c>
      <c r="AK21" s="8" t="str">
        <f>IFERROR(#REF!/SUMIFS('Job Number'!#REF!,'Job Number'!$A$3:$A$200,'Line Performance'!AK$1,'Job Number'!$B$3:$B$200,'Line Performance'!$C21,'Job Number'!$E$3:$E$200,'Line Performance'!#REF!),"")</f>
        <v/>
      </c>
      <c r="AL21" s="8" t="str">
        <f>IFERROR(#REF!/SUMIFS('Job Number'!#REF!,'Job Number'!$A$3:$A$200,'Line Performance'!AL$1,'Job Number'!$B$3:$B$200,'Line Performance'!$C21,'Job Number'!$E$3:$E$200,'Line Performance'!#REF!),"")</f>
        <v/>
      </c>
      <c r="AM21" s="8" t="str">
        <f>IFERROR(#REF!/SUMIFS('Job Number'!#REF!,'Job Number'!$A$3:$A$200,'Line Performance'!AM$1,'Job Number'!$B$3:$B$200,'Line Performance'!$C21,'Job Number'!$E$3:$E$200,'Line Performance'!#REF!),"")</f>
        <v/>
      </c>
    </row>
    <row r="22" spans="1:39" ht="15" customHeight="1">
      <c r="A22" s="72"/>
      <c r="B22" s="5"/>
      <c r="C22" s="54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8.75" customHeight="1">
      <c r="A23" s="42" t="str">
        <f>'Line Output'!A23</f>
        <v>W03-71010061-Y</v>
      </c>
      <c r="B23" s="42" t="str">
        <f>'Line Output'!B23</f>
        <v>AX88</v>
      </c>
      <c r="C23" s="53">
        <f>IFERROR(VLOOKUP(A23,'FG TYPE'!$B:$D,3,FALSE),0)</f>
        <v>80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9" ht="15" customHeight="1">
      <c r="A24" s="72"/>
      <c r="B24" s="5">
        <f>IFERROR(SUM(D24:AG24)/COUNTIF(D24:AG24,"&gt;0"),0)</f>
        <v>12.910052910052912</v>
      </c>
      <c r="C24" s="54" t="str">
        <f>'Line Output'!C24</f>
        <v>Y01</v>
      </c>
      <c r="D24" s="8" t="str">
        <f>IFERROR($C$23/SUMIFS('Job Number'!$I$3:$I$200,'Job Number'!$A$3:$A$200,'Line Performance'!D$1,'Job Number'!$B$3:$B$200,'Line Performance'!$C24,'Job Number'!$E$3:$E$200,'Line Performance'!$A$23),"")</f>
        <v/>
      </c>
      <c r="E24" s="8" t="str">
        <f>IFERROR($C$23/SUMIFS('Job Number'!$I$3:$I$200,'Job Number'!$A$3:$A$200,'Line Performance'!E$1,'Job Number'!$B$3:$B$200,'Line Performance'!$C24,'Job Number'!$E$3:$E$200,'Line Performance'!$A$23),"")</f>
        <v/>
      </c>
      <c r="F24" s="8" t="str">
        <f>IFERROR($C$23/SUMIFS('Job Number'!$I$3:$I$200,'Job Number'!$A$3:$A$200,'Line Performance'!F$1,'Job Number'!$B$3:$B$200,'Line Performance'!$C24,'Job Number'!$E$3:$E$200,'Line Performance'!$A$23),"")</f>
        <v/>
      </c>
      <c r="G24" s="8" t="str">
        <f>IFERROR($C$23/SUMIFS('Job Number'!$I$3:$I$200,'Job Number'!$A$3:$A$200,'Line Performance'!G$1,'Job Number'!$B$3:$B$200,'Line Performance'!$C24,'Job Number'!$E$3:$E$200,'Line Performance'!$A$23),"")</f>
        <v/>
      </c>
      <c r="H24" s="8" t="str">
        <f>IFERROR($C$23/SUMIFS('Job Number'!$I$3:$I$200,'Job Number'!$A$3:$A$200,'Line Performance'!H$1,'Job Number'!$B$3:$B$200,'Line Performance'!$C24,'Job Number'!$E$3:$E$200,'Line Performance'!$A$23),"")</f>
        <v/>
      </c>
      <c r="I24" s="8" t="str">
        <f>IFERROR($C$23/SUMIFS('Job Number'!$I$3:$I$200,'Job Number'!$A$3:$A$200,'Line Performance'!I$1,'Job Number'!$B$3:$B$200,'Line Performance'!$C24,'Job Number'!$E$3:$E$200,'Line Performance'!$A$23),"")</f>
        <v/>
      </c>
      <c r="J24" s="8" t="str">
        <f>IFERROR($C$23/SUMIFS('Job Number'!$I$3:$I$200,'Job Number'!$A$3:$A$200,'Line Performance'!J$1,'Job Number'!$B$3:$B$200,'Line Performance'!$C24,'Job Number'!$E$3:$E$200,'Line Performance'!$A$23),"")</f>
        <v/>
      </c>
      <c r="K24" s="8" t="str">
        <f>IFERROR($C$23/SUMIFS('Job Number'!$I$3:$I$200,'Job Number'!$A$3:$A$200,'Line Performance'!K$1,'Job Number'!$B$3:$B$200,'Line Performance'!$C24,'Job Number'!$E$3:$E$200,'Line Performance'!$A$23),"")</f>
        <v/>
      </c>
      <c r="L24" s="8" t="str">
        <f>IFERROR($C$23/SUMIFS('Job Number'!$I$3:$I$200,'Job Number'!$A$3:$A$200,'Line Performance'!L$1,'Job Number'!$B$3:$B$200,'Line Performance'!$C24,'Job Number'!$E$3:$E$200,'Line Performance'!$A$23),"")</f>
        <v/>
      </c>
      <c r="M24" s="8" t="str">
        <f>IFERROR($C$23/SUMIFS('Job Number'!$I$3:$I$200,'Job Number'!$A$3:$A$200,'Line Performance'!M$1,'Job Number'!$B$3:$B$200,'Line Performance'!$C24,'Job Number'!$E$3:$E$200,'Line Performance'!$A$23),"")</f>
        <v/>
      </c>
      <c r="N24" s="8" t="str">
        <f>IFERROR($C$23/SUMIFS('Job Number'!$I$3:$I$200,'Job Number'!$A$3:$A$200,'Line Performance'!N$1,'Job Number'!$B$3:$B$200,'Line Performance'!$C24,'Job Number'!$E$3:$E$200,'Line Performance'!$A$23),"")</f>
        <v/>
      </c>
      <c r="O24" s="8" t="str">
        <f>IFERROR($C$23/SUMIFS('Job Number'!$I$3:$I$200,'Job Number'!$A$3:$A$200,'Line Performance'!O$1,'Job Number'!$B$3:$B$200,'Line Performance'!$C24,'Job Number'!$E$3:$E$200,'Line Performance'!$A$23),"")</f>
        <v/>
      </c>
      <c r="P24" s="8" t="str">
        <f>IFERROR($C$23/SUMIFS('Job Number'!$I$3:$I$200,'Job Number'!$A$3:$A$200,'Line Performance'!P$1,'Job Number'!$B$3:$B$200,'Line Performance'!$C24,'Job Number'!$E$3:$E$200,'Line Performance'!$A$23),"")</f>
        <v/>
      </c>
      <c r="Q24" s="8" t="str">
        <f>IFERROR($C$23/SUMIFS('Job Number'!$I$3:$I$200,'Job Number'!$A$3:$A$200,'Line Performance'!Q$1,'Job Number'!$B$3:$B$200,'Line Performance'!$C24,'Job Number'!$E$3:$E$200,'Line Performance'!$A$23),"")</f>
        <v/>
      </c>
      <c r="R24" s="8" t="str">
        <f>IFERROR($C$23/SUMIFS('Job Number'!$I$3:$I$200,'Job Number'!$A$3:$A$200,'Line Performance'!R$1,'Job Number'!$B$3:$B$200,'Line Performance'!$C24,'Job Number'!$E$3:$E$200,'Line Performance'!$A$23),"")</f>
        <v/>
      </c>
      <c r="S24" s="8" t="str">
        <f>IFERROR($C$23/SUMIFS('Job Number'!$I$3:$I$200,'Job Number'!$A$3:$A$200,'Line Performance'!S$1,'Job Number'!$B$3:$B$200,'Line Performance'!$C24,'Job Number'!$E$3:$E$200,'Line Performance'!$A$23),"")</f>
        <v/>
      </c>
      <c r="T24" s="8" t="str">
        <f>IFERROR($C$23/SUMIFS('Job Number'!$I$3:$I$200,'Job Number'!$A$3:$A$200,'Line Performance'!T$1,'Job Number'!$B$3:$B$200,'Line Performance'!$C24,'Job Number'!$E$3:$E$200,'Line Performance'!$A$23),"")</f>
        <v/>
      </c>
      <c r="U24" s="8" t="str">
        <f>IFERROR($C$23/SUMIFS('Job Number'!$I$3:$I$200,'Job Number'!$A$3:$A$200,'Line Performance'!U$1,'Job Number'!$B$3:$B$200,'Line Performance'!$C24,'Job Number'!$E$3:$E$200,'Line Performance'!$A$23),"")</f>
        <v/>
      </c>
      <c r="V24" s="8" t="str">
        <f>IFERROR($C$23/SUMIFS('Job Number'!$I$3:$I$200,'Job Number'!$A$3:$A$200,'Line Performance'!V$1,'Job Number'!$B$3:$B$200,'Line Performance'!$C24,'Job Number'!$E$3:$E$200,'Line Performance'!$A$23),"")</f>
        <v/>
      </c>
      <c r="W24" s="8" t="str">
        <f>IFERROR($C$23/SUMIFS('Job Number'!$I$3:$I$200,'Job Number'!$A$3:$A$200,'Line Performance'!W$1,'Job Number'!$B$3:$B$200,'Line Performance'!$C24,'Job Number'!$E$3:$E$200,'Line Performance'!$A$23),"")</f>
        <v/>
      </c>
      <c r="X24" s="8" t="str">
        <f>IFERROR($C$23/SUMIFS('Job Number'!$I$3:$I$200,'Job Number'!$A$3:$A$200,'Line Performance'!X$1,'Job Number'!$B$3:$B$200,'Line Performance'!$C24,'Job Number'!$E$3:$E$200,'Line Performance'!$A$23),"")</f>
        <v/>
      </c>
      <c r="Y24" s="8" t="str">
        <f>IFERROR($C$23/SUMIFS('Job Number'!$I$3:$I$200,'Job Number'!$A$3:$A$200,'Line Performance'!Y$1,'Job Number'!$B$3:$B$200,'Line Performance'!$C24,'Job Number'!$E$3:$E$200,'Line Performance'!$A$23),"")</f>
        <v/>
      </c>
      <c r="Z24" s="8" t="str">
        <f>IFERROR($C$23/SUMIFS('Job Number'!$I$3:$I$200,'Job Number'!$A$3:$A$200,'Line Performance'!Z$1,'Job Number'!$B$3:$B$200,'Line Performance'!$C24,'Job Number'!$E$3:$E$200,'Line Performance'!$A$23),"")</f>
        <v/>
      </c>
      <c r="AA24" s="8" t="str">
        <f>IFERROR($C$23/SUMIFS('Job Number'!$I$3:$I$200,'Job Number'!$A$3:$A$200,'Line Performance'!AA$1,'Job Number'!$B$3:$B$200,'Line Performance'!$C24,'Job Number'!$E$3:$E$200,'Line Performance'!$A$23),"")</f>
        <v/>
      </c>
      <c r="AB24" s="8" t="str">
        <f>IFERROR($C$23/SUMIFS('Job Number'!$I$3:$I$200,'Job Number'!$A$3:$A$200,'Line Performance'!AB$1,'Job Number'!$B$3:$B$200,'Line Performance'!$C24,'Job Number'!$E$3:$E$200,'Line Performance'!$A$23),"")</f>
        <v/>
      </c>
      <c r="AC24" s="8" t="str">
        <f>IFERROR($C$23/SUMIFS('Job Number'!$I$3:$I$200,'Job Number'!$A$3:$A$200,'Line Performance'!AC$1,'Job Number'!$B$3:$B$200,'Line Performance'!$C24,'Job Number'!$E$3:$E$200,'Line Performance'!$A$23),"")</f>
        <v/>
      </c>
      <c r="AD24" s="8">
        <f>IFERROR($C$23/SUMIFS('Job Number'!$I$3:$I$200,'Job Number'!$A$3:$A$200,'Line Performance'!AD$1,'Job Number'!$B$3:$B$200,'Line Performance'!$C24,'Job Number'!$E$3:$E$200,'Line Performance'!$A$23),"")</f>
        <v>17.777777777777779</v>
      </c>
      <c r="AE24" s="8">
        <f>IFERROR($C$23/SUMIFS('Job Number'!$I$3:$I$200,'Job Number'!$A$3:$A$200,'Line Performance'!AE$1,'Job Number'!$B$3:$B$200,'Line Performance'!$C24,'Job Number'!$E$3:$E$200,'Line Performance'!$A$23),"")</f>
        <v>13.333333333333334</v>
      </c>
      <c r="AF24" s="8" t="str">
        <f>IFERROR($C$23/SUMIFS('Job Number'!$I$3:$I$200,'Job Number'!$A$3:$A$200,'Line Performance'!AF$1,'Job Number'!$B$3:$B$200,'Line Performance'!$C24,'Job Number'!$E$3:$E$200,'Line Performance'!$A$23),"")</f>
        <v/>
      </c>
      <c r="AG24" s="8">
        <f>IFERROR($C$23/SUMIFS('Job Number'!$I$3:$I$200,'Job Number'!$A$3:$A$200,'Line Performance'!AG$1,'Job Number'!$B$3:$B$200,'Line Performance'!$C24,'Job Number'!$E$3:$E$200,'Line Performance'!$A$23),"")</f>
        <v>7.6190476190476186</v>
      </c>
      <c r="AH24" s="8" t="str">
        <f>IFERROR($C$23/SUMIFS('Job Number'!$I$3:$I$200,'Job Number'!$A$3:$A$200,'Line Performance'!AH$1,'Job Number'!$B$3:$B$200,'Line Performance'!$C24,'Job Number'!$E$3:$E$200,'Line Performance'!$A$23),"")</f>
        <v/>
      </c>
      <c r="AI24" s="8" t="str">
        <f>IFERROR(#REF!/SUMIFS('Job Number'!#REF!,'Job Number'!$A$3:$A$200,'Line Performance'!AI$1,'Job Number'!$B$3:$B$200,'Line Performance'!$C24,'Job Number'!$E$3:$E$200,'Line Performance'!#REF!),"")</f>
        <v/>
      </c>
      <c r="AJ24" s="8" t="str">
        <f>IFERROR(#REF!/SUMIFS('Job Number'!#REF!,'Job Number'!$A$3:$A$200,'Line Performance'!AJ$1,'Job Number'!$B$3:$B$200,'Line Performance'!$C24,'Job Number'!$E$3:$E$200,'Line Performance'!#REF!),"")</f>
        <v/>
      </c>
      <c r="AK24" s="8" t="str">
        <f>IFERROR(#REF!/SUMIFS('Job Number'!#REF!,'Job Number'!$A$3:$A$200,'Line Performance'!AK$1,'Job Number'!$B$3:$B$200,'Line Performance'!$C24,'Job Number'!$E$3:$E$200,'Line Performance'!#REF!),"")</f>
        <v/>
      </c>
      <c r="AL24" s="8" t="str">
        <f>IFERROR(#REF!/SUMIFS('Job Number'!#REF!,'Job Number'!$A$3:$A$200,'Line Performance'!AL$1,'Job Number'!$B$3:$B$200,'Line Performance'!$C24,'Job Number'!$E$3:$E$200,'Line Performance'!#REF!),"")</f>
        <v/>
      </c>
      <c r="AM24" s="8" t="str">
        <f>IFERROR(#REF!/SUMIFS('Job Number'!#REF!,'Job Number'!$A$3:$A$200,'Line Performance'!AM$1,'Job Number'!$B$3:$B$200,'Line Performance'!$C24,'Job Number'!$E$3:$E$200,'Line Performance'!#REF!),"")</f>
        <v/>
      </c>
    </row>
    <row r="25" spans="1:39" ht="15" customHeight="1">
      <c r="A25" s="72"/>
      <c r="B25" s="5"/>
      <c r="C25" s="54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18.75" customHeight="1">
      <c r="A26" s="42" t="str">
        <f>'Line Output'!A26</f>
        <v>W03-25040027-Y</v>
      </c>
      <c r="B26" s="42" t="str">
        <f>'Line Output'!B26</f>
        <v>28#*2C+24#*2C+AL+D+</v>
      </c>
      <c r="C26" s="53">
        <f>IFERROR(VLOOKUP(A26,'FG TYPE'!$B:$D,3,FALSE),0)</f>
        <v>60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9" ht="15" customHeight="1">
      <c r="A27" s="72"/>
      <c r="B27" s="5">
        <f>IFERROR(SUM(D27:AG27)/COUNTIF(D27:AG27,"&gt;0"),0)</f>
        <v>120</v>
      </c>
      <c r="C27" s="54" t="str">
        <f>'Line Output'!C27</f>
        <v>Y01</v>
      </c>
      <c r="D27" s="8" t="str">
        <f>IFERROR($C$26/SUMIFS('Job Number'!$I$3:$I$200,'Job Number'!$A$3:$A$200,'Line Performance'!D$1,'Job Number'!$B$3:$B$200,'Line Performance'!$C27,'Job Number'!$E$3:$E$200,'Line Performance'!$A$26),"")</f>
        <v/>
      </c>
      <c r="E27" s="8" t="str">
        <f>IFERROR($C$26/SUMIFS('Job Number'!$I$3:$I$200,'Job Number'!$A$3:$A$200,'Line Performance'!E$1,'Job Number'!$B$3:$B$200,'Line Performance'!$C27,'Job Number'!$E$3:$E$200,'Line Performance'!$A$26),"")</f>
        <v/>
      </c>
      <c r="F27" s="8" t="str">
        <f>IFERROR($C$26/SUMIFS('Job Number'!$I$3:$I$200,'Job Number'!$A$3:$A$200,'Line Performance'!F$1,'Job Number'!$B$3:$B$200,'Line Performance'!$C27,'Job Number'!$E$3:$E$200,'Line Performance'!$A$26),"")</f>
        <v/>
      </c>
      <c r="G27" s="8" t="str">
        <f>IFERROR($C$26/SUMIFS('Job Number'!$I$3:$I$200,'Job Number'!$A$3:$A$200,'Line Performance'!G$1,'Job Number'!$B$3:$B$200,'Line Performance'!$C27,'Job Number'!$E$3:$E$200,'Line Performance'!$A$26),"")</f>
        <v/>
      </c>
      <c r="H27" s="8" t="str">
        <f>IFERROR($C$26/SUMIFS('Job Number'!$I$3:$I$200,'Job Number'!$A$3:$A$200,'Line Performance'!H$1,'Job Number'!$B$3:$B$200,'Line Performance'!$C27,'Job Number'!$E$3:$E$200,'Line Performance'!$A$26),"")</f>
        <v/>
      </c>
      <c r="I27" s="8" t="str">
        <f>IFERROR($C$26/SUMIFS('Job Number'!$I$3:$I$200,'Job Number'!$A$3:$A$200,'Line Performance'!I$1,'Job Number'!$B$3:$B$200,'Line Performance'!$C27,'Job Number'!$E$3:$E$200,'Line Performance'!$A$26),"")</f>
        <v/>
      </c>
      <c r="J27" s="8" t="str">
        <f>IFERROR($C$26/SUMIFS('Job Number'!$I$3:$I$200,'Job Number'!$A$3:$A$200,'Line Performance'!J$1,'Job Number'!$B$3:$B$200,'Line Performance'!$C27,'Job Number'!$E$3:$E$200,'Line Performance'!$A$26),"")</f>
        <v/>
      </c>
      <c r="K27" s="8" t="str">
        <f>IFERROR($C$26/SUMIFS('Job Number'!$I$3:$I$200,'Job Number'!$A$3:$A$200,'Line Performance'!K$1,'Job Number'!$B$3:$B$200,'Line Performance'!$C27,'Job Number'!$E$3:$E$200,'Line Performance'!$A$26),"")</f>
        <v/>
      </c>
      <c r="L27" s="8" t="str">
        <f>IFERROR($C$26/SUMIFS('Job Number'!$I$3:$I$200,'Job Number'!$A$3:$A$200,'Line Performance'!L$1,'Job Number'!$B$3:$B$200,'Line Performance'!$C27,'Job Number'!$E$3:$E$200,'Line Performance'!$A$26),"")</f>
        <v/>
      </c>
      <c r="M27" s="8">
        <f>IFERROR($C$26/SUMIFS('Job Number'!$I$3:$I$200,'Job Number'!$A$3:$A$200,'Line Performance'!M$1,'Job Number'!$B$3:$B$200,'Line Performance'!$C27,'Job Number'!$E$3:$E$200,'Line Performance'!$A$26),"")</f>
        <v>120</v>
      </c>
      <c r="N27" s="8" t="str">
        <f>IFERROR($C$26/SUMIFS('Job Number'!$I$3:$I$200,'Job Number'!$A$3:$A$200,'Line Performance'!N$1,'Job Number'!$B$3:$B$200,'Line Performance'!$C27,'Job Number'!$E$3:$E$200,'Line Performance'!$A$26),"")</f>
        <v/>
      </c>
      <c r="O27" s="8" t="str">
        <f>IFERROR($C$26/SUMIFS('Job Number'!$I$3:$I$200,'Job Number'!$A$3:$A$200,'Line Performance'!O$1,'Job Number'!$B$3:$B$200,'Line Performance'!$C27,'Job Number'!$E$3:$E$200,'Line Performance'!$A$26),"")</f>
        <v/>
      </c>
      <c r="P27" s="8" t="str">
        <f>IFERROR($C$26/SUMIFS('Job Number'!$I$3:$I$200,'Job Number'!$A$3:$A$200,'Line Performance'!P$1,'Job Number'!$B$3:$B$200,'Line Performance'!$C27,'Job Number'!$E$3:$E$200,'Line Performance'!$A$26),"")</f>
        <v/>
      </c>
      <c r="Q27" s="8" t="str">
        <f>IFERROR($C$26/SUMIFS('Job Number'!$I$3:$I$200,'Job Number'!$A$3:$A$200,'Line Performance'!Q$1,'Job Number'!$B$3:$B$200,'Line Performance'!$C27,'Job Number'!$E$3:$E$200,'Line Performance'!$A$26),"")</f>
        <v/>
      </c>
      <c r="R27" s="8" t="str">
        <f>IFERROR($C$26/SUMIFS('Job Number'!$I$3:$I$200,'Job Number'!$A$3:$A$200,'Line Performance'!R$1,'Job Number'!$B$3:$B$200,'Line Performance'!$C27,'Job Number'!$E$3:$E$200,'Line Performance'!$A$26),"")</f>
        <v/>
      </c>
      <c r="S27" s="8" t="str">
        <f>IFERROR($C$26/SUMIFS('Job Number'!$I$3:$I$200,'Job Number'!$A$3:$A$200,'Line Performance'!S$1,'Job Number'!$B$3:$B$200,'Line Performance'!$C27,'Job Number'!$E$3:$E$200,'Line Performance'!$A$26),"")</f>
        <v/>
      </c>
      <c r="T27" s="8" t="str">
        <f>IFERROR($C$26/SUMIFS('Job Number'!$I$3:$I$200,'Job Number'!$A$3:$A$200,'Line Performance'!T$1,'Job Number'!$B$3:$B$200,'Line Performance'!$C27,'Job Number'!$E$3:$E$200,'Line Performance'!$A$26),"")</f>
        <v/>
      </c>
      <c r="U27" s="8" t="str">
        <f>IFERROR($C$26/SUMIFS('Job Number'!$I$3:$I$200,'Job Number'!$A$3:$A$200,'Line Performance'!U$1,'Job Number'!$B$3:$B$200,'Line Performance'!$C27,'Job Number'!$E$3:$E$200,'Line Performance'!$A$26),"")</f>
        <v/>
      </c>
      <c r="V27" s="8" t="str">
        <f>IFERROR($C$26/SUMIFS('Job Number'!$I$3:$I$200,'Job Number'!$A$3:$A$200,'Line Performance'!V$1,'Job Number'!$B$3:$B$200,'Line Performance'!$C27,'Job Number'!$E$3:$E$200,'Line Performance'!$A$26),"")</f>
        <v/>
      </c>
      <c r="W27" s="8" t="str">
        <f>IFERROR($C$26/SUMIFS('Job Number'!$I$3:$I$200,'Job Number'!$A$3:$A$200,'Line Performance'!W$1,'Job Number'!$B$3:$B$200,'Line Performance'!$C27,'Job Number'!$E$3:$E$200,'Line Performance'!$A$26),"")</f>
        <v/>
      </c>
      <c r="X27" s="8" t="str">
        <f>IFERROR($C$26/SUMIFS('Job Number'!$I$3:$I$200,'Job Number'!$A$3:$A$200,'Line Performance'!X$1,'Job Number'!$B$3:$B$200,'Line Performance'!$C27,'Job Number'!$E$3:$E$200,'Line Performance'!$A$26),"")</f>
        <v/>
      </c>
      <c r="Y27" s="8" t="str">
        <f>IFERROR($C$26/SUMIFS('Job Number'!$I$3:$I$200,'Job Number'!$A$3:$A$200,'Line Performance'!Y$1,'Job Number'!$B$3:$B$200,'Line Performance'!$C27,'Job Number'!$E$3:$E$200,'Line Performance'!$A$26),"")</f>
        <v/>
      </c>
      <c r="Z27" s="8" t="str">
        <f>IFERROR($C$26/SUMIFS('Job Number'!$I$3:$I$200,'Job Number'!$A$3:$A$200,'Line Performance'!Z$1,'Job Number'!$B$3:$B$200,'Line Performance'!$C27,'Job Number'!$E$3:$E$200,'Line Performance'!$A$26),"")</f>
        <v/>
      </c>
      <c r="AA27" s="8" t="str">
        <f>IFERROR($C$26/SUMIFS('Job Number'!$I$3:$I$200,'Job Number'!$A$3:$A$200,'Line Performance'!AA$1,'Job Number'!$B$3:$B$200,'Line Performance'!$C27,'Job Number'!$E$3:$E$200,'Line Performance'!$A$26),"")</f>
        <v/>
      </c>
      <c r="AB27" s="8" t="str">
        <f>IFERROR($C$26/SUMIFS('Job Number'!$I$3:$I$200,'Job Number'!$A$3:$A$200,'Line Performance'!AB$1,'Job Number'!$B$3:$B$200,'Line Performance'!$C27,'Job Number'!$E$3:$E$200,'Line Performance'!$A$26),"")</f>
        <v/>
      </c>
      <c r="AC27" s="8" t="str">
        <f>IFERROR($C$26/SUMIFS('Job Number'!$I$3:$I$200,'Job Number'!$A$3:$A$200,'Line Performance'!AC$1,'Job Number'!$B$3:$B$200,'Line Performance'!$C27,'Job Number'!$E$3:$E$200,'Line Performance'!$A$26),"")</f>
        <v/>
      </c>
      <c r="AD27" s="8" t="str">
        <f>IFERROR($C$26/SUMIFS('Job Number'!$I$3:$I$200,'Job Number'!$A$3:$A$200,'Line Performance'!AD$1,'Job Number'!$B$3:$B$200,'Line Performance'!$C27,'Job Number'!$E$3:$E$200,'Line Performance'!$A$26),"")</f>
        <v/>
      </c>
      <c r="AE27" s="8" t="str">
        <f>IFERROR($C$26/SUMIFS('Job Number'!$I$3:$I$200,'Job Number'!$A$3:$A$200,'Line Performance'!AE$1,'Job Number'!$B$3:$B$200,'Line Performance'!$C27,'Job Number'!$E$3:$E$200,'Line Performance'!$A$26),"")</f>
        <v/>
      </c>
      <c r="AF27" s="8" t="str">
        <f>IFERROR($C$26/SUMIFS('Job Number'!$I$3:$I$200,'Job Number'!$A$3:$A$200,'Line Performance'!AF$1,'Job Number'!$B$3:$B$200,'Line Performance'!$C27,'Job Number'!$E$3:$E$200,'Line Performance'!$A$26),"")</f>
        <v/>
      </c>
      <c r="AG27" s="8" t="str">
        <f>IFERROR($C$26/SUMIFS('Job Number'!$I$3:$I$200,'Job Number'!$A$3:$A$200,'Line Performance'!AG$1,'Job Number'!$B$3:$B$200,'Line Performance'!$C27,'Job Number'!$E$3:$E$200,'Line Performance'!$A$26),"")</f>
        <v/>
      </c>
      <c r="AH27" s="8" t="str">
        <f>IFERROR($C$26/SUMIFS('Job Number'!$I$3:$I$200,'Job Number'!$A$3:$A$200,'Line Performance'!AH$1,'Job Number'!$B$3:$B$200,'Line Performance'!$C27,'Job Number'!$E$3:$E$200,'Line Performance'!$A$26),"")</f>
        <v/>
      </c>
      <c r="AI27" s="8" t="str">
        <f>IFERROR(#REF!/SUMIFS('Job Number'!#REF!,'Job Number'!$A$3:$A$200,'Line Performance'!AI$1,'Job Number'!$B$3:$B$200,'Line Performance'!$C27,'Job Number'!$E$3:$E$200,'Line Performance'!#REF!),"")</f>
        <v/>
      </c>
      <c r="AJ27" s="8" t="str">
        <f>IFERROR(#REF!/SUMIFS('Job Number'!#REF!,'Job Number'!$A$3:$A$200,'Line Performance'!AJ$1,'Job Number'!$B$3:$B$200,'Line Performance'!$C27,'Job Number'!$E$3:$E$200,'Line Performance'!#REF!),"")</f>
        <v/>
      </c>
      <c r="AK27" s="8" t="str">
        <f>IFERROR(#REF!/SUMIFS('Job Number'!#REF!,'Job Number'!$A$3:$A$200,'Line Performance'!AK$1,'Job Number'!$B$3:$B$200,'Line Performance'!$C27,'Job Number'!$E$3:$E$200,'Line Performance'!#REF!),"")</f>
        <v/>
      </c>
      <c r="AL27" s="8" t="str">
        <f>IFERROR(#REF!/SUMIFS('Job Number'!#REF!,'Job Number'!$A$3:$A$200,'Line Performance'!AL$1,'Job Number'!$B$3:$B$200,'Line Performance'!$C27,'Job Number'!$E$3:$E$200,'Line Performance'!#REF!),"")</f>
        <v/>
      </c>
      <c r="AM27" s="8" t="str">
        <f>IFERROR(#REF!/SUMIFS('Job Number'!#REF!,'Job Number'!$A$3:$A$200,'Line Performance'!AM$1,'Job Number'!$B$3:$B$200,'Line Performance'!$C27,'Job Number'!$E$3:$E$200,'Line Performance'!#REF!),"")</f>
        <v/>
      </c>
    </row>
    <row r="28" spans="1:39" ht="15" customHeight="1">
      <c r="A28" s="72"/>
      <c r="B28" s="5"/>
      <c r="C28" s="5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18.75" customHeight="1">
      <c r="A29" s="42" t="str">
        <f>'Line Output'!A29</f>
        <v>W03-25040028-Y</v>
      </c>
      <c r="B29" s="42" t="str">
        <f>'Line Output'!B29</f>
        <v>28#*2C+24#*2C+AL+D+</v>
      </c>
      <c r="C29" s="53">
        <f>IFERROR(VLOOKUP(A29,'FG TYPE'!$B:$D,3,FALSE),0)</f>
        <v>60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9" ht="15" customHeight="1">
      <c r="A30" s="72"/>
      <c r="B30" s="5">
        <f>IFERROR(SUM(D30:AG30)/COUNTIF(D30:AG30,"&gt;0"),0)</f>
        <v>15</v>
      </c>
      <c r="C30" s="54" t="str">
        <f>'Line Output'!C30</f>
        <v>Y01</v>
      </c>
      <c r="D30" s="8" t="str">
        <f>IFERROR($C$29/SUMIFS('Job Number'!$I$3:$I$200,'Job Number'!$A$3:$A$200,'Line Performance'!D$1,'Job Number'!$B$3:$B$200,'Line Performance'!$C30,'Job Number'!$E$3:$E$200,'Line Performance'!$A$29),"")</f>
        <v/>
      </c>
      <c r="E30" s="8" t="str">
        <f>IFERROR($C$29/SUMIFS('Job Number'!$I$3:$I$200,'Job Number'!$A$3:$A$200,'Line Performance'!E$1,'Job Number'!$B$3:$B$200,'Line Performance'!$C30,'Job Number'!$E$3:$E$200,'Line Performance'!$A$29),"")</f>
        <v/>
      </c>
      <c r="F30" s="8">
        <f>IFERROR($C$29/SUMIFS('Job Number'!$I$3:$I$200,'Job Number'!$A$3:$A$200,'Line Performance'!F$1,'Job Number'!$B$3:$B$200,'Line Performance'!$C30,'Job Number'!$E$3:$E$200,'Line Performance'!$A$29),"")</f>
        <v>15</v>
      </c>
      <c r="G30" s="8" t="str">
        <f>IFERROR($C$29/SUMIFS('Job Number'!$I$3:$I$200,'Job Number'!$A$3:$A$200,'Line Performance'!G$1,'Job Number'!$B$3:$B$200,'Line Performance'!$C30,'Job Number'!$E$3:$E$200,'Line Performance'!$A$29),"")</f>
        <v/>
      </c>
      <c r="H30" s="8" t="str">
        <f>IFERROR($C$29/SUMIFS('Job Number'!$I$3:$I$200,'Job Number'!$A$3:$A$200,'Line Performance'!H$1,'Job Number'!$B$3:$B$200,'Line Performance'!$C30,'Job Number'!$E$3:$E$200,'Line Performance'!$A$29),"")</f>
        <v/>
      </c>
      <c r="I30" s="8" t="str">
        <f>IFERROR($C$29/SUMIFS('Job Number'!$I$3:$I$200,'Job Number'!$A$3:$A$200,'Line Performance'!I$1,'Job Number'!$B$3:$B$200,'Line Performance'!$C30,'Job Number'!$E$3:$E$200,'Line Performance'!$A$29),"")</f>
        <v/>
      </c>
      <c r="J30" s="8" t="str">
        <f>IFERROR($C$29/SUMIFS('Job Number'!$I$3:$I$200,'Job Number'!$A$3:$A$200,'Line Performance'!J$1,'Job Number'!$B$3:$B$200,'Line Performance'!$C30,'Job Number'!$E$3:$E$200,'Line Performance'!$A$29),"")</f>
        <v/>
      </c>
      <c r="K30" s="8" t="str">
        <f>IFERROR($C$29/SUMIFS('Job Number'!$I$3:$I$200,'Job Number'!$A$3:$A$200,'Line Performance'!K$1,'Job Number'!$B$3:$B$200,'Line Performance'!$C30,'Job Number'!$E$3:$E$200,'Line Performance'!$A$29),"")</f>
        <v/>
      </c>
      <c r="L30" s="8" t="str">
        <f>IFERROR($C$29/SUMIFS('Job Number'!$I$3:$I$200,'Job Number'!$A$3:$A$200,'Line Performance'!L$1,'Job Number'!$B$3:$B$200,'Line Performance'!$C30,'Job Number'!$E$3:$E$200,'Line Performance'!$A$29),"")</f>
        <v/>
      </c>
      <c r="M30" s="8" t="str">
        <f>IFERROR($C$29/SUMIFS('Job Number'!$I$3:$I$200,'Job Number'!$A$3:$A$200,'Line Performance'!M$1,'Job Number'!$B$3:$B$200,'Line Performance'!$C30,'Job Number'!$E$3:$E$200,'Line Performance'!$A$29),"")</f>
        <v/>
      </c>
      <c r="N30" s="8" t="str">
        <f>IFERROR($C$29/SUMIFS('Job Number'!$I$3:$I$200,'Job Number'!$A$3:$A$200,'Line Performance'!N$1,'Job Number'!$B$3:$B$200,'Line Performance'!$C30,'Job Number'!$E$3:$E$200,'Line Performance'!$A$29),"")</f>
        <v/>
      </c>
      <c r="O30" s="8" t="str">
        <f>IFERROR($C$29/SUMIFS('Job Number'!$I$3:$I$200,'Job Number'!$A$3:$A$200,'Line Performance'!O$1,'Job Number'!$B$3:$B$200,'Line Performance'!$C30,'Job Number'!$E$3:$E$200,'Line Performance'!$A$29),"")</f>
        <v/>
      </c>
      <c r="P30" s="8" t="str">
        <f>IFERROR($C$29/SUMIFS('Job Number'!$I$3:$I$200,'Job Number'!$A$3:$A$200,'Line Performance'!P$1,'Job Number'!$B$3:$B$200,'Line Performance'!$C30,'Job Number'!$E$3:$E$200,'Line Performance'!$A$29),"")</f>
        <v/>
      </c>
      <c r="Q30" s="8" t="str">
        <f>IFERROR($C$29/SUMIFS('Job Number'!$I$3:$I$200,'Job Number'!$A$3:$A$200,'Line Performance'!Q$1,'Job Number'!$B$3:$B$200,'Line Performance'!$C30,'Job Number'!$E$3:$E$200,'Line Performance'!$A$29),"")</f>
        <v/>
      </c>
      <c r="R30" s="8" t="str">
        <f>IFERROR($C$29/SUMIFS('Job Number'!$I$3:$I$200,'Job Number'!$A$3:$A$200,'Line Performance'!R$1,'Job Number'!$B$3:$B$200,'Line Performance'!$C30,'Job Number'!$E$3:$E$200,'Line Performance'!$A$29),"")</f>
        <v/>
      </c>
      <c r="S30" s="8" t="str">
        <f>IFERROR($C$29/SUMIFS('Job Number'!$I$3:$I$200,'Job Number'!$A$3:$A$200,'Line Performance'!S$1,'Job Number'!$B$3:$B$200,'Line Performance'!$C30,'Job Number'!$E$3:$E$200,'Line Performance'!$A$29),"")</f>
        <v/>
      </c>
      <c r="T30" s="8" t="str">
        <f>IFERROR($C$29/SUMIFS('Job Number'!$I$3:$I$200,'Job Number'!$A$3:$A$200,'Line Performance'!T$1,'Job Number'!$B$3:$B$200,'Line Performance'!$C30,'Job Number'!$E$3:$E$200,'Line Performance'!$A$29),"")</f>
        <v/>
      </c>
      <c r="U30" s="8" t="str">
        <f>IFERROR($C$29/SUMIFS('Job Number'!$I$3:$I$200,'Job Number'!$A$3:$A$200,'Line Performance'!U$1,'Job Number'!$B$3:$B$200,'Line Performance'!$C30,'Job Number'!$E$3:$E$200,'Line Performance'!$A$29),"")</f>
        <v/>
      </c>
      <c r="V30" s="8" t="str">
        <f>IFERROR($C$29/SUMIFS('Job Number'!$I$3:$I$200,'Job Number'!$A$3:$A$200,'Line Performance'!V$1,'Job Number'!$B$3:$B$200,'Line Performance'!$C30,'Job Number'!$E$3:$E$200,'Line Performance'!$A$29),"")</f>
        <v/>
      </c>
      <c r="W30" s="8" t="str">
        <f>IFERROR($C$29/SUMIFS('Job Number'!$I$3:$I$200,'Job Number'!$A$3:$A$200,'Line Performance'!W$1,'Job Number'!$B$3:$B$200,'Line Performance'!$C30,'Job Number'!$E$3:$E$200,'Line Performance'!$A$29),"")</f>
        <v/>
      </c>
      <c r="X30" s="8" t="str">
        <f>IFERROR($C$29/SUMIFS('Job Number'!$I$3:$I$200,'Job Number'!$A$3:$A$200,'Line Performance'!X$1,'Job Number'!$B$3:$B$200,'Line Performance'!$C30,'Job Number'!$E$3:$E$200,'Line Performance'!$A$29),"")</f>
        <v/>
      </c>
      <c r="Y30" s="8" t="str">
        <f>IFERROR($C$29/SUMIFS('Job Number'!$I$3:$I$200,'Job Number'!$A$3:$A$200,'Line Performance'!Y$1,'Job Number'!$B$3:$B$200,'Line Performance'!$C30,'Job Number'!$E$3:$E$200,'Line Performance'!$A$29),"")</f>
        <v/>
      </c>
      <c r="Z30" s="8" t="str">
        <f>IFERROR($C$29/SUMIFS('Job Number'!$I$3:$I$200,'Job Number'!$A$3:$A$200,'Line Performance'!Z$1,'Job Number'!$B$3:$B$200,'Line Performance'!$C30,'Job Number'!$E$3:$E$200,'Line Performance'!$A$29),"")</f>
        <v/>
      </c>
      <c r="AA30" s="8" t="str">
        <f>IFERROR($C$29/SUMIFS('Job Number'!$I$3:$I$200,'Job Number'!$A$3:$A$200,'Line Performance'!AA$1,'Job Number'!$B$3:$B$200,'Line Performance'!$C30,'Job Number'!$E$3:$E$200,'Line Performance'!$A$29),"")</f>
        <v/>
      </c>
      <c r="AB30" s="8" t="str">
        <f>IFERROR($C$29/SUMIFS('Job Number'!$I$3:$I$200,'Job Number'!$A$3:$A$200,'Line Performance'!AB$1,'Job Number'!$B$3:$B$200,'Line Performance'!$C30,'Job Number'!$E$3:$E$200,'Line Performance'!$A$29),"")</f>
        <v/>
      </c>
      <c r="AC30" s="8" t="str">
        <f>IFERROR($C$29/SUMIFS('Job Number'!$I$3:$I$200,'Job Number'!$A$3:$A$200,'Line Performance'!AC$1,'Job Number'!$B$3:$B$200,'Line Performance'!$C30,'Job Number'!$E$3:$E$200,'Line Performance'!$A$29),"")</f>
        <v/>
      </c>
      <c r="AD30" s="8" t="str">
        <f>IFERROR($C$29/SUMIFS('Job Number'!$I$3:$I$200,'Job Number'!$A$3:$A$200,'Line Performance'!AD$1,'Job Number'!$B$3:$B$200,'Line Performance'!$C30,'Job Number'!$E$3:$E$200,'Line Performance'!$A$29),"")</f>
        <v/>
      </c>
      <c r="AE30" s="8" t="str">
        <f>IFERROR($C$29/SUMIFS('Job Number'!$I$3:$I$200,'Job Number'!$A$3:$A$200,'Line Performance'!AE$1,'Job Number'!$B$3:$B$200,'Line Performance'!$C30,'Job Number'!$E$3:$E$200,'Line Performance'!$A$29),"")</f>
        <v/>
      </c>
      <c r="AF30" s="8" t="str">
        <f>IFERROR($C$29/SUMIFS('Job Number'!$I$3:$I$200,'Job Number'!$A$3:$A$200,'Line Performance'!AF$1,'Job Number'!$B$3:$B$200,'Line Performance'!$C30,'Job Number'!$E$3:$E$200,'Line Performance'!$A$29),"")</f>
        <v/>
      </c>
      <c r="AG30" s="8" t="str">
        <f>IFERROR($C$29/SUMIFS('Job Number'!$I$3:$I$200,'Job Number'!$A$3:$A$200,'Line Performance'!AG$1,'Job Number'!$B$3:$B$200,'Line Performance'!$C30,'Job Number'!$E$3:$E$200,'Line Performance'!$A$29),"")</f>
        <v/>
      </c>
      <c r="AH30" s="8" t="str">
        <f>IFERROR($C$29/SUMIFS('Job Number'!$I$3:$I$200,'Job Number'!$A$3:$A$200,'Line Performance'!AH$1,'Job Number'!$B$3:$B$200,'Line Performance'!$C30,'Job Number'!$E$3:$E$200,'Line Performance'!$A$29),"")</f>
        <v/>
      </c>
      <c r="AI30" s="8" t="str">
        <f>IFERROR(#REF!/SUMIFS('Job Number'!#REF!,'Job Number'!$A$3:$A$200,'Line Performance'!AI$1,'Job Number'!$B$3:$B$200,'Line Performance'!$C30,'Job Number'!$E$3:$E$200,'Line Performance'!#REF!),"")</f>
        <v/>
      </c>
      <c r="AJ30" s="8" t="str">
        <f>IFERROR(#REF!/SUMIFS('Job Number'!#REF!,'Job Number'!$A$3:$A$200,'Line Performance'!AJ$1,'Job Number'!$B$3:$B$200,'Line Performance'!$C30,'Job Number'!$E$3:$E$200,'Line Performance'!#REF!),"")</f>
        <v/>
      </c>
      <c r="AK30" s="8" t="str">
        <f>IFERROR(#REF!/SUMIFS('Job Number'!#REF!,'Job Number'!$A$3:$A$200,'Line Performance'!AK$1,'Job Number'!$B$3:$B$200,'Line Performance'!$C30,'Job Number'!$E$3:$E$200,'Line Performance'!#REF!),"")</f>
        <v/>
      </c>
      <c r="AL30" s="8" t="str">
        <f>IFERROR(#REF!/SUMIFS('Job Number'!#REF!,'Job Number'!$A$3:$A$200,'Line Performance'!AL$1,'Job Number'!$B$3:$B$200,'Line Performance'!$C30,'Job Number'!$E$3:$E$200,'Line Performance'!#REF!),"")</f>
        <v/>
      </c>
      <c r="AM30" s="8" t="str">
        <f>IFERROR(#REF!/SUMIFS('Job Number'!#REF!,'Job Number'!$A$3:$A$200,'Line Performance'!AM$1,'Job Number'!$B$3:$B$200,'Line Performance'!$C30,'Job Number'!$E$3:$E$200,'Line Performance'!#REF!),"")</f>
        <v/>
      </c>
    </row>
    <row r="31" spans="1:39" ht="15" customHeight="1">
      <c r="A31" s="72"/>
      <c r="B31" s="5"/>
      <c r="C31" s="5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18.75" customHeight="1">
      <c r="A32" s="42" t="str">
        <f>'Line Output'!A32</f>
        <v>W03-25040029-Y</v>
      </c>
      <c r="B32" s="42" t="str">
        <f>'Line Output'!B32</f>
        <v>28#*2C+24#*2C+AL+D+</v>
      </c>
      <c r="C32" s="53">
        <f>IFERROR(VLOOKUP(A32,'FG TYPE'!$B:$D,3,FALSE),0)</f>
        <v>60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9" ht="15" customHeight="1">
      <c r="A33" s="72"/>
      <c r="B33" s="5">
        <f>IFERROR(SUM(D33:AG33)/COUNTIF(D33:AG33,"&gt;0"),0)</f>
        <v>13.333333333333334</v>
      </c>
      <c r="C33" s="54" t="str">
        <f>'Line Output'!C33</f>
        <v>Y01</v>
      </c>
      <c r="D33" s="8" t="str">
        <f>IFERROR($C$32/SUMIFS('Job Number'!$I$3:$I$200,'Job Number'!$A$3:$A$200,'Line Performance'!D$1,'Job Number'!$B$3:$B$200,'Line Performance'!$C33,'Job Number'!$E$3:$E$200,'Line Performance'!$A$32),"")</f>
        <v/>
      </c>
      <c r="E33" s="8" t="str">
        <f>IFERROR($C$32/SUMIFS('Job Number'!$I$3:$I$200,'Job Number'!$A$3:$A$200,'Line Performance'!E$1,'Job Number'!$B$3:$B$200,'Line Performance'!$C33,'Job Number'!$E$3:$E$200,'Line Performance'!$A$32),"")</f>
        <v/>
      </c>
      <c r="F33" s="8">
        <f>IFERROR($C$32/SUMIFS('Job Number'!$I$3:$I$200,'Job Number'!$A$3:$A$200,'Line Performance'!F$1,'Job Number'!$B$3:$B$200,'Line Performance'!$C33,'Job Number'!$E$3:$E$200,'Line Performance'!$A$32),"")</f>
        <v>13.333333333333334</v>
      </c>
      <c r="G33" s="8" t="str">
        <f>IFERROR($C$32/SUMIFS('Job Number'!$I$3:$I$200,'Job Number'!$A$3:$A$200,'Line Performance'!G$1,'Job Number'!$B$3:$B$200,'Line Performance'!$C33,'Job Number'!$E$3:$E$200,'Line Performance'!$A$32),"")</f>
        <v/>
      </c>
      <c r="H33" s="8" t="str">
        <f>IFERROR($C$32/SUMIFS('Job Number'!$I$3:$I$200,'Job Number'!$A$3:$A$200,'Line Performance'!H$1,'Job Number'!$B$3:$B$200,'Line Performance'!$C33,'Job Number'!$E$3:$E$200,'Line Performance'!$A$32),"")</f>
        <v/>
      </c>
      <c r="I33" s="8" t="str">
        <f>IFERROR($C$32/SUMIFS('Job Number'!$I$3:$I$200,'Job Number'!$A$3:$A$200,'Line Performance'!I$1,'Job Number'!$B$3:$B$200,'Line Performance'!$C33,'Job Number'!$E$3:$E$200,'Line Performance'!$A$32),"")</f>
        <v/>
      </c>
      <c r="J33" s="8" t="str">
        <f>IFERROR($C$32/SUMIFS('Job Number'!$I$3:$I$200,'Job Number'!$A$3:$A$200,'Line Performance'!J$1,'Job Number'!$B$3:$B$200,'Line Performance'!$C33,'Job Number'!$E$3:$E$200,'Line Performance'!$A$32),"")</f>
        <v/>
      </c>
      <c r="K33" s="8" t="str">
        <f>IFERROR($C$32/SUMIFS('Job Number'!$I$3:$I$200,'Job Number'!$A$3:$A$200,'Line Performance'!K$1,'Job Number'!$B$3:$B$200,'Line Performance'!$C33,'Job Number'!$E$3:$E$200,'Line Performance'!$A$32),"")</f>
        <v/>
      </c>
      <c r="L33" s="8" t="str">
        <f>IFERROR($C$32/SUMIFS('Job Number'!$I$3:$I$200,'Job Number'!$A$3:$A$200,'Line Performance'!L$1,'Job Number'!$B$3:$B$200,'Line Performance'!$C33,'Job Number'!$E$3:$E$200,'Line Performance'!$A$32),"")</f>
        <v/>
      </c>
      <c r="M33" s="8" t="str">
        <f>IFERROR($C$32/SUMIFS('Job Number'!$I$3:$I$200,'Job Number'!$A$3:$A$200,'Line Performance'!M$1,'Job Number'!$B$3:$B$200,'Line Performance'!$C33,'Job Number'!$E$3:$E$200,'Line Performance'!$A$32),"")</f>
        <v/>
      </c>
      <c r="N33" s="8" t="str">
        <f>IFERROR($C$32/SUMIFS('Job Number'!$I$3:$I$200,'Job Number'!$A$3:$A$200,'Line Performance'!N$1,'Job Number'!$B$3:$B$200,'Line Performance'!$C33,'Job Number'!$E$3:$E$200,'Line Performance'!$A$32),"")</f>
        <v/>
      </c>
      <c r="O33" s="8" t="str">
        <f>IFERROR($C$32/SUMIFS('Job Number'!$I$3:$I$200,'Job Number'!$A$3:$A$200,'Line Performance'!O$1,'Job Number'!$B$3:$B$200,'Line Performance'!$C33,'Job Number'!$E$3:$E$200,'Line Performance'!$A$32),"")</f>
        <v/>
      </c>
      <c r="P33" s="8" t="str">
        <f>IFERROR($C$32/SUMIFS('Job Number'!$I$3:$I$200,'Job Number'!$A$3:$A$200,'Line Performance'!P$1,'Job Number'!$B$3:$B$200,'Line Performance'!$C33,'Job Number'!$E$3:$E$200,'Line Performance'!$A$32),"")</f>
        <v/>
      </c>
      <c r="Q33" s="8" t="str">
        <f>IFERROR($C$32/SUMIFS('Job Number'!$I$3:$I$200,'Job Number'!$A$3:$A$200,'Line Performance'!Q$1,'Job Number'!$B$3:$B$200,'Line Performance'!$C33,'Job Number'!$E$3:$E$200,'Line Performance'!$A$32),"")</f>
        <v/>
      </c>
      <c r="R33" s="8" t="str">
        <f>IFERROR($C$32/SUMIFS('Job Number'!$I$3:$I$200,'Job Number'!$A$3:$A$200,'Line Performance'!R$1,'Job Number'!$B$3:$B$200,'Line Performance'!$C33,'Job Number'!$E$3:$E$200,'Line Performance'!$A$32),"")</f>
        <v/>
      </c>
      <c r="S33" s="8" t="str">
        <f>IFERROR($C$32/SUMIFS('Job Number'!$I$3:$I$200,'Job Number'!$A$3:$A$200,'Line Performance'!S$1,'Job Number'!$B$3:$B$200,'Line Performance'!$C33,'Job Number'!$E$3:$E$200,'Line Performance'!$A$32),"")</f>
        <v/>
      </c>
      <c r="T33" s="8" t="str">
        <f>IFERROR($C$32/SUMIFS('Job Number'!$I$3:$I$200,'Job Number'!$A$3:$A$200,'Line Performance'!T$1,'Job Number'!$B$3:$B$200,'Line Performance'!$C33,'Job Number'!$E$3:$E$200,'Line Performance'!$A$32),"")</f>
        <v/>
      </c>
      <c r="U33" s="8" t="str">
        <f>IFERROR($C$32/SUMIFS('Job Number'!$I$3:$I$200,'Job Number'!$A$3:$A$200,'Line Performance'!U$1,'Job Number'!$B$3:$B$200,'Line Performance'!$C33,'Job Number'!$E$3:$E$200,'Line Performance'!$A$32),"")</f>
        <v/>
      </c>
      <c r="V33" s="8" t="str">
        <f>IFERROR($C$32/SUMIFS('Job Number'!$I$3:$I$200,'Job Number'!$A$3:$A$200,'Line Performance'!V$1,'Job Number'!$B$3:$B$200,'Line Performance'!$C33,'Job Number'!$E$3:$E$200,'Line Performance'!$A$32),"")</f>
        <v/>
      </c>
      <c r="W33" s="8" t="str">
        <f>IFERROR($C$32/SUMIFS('Job Number'!$I$3:$I$200,'Job Number'!$A$3:$A$200,'Line Performance'!W$1,'Job Number'!$B$3:$B$200,'Line Performance'!$C33,'Job Number'!$E$3:$E$200,'Line Performance'!$A$32),"")</f>
        <v/>
      </c>
      <c r="X33" s="8" t="str">
        <f>IFERROR($C$32/SUMIFS('Job Number'!$I$3:$I$200,'Job Number'!$A$3:$A$200,'Line Performance'!X$1,'Job Number'!$B$3:$B$200,'Line Performance'!$C33,'Job Number'!$E$3:$E$200,'Line Performance'!$A$32),"")</f>
        <v/>
      </c>
      <c r="Y33" s="8" t="str">
        <f>IFERROR($C$32/SUMIFS('Job Number'!$I$3:$I$200,'Job Number'!$A$3:$A$200,'Line Performance'!Y$1,'Job Number'!$B$3:$B$200,'Line Performance'!$C33,'Job Number'!$E$3:$E$200,'Line Performance'!$A$32),"")</f>
        <v/>
      </c>
      <c r="Z33" s="8" t="str">
        <f>IFERROR($C$32/SUMIFS('Job Number'!$I$3:$I$200,'Job Number'!$A$3:$A$200,'Line Performance'!Z$1,'Job Number'!$B$3:$B$200,'Line Performance'!$C33,'Job Number'!$E$3:$E$200,'Line Performance'!$A$32),"")</f>
        <v/>
      </c>
      <c r="AA33" s="8" t="str">
        <f>IFERROR($C$32/SUMIFS('Job Number'!$I$3:$I$200,'Job Number'!$A$3:$A$200,'Line Performance'!AA$1,'Job Number'!$B$3:$B$200,'Line Performance'!$C33,'Job Number'!$E$3:$E$200,'Line Performance'!$A$32),"")</f>
        <v/>
      </c>
      <c r="AB33" s="8" t="str">
        <f>IFERROR($C$32/SUMIFS('Job Number'!$I$3:$I$200,'Job Number'!$A$3:$A$200,'Line Performance'!AB$1,'Job Number'!$B$3:$B$200,'Line Performance'!$C33,'Job Number'!$E$3:$E$200,'Line Performance'!$A$32),"")</f>
        <v/>
      </c>
      <c r="AC33" s="8" t="str">
        <f>IFERROR($C$32/SUMIFS('Job Number'!$I$3:$I$200,'Job Number'!$A$3:$A$200,'Line Performance'!AC$1,'Job Number'!$B$3:$B$200,'Line Performance'!$C33,'Job Number'!$E$3:$E$200,'Line Performance'!$A$32),"")</f>
        <v/>
      </c>
      <c r="AD33" s="8" t="str">
        <f>IFERROR($C$32/SUMIFS('Job Number'!$I$3:$I$200,'Job Number'!$A$3:$A$200,'Line Performance'!AD$1,'Job Number'!$B$3:$B$200,'Line Performance'!$C33,'Job Number'!$E$3:$E$200,'Line Performance'!$A$32),"")</f>
        <v/>
      </c>
      <c r="AE33" s="8" t="str">
        <f>IFERROR($C$32/SUMIFS('Job Number'!$I$3:$I$200,'Job Number'!$A$3:$A$200,'Line Performance'!AE$1,'Job Number'!$B$3:$B$200,'Line Performance'!$C33,'Job Number'!$E$3:$E$200,'Line Performance'!$A$32),"")</f>
        <v/>
      </c>
      <c r="AF33" s="8" t="str">
        <f>IFERROR($C$32/SUMIFS('Job Number'!$I$3:$I$200,'Job Number'!$A$3:$A$200,'Line Performance'!AF$1,'Job Number'!$B$3:$B$200,'Line Performance'!$C33,'Job Number'!$E$3:$E$200,'Line Performance'!$A$32),"")</f>
        <v/>
      </c>
      <c r="AG33" s="8" t="str">
        <f>IFERROR($C$32/SUMIFS('Job Number'!$I$3:$I$200,'Job Number'!$A$3:$A$200,'Line Performance'!AG$1,'Job Number'!$B$3:$B$200,'Line Performance'!$C33,'Job Number'!$E$3:$E$200,'Line Performance'!$A$32),"")</f>
        <v/>
      </c>
      <c r="AH33" s="8" t="str">
        <f>IFERROR($C$32/SUMIFS('Job Number'!$I$3:$I$200,'Job Number'!$A$3:$A$200,'Line Performance'!AH$1,'Job Number'!$B$3:$B$200,'Line Performance'!$C33,'Job Number'!$E$3:$E$200,'Line Performance'!$A$32),"")</f>
        <v/>
      </c>
      <c r="AI33" s="8" t="str">
        <f>IFERROR(#REF!/SUMIFS('Job Number'!#REF!,'Job Number'!$A$3:$A$200,'Line Performance'!AI$1,'Job Number'!$B$3:$B$200,'Line Performance'!$C33,'Job Number'!$E$3:$E$200,'Line Performance'!#REF!),"")</f>
        <v/>
      </c>
      <c r="AJ33" s="8" t="str">
        <f>IFERROR(#REF!/SUMIFS('Job Number'!#REF!,'Job Number'!$A$3:$A$200,'Line Performance'!AJ$1,'Job Number'!$B$3:$B$200,'Line Performance'!$C33,'Job Number'!$E$3:$E$200,'Line Performance'!#REF!),"")</f>
        <v/>
      </c>
      <c r="AK33" s="8" t="str">
        <f>IFERROR(#REF!/SUMIFS('Job Number'!#REF!,'Job Number'!$A$3:$A$200,'Line Performance'!AK$1,'Job Number'!$B$3:$B$200,'Line Performance'!$C33,'Job Number'!$E$3:$E$200,'Line Performance'!#REF!),"")</f>
        <v/>
      </c>
      <c r="AL33" s="8" t="str">
        <f>IFERROR(#REF!/SUMIFS('Job Number'!#REF!,'Job Number'!$A$3:$A$200,'Line Performance'!AL$1,'Job Number'!$B$3:$B$200,'Line Performance'!$C33,'Job Number'!$E$3:$E$200,'Line Performance'!#REF!),"")</f>
        <v/>
      </c>
      <c r="AM33" s="8" t="str">
        <f>IFERROR(#REF!/SUMIFS('Job Number'!#REF!,'Job Number'!$A$3:$A$200,'Line Performance'!AM$1,'Job Number'!$B$3:$B$200,'Line Performance'!$C33,'Job Number'!$E$3:$E$200,'Line Performance'!#REF!),"")</f>
        <v/>
      </c>
    </row>
    <row r="34" spans="1:39" ht="15" customHeight="1">
      <c r="A34" s="72"/>
      <c r="B34" s="5"/>
      <c r="C34" s="54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8.75" customHeight="1">
      <c r="A35" s="42" t="str">
        <f>'Line Output'!A35</f>
        <v>W03-25040030-Y</v>
      </c>
      <c r="B35" s="42" t="str">
        <f>'Line Output'!B35</f>
        <v>28#*2C+24#*2C+AL+D+</v>
      </c>
      <c r="C35" s="53">
        <f>IFERROR(VLOOKUP(A35,'FG TYPE'!$B:$D,3,FALSE),0)</f>
        <v>60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9" ht="15" customHeight="1">
      <c r="A36" s="72"/>
      <c r="B36" s="5">
        <f>IFERROR(SUM(D36:AG36)/COUNTIF(D36:AG36,"&gt;0"),0)</f>
        <v>12</v>
      </c>
      <c r="C36" s="54" t="str">
        <f>'Line Output'!C36</f>
        <v>Y01</v>
      </c>
      <c r="D36" s="8" t="str">
        <f>IFERROR($C$35/SUMIFS('Job Number'!$I$3:$I$200,'Job Number'!$A$3:$A$200,'Line Performance'!D$1,'Job Number'!$B$3:$B$200,'Line Performance'!$C36,'Job Number'!$E$3:$E$200,'Line Performance'!$A$35),"")</f>
        <v/>
      </c>
      <c r="E36" s="8" t="str">
        <f>IFERROR($C$35/SUMIFS('Job Number'!$I$3:$I$200,'Job Number'!$A$3:$A$200,'Line Performance'!E$1,'Job Number'!$B$3:$B$200,'Line Performance'!$C36,'Job Number'!$E$3:$E$200,'Line Performance'!$A$35),"")</f>
        <v/>
      </c>
      <c r="F36" s="8" t="str">
        <f>IFERROR($C$35/SUMIFS('Job Number'!$I$3:$I$200,'Job Number'!$A$3:$A$200,'Line Performance'!F$1,'Job Number'!$B$3:$B$200,'Line Performance'!$C36,'Job Number'!$E$3:$E$200,'Line Performance'!$A$35),"")</f>
        <v/>
      </c>
      <c r="G36" s="8" t="str">
        <f>IFERROR($C$35/SUMIFS('Job Number'!$I$3:$I$200,'Job Number'!$A$3:$A$200,'Line Performance'!G$1,'Job Number'!$B$3:$B$200,'Line Performance'!$C36,'Job Number'!$E$3:$E$200,'Line Performance'!$A$35),"")</f>
        <v/>
      </c>
      <c r="H36" s="8" t="str">
        <f>IFERROR($C$35/SUMIFS('Job Number'!$I$3:$I$200,'Job Number'!$A$3:$A$200,'Line Performance'!H$1,'Job Number'!$B$3:$B$200,'Line Performance'!$C36,'Job Number'!$E$3:$E$200,'Line Performance'!$A$35),"")</f>
        <v/>
      </c>
      <c r="I36" s="8" t="str">
        <f>IFERROR($C$35/SUMIFS('Job Number'!$I$3:$I$200,'Job Number'!$A$3:$A$200,'Line Performance'!I$1,'Job Number'!$B$3:$B$200,'Line Performance'!$C36,'Job Number'!$E$3:$E$200,'Line Performance'!$A$35),"")</f>
        <v/>
      </c>
      <c r="J36" s="8" t="str">
        <f>IFERROR($C$35/SUMIFS('Job Number'!$I$3:$I$200,'Job Number'!$A$3:$A$200,'Line Performance'!J$1,'Job Number'!$B$3:$B$200,'Line Performance'!$C36,'Job Number'!$E$3:$E$200,'Line Performance'!$A$35),"")</f>
        <v/>
      </c>
      <c r="K36" s="8" t="str">
        <f>IFERROR($C$35/SUMIFS('Job Number'!$I$3:$I$200,'Job Number'!$A$3:$A$200,'Line Performance'!K$1,'Job Number'!$B$3:$B$200,'Line Performance'!$C36,'Job Number'!$E$3:$E$200,'Line Performance'!$A$35),"")</f>
        <v/>
      </c>
      <c r="L36" s="8" t="str">
        <f>IFERROR($C$35/SUMIFS('Job Number'!$I$3:$I$200,'Job Number'!$A$3:$A$200,'Line Performance'!L$1,'Job Number'!$B$3:$B$200,'Line Performance'!$C36,'Job Number'!$E$3:$E$200,'Line Performance'!$A$35),"")</f>
        <v/>
      </c>
      <c r="M36" s="8">
        <f>IFERROR($C$35/SUMIFS('Job Number'!$I$3:$I$200,'Job Number'!$A$3:$A$200,'Line Performance'!M$1,'Job Number'!$B$3:$B$200,'Line Performance'!$C36,'Job Number'!$E$3:$E$200,'Line Performance'!$A$35),"")</f>
        <v>12</v>
      </c>
      <c r="N36" s="8" t="str">
        <f>IFERROR($C$35/SUMIFS('Job Number'!$I$3:$I$200,'Job Number'!$A$3:$A$200,'Line Performance'!N$1,'Job Number'!$B$3:$B$200,'Line Performance'!$C36,'Job Number'!$E$3:$E$200,'Line Performance'!$A$35),"")</f>
        <v/>
      </c>
      <c r="O36" s="8" t="str">
        <f>IFERROR($C$35/SUMIFS('Job Number'!$I$3:$I$200,'Job Number'!$A$3:$A$200,'Line Performance'!O$1,'Job Number'!$B$3:$B$200,'Line Performance'!$C36,'Job Number'!$E$3:$E$200,'Line Performance'!$A$35),"")</f>
        <v/>
      </c>
      <c r="P36" s="8" t="str">
        <f>IFERROR($C$35/SUMIFS('Job Number'!$I$3:$I$200,'Job Number'!$A$3:$A$200,'Line Performance'!P$1,'Job Number'!$B$3:$B$200,'Line Performance'!$C36,'Job Number'!$E$3:$E$200,'Line Performance'!$A$35),"")</f>
        <v/>
      </c>
      <c r="Q36" s="8" t="str">
        <f>IFERROR($C$35/SUMIFS('Job Number'!$I$3:$I$200,'Job Number'!$A$3:$A$200,'Line Performance'!Q$1,'Job Number'!$B$3:$B$200,'Line Performance'!$C36,'Job Number'!$E$3:$E$200,'Line Performance'!$A$35),"")</f>
        <v/>
      </c>
      <c r="R36" s="8" t="str">
        <f>IFERROR($C$35/SUMIFS('Job Number'!$I$3:$I$200,'Job Number'!$A$3:$A$200,'Line Performance'!R$1,'Job Number'!$B$3:$B$200,'Line Performance'!$C36,'Job Number'!$E$3:$E$200,'Line Performance'!$A$35),"")</f>
        <v/>
      </c>
      <c r="S36" s="8" t="str">
        <f>IFERROR($C$35/SUMIFS('Job Number'!$I$3:$I$200,'Job Number'!$A$3:$A$200,'Line Performance'!S$1,'Job Number'!$B$3:$B$200,'Line Performance'!$C36,'Job Number'!$E$3:$E$200,'Line Performance'!$A$35),"")</f>
        <v/>
      </c>
      <c r="T36" s="8" t="str">
        <f>IFERROR($C$35/SUMIFS('Job Number'!$I$3:$I$200,'Job Number'!$A$3:$A$200,'Line Performance'!T$1,'Job Number'!$B$3:$B$200,'Line Performance'!$C36,'Job Number'!$E$3:$E$200,'Line Performance'!$A$35),"")</f>
        <v/>
      </c>
      <c r="U36" s="8" t="str">
        <f>IFERROR($C$35/SUMIFS('Job Number'!$I$3:$I$200,'Job Number'!$A$3:$A$200,'Line Performance'!U$1,'Job Number'!$B$3:$B$200,'Line Performance'!$C36,'Job Number'!$E$3:$E$200,'Line Performance'!$A$35),"")</f>
        <v/>
      </c>
      <c r="V36" s="8" t="str">
        <f>IFERROR($C$35/SUMIFS('Job Number'!$I$3:$I$200,'Job Number'!$A$3:$A$200,'Line Performance'!V$1,'Job Number'!$B$3:$B$200,'Line Performance'!$C36,'Job Number'!$E$3:$E$200,'Line Performance'!$A$35),"")</f>
        <v/>
      </c>
      <c r="W36" s="8" t="str">
        <f>IFERROR($C$35/SUMIFS('Job Number'!$I$3:$I$200,'Job Number'!$A$3:$A$200,'Line Performance'!W$1,'Job Number'!$B$3:$B$200,'Line Performance'!$C36,'Job Number'!$E$3:$E$200,'Line Performance'!$A$35),"")</f>
        <v/>
      </c>
      <c r="X36" s="8" t="str">
        <f>IFERROR($C$35/SUMIFS('Job Number'!$I$3:$I$200,'Job Number'!$A$3:$A$200,'Line Performance'!X$1,'Job Number'!$B$3:$B$200,'Line Performance'!$C36,'Job Number'!$E$3:$E$200,'Line Performance'!$A$35),"")</f>
        <v/>
      </c>
      <c r="Y36" s="8" t="str">
        <f>IFERROR($C$35/SUMIFS('Job Number'!$I$3:$I$200,'Job Number'!$A$3:$A$200,'Line Performance'!Y$1,'Job Number'!$B$3:$B$200,'Line Performance'!$C36,'Job Number'!$E$3:$E$200,'Line Performance'!$A$35),"")</f>
        <v/>
      </c>
      <c r="Z36" s="8" t="str">
        <f>IFERROR($C$35/SUMIFS('Job Number'!$I$3:$I$200,'Job Number'!$A$3:$A$200,'Line Performance'!Z$1,'Job Number'!$B$3:$B$200,'Line Performance'!$C36,'Job Number'!$E$3:$E$200,'Line Performance'!$A$35),"")</f>
        <v/>
      </c>
      <c r="AA36" s="8" t="str">
        <f>IFERROR($C$35/SUMIFS('Job Number'!$I$3:$I$200,'Job Number'!$A$3:$A$200,'Line Performance'!AA$1,'Job Number'!$B$3:$B$200,'Line Performance'!$C36,'Job Number'!$E$3:$E$200,'Line Performance'!$A$35),"")</f>
        <v/>
      </c>
      <c r="AB36" s="8" t="str">
        <f>IFERROR($C$35/SUMIFS('Job Number'!$I$3:$I$200,'Job Number'!$A$3:$A$200,'Line Performance'!AB$1,'Job Number'!$B$3:$B$200,'Line Performance'!$C36,'Job Number'!$E$3:$E$200,'Line Performance'!$A$35),"")</f>
        <v/>
      </c>
      <c r="AC36" s="8" t="str">
        <f>IFERROR($C$35/SUMIFS('Job Number'!$I$3:$I$200,'Job Number'!$A$3:$A$200,'Line Performance'!AC$1,'Job Number'!$B$3:$B$200,'Line Performance'!$C36,'Job Number'!$E$3:$E$200,'Line Performance'!$A$35),"")</f>
        <v/>
      </c>
      <c r="AD36" s="8" t="str">
        <f>IFERROR($C$35/SUMIFS('Job Number'!$I$3:$I$200,'Job Number'!$A$3:$A$200,'Line Performance'!AD$1,'Job Number'!$B$3:$B$200,'Line Performance'!$C36,'Job Number'!$E$3:$E$200,'Line Performance'!$A$35),"")</f>
        <v/>
      </c>
      <c r="AE36" s="8" t="str">
        <f>IFERROR($C$35/SUMIFS('Job Number'!$I$3:$I$200,'Job Number'!$A$3:$A$200,'Line Performance'!AE$1,'Job Number'!$B$3:$B$200,'Line Performance'!$C36,'Job Number'!$E$3:$E$200,'Line Performance'!$A$35),"")</f>
        <v/>
      </c>
      <c r="AF36" s="8" t="str">
        <f>IFERROR($C$35/SUMIFS('Job Number'!$I$3:$I$200,'Job Number'!$A$3:$A$200,'Line Performance'!AF$1,'Job Number'!$B$3:$B$200,'Line Performance'!$C36,'Job Number'!$E$3:$E$200,'Line Performance'!$A$35),"")</f>
        <v/>
      </c>
      <c r="AG36" s="8" t="str">
        <f>IFERROR($C$35/SUMIFS('Job Number'!$I$3:$I$200,'Job Number'!$A$3:$A$200,'Line Performance'!AG$1,'Job Number'!$B$3:$B$200,'Line Performance'!$C36,'Job Number'!$E$3:$E$200,'Line Performance'!$A$35),"")</f>
        <v/>
      </c>
      <c r="AH36" s="8" t="str">
        <f>IFERROR($C$35/SUMIFS('Job Number'!$I$3:$I$200,'Job Number'!$A$3:$A$200,'Line Performance'!AH$1,'Job Number'!$B$3:$B$200,'Line Performance'!$C36,'Job Number'!$E$3:$E$200,'Line Performance'!$A$35),"")</f>
        <v/>
      </c>
      <c r="AI36" s="8" t="str">
        <f>IFERROR(#REF!/SUMIFS('Job Number'!#REF!,'Job Number'!$A$3:$A$200,'Line Performance'!AI$1,'Job Number'!$B$3:$B$200,'Line Performance'!$C36,'Job Number'!$E$3:$E$200,'Line Performance'!#REF!),"")</f>
        <v/>
      </c>
      <c r="AJ36" s="8" t="str">
        <f>IFERROR(#REF!/SUMIFS('Job Number'!#REF!,'Job Number'!$A$3:$A$200,'Line Performance'!AJ$1,'Job Number'!$B$3:$B$200,'Line Performance'!$C36,'Job Number'!$E$3:$E$200,'Line Performance'!#REF!),"")</f>
        <v/>
      </c>
      <c r="AK36" s="8" t="str">
        <f>IFERROR(#REF!/SUMIFS('Job Number'!#REF!,'Job Number'!$A$3:$A$200,'Line Performance'!AK$1,'Job Number'!$B$3:$B$200,'Line Performance'!$C36,'Job Number'!$E$3:$E$200,'Line Performance'!#REF!),"")</f>
        <v/>
      </c>
      <c r="AL36" s="8" t="str">
        <f>IFERROR(#REF!/SUMIFS('Job Number'!#REF!,'Job Number'!$A$3:$A$200,'Line Performance'!AL$1,'Job Number'!$B$3:$B$200,'Line Performance'!$C36,'Job Number'!$E$3:$E$200,'Line Performance'!#REF!),"")</f>
        <v/>
      </c>
      <c r="AM36" s="8" t="str">
        <f>IFERROR(#REF!/SUMIFS('Job Number'!#REF!,'Job Number'!$A$3:$A$200,'Line Performance'!AM$1,'Job Number'!$B$3:$B$200,'Line Performance'!$C36,'Job Number'!$E$3:$E$200,'Line Performance'!#REF!),"")</f>
        <v/>
      </c>
    </row>
    <row r="37" spans="1:39" ht="15" customHeight="1">
      <c r="A37" s="72"/>
      <c r="B37" s="5"/>
      <c r="C37" s="54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8.75" customHeight="1">
      <c r="A38" s="42" t="str">
        <f>'Line Output'!A38</f>
        <v>W03-25040031-Y</v>
      </c>
      <c r="B38" s="42" t="str">
        <f>'Line Output'!B38</f>
        <v>28#*2C+24#*2C+AL+D+</v>
      </c>
      <c r="C38" s="53">
        <f>IFERROR(VLOOKUP(A38,'FG TYPE'!$B:$D,3,FALSE),0)</f>
        <v>60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9" ht="15" customHeight="1">
      <c r="A39" s="72"/>
      <c r="B39" s="5">
        <f>IFERROR(SUM(D39:AG39)/COUNTIF(D39:AG39,"&gt;0"),0)</f>
        <v>0</v>
      </c>
      <c r="C39" s="54" t="str">
        <f>'Line Output'!C39</f>
        <v>Y01</v>
      </c>
      <c r="D39" s="8" t="str">
        <f>IFERROR($C$38/SUMIFS('Job Number'!$I$3:$I$200,'Job Number'!$A$3:$A$200,'Line Performance'!D$1,'Job Number'!$B$3:$B$200,'Line Performance'!$C39,'Job Number'!$E$3:$E$200,'Line Performance'!$A$38),"")</f>
        <v/>
      </c>
      <c r="E39" s="8" t="str">
        <f>IFERROR($C$38/SUMIFS('Job Number'!$I$3:$I$200,'Job Number'!$A$3:$A$200,'Line Performance'!E$1,'Job Number'!$B$3:$B$200,'Line Performance'!$C39,'Job Number'!$E$3:$E$200,'Line Performance'!$A$38),"")</f>
        <v/>
      </c>
      <c r="F39" s="8" t="str">
        <f>IFERROR($C$38/SUMIFS('Job Number'!$I$3:$I$200,'Job Number'!$A$3:$A$200,'Line Performance'!F$1,'Job Number'!$B$3:$B$200,'Line Performance'!$C39,'Job Number'!$E$3:$E$200,'Line Performance'!$A$38),"")</f>
        <v/>
      </c>
      <c r="G39" s="8" t="str">
        <f>IFERROR($C$38/SUMIFS('Job Number'!$I$3:$I$200,'Job Number'!$A$3:$A$200,'Line Performance'!G$1,'Job Number'!$B$3:$B$200,'Line Performance'!$C39,'Job Number'!$E$3:$E$200,'Line Performance'!$A$38),"")</f>
        <v/>
      </c>
      <c r="H39" s="8" t="str">
        <f>IFERROR($C$38/SUMIFS('Job Number'!$I$3:$I$200,'Job Number'!$A$3:$A$200,'Line Performance'!H$1,'Job Number'!$B$3:$B$200,'Line Performance'!$C39,'Job Number'!$E$3:$E$200,'Line Performance'!$A$38),"")</f>
        <v/>
      </c>
      <c r="I39" s="8" t="str">
        <f>IFERROR($C$38/SUMIFS('Job Number'!$I$3:$I$200,'Job Number'!$A$3:$A$200,'Line Performance'!I$1,'Job Number'!$B$3:$B$200,'Line Performance'!$C39,'Job Number'!$E$3:$E$200,'Line Performance'!$A$38),"")</f>
        <v/>
      </c>
      <c r="J39" s="8" t="str">
        <f>IFERROR($C$38/SUMIFS('Job Number'!$I$3:$I$200,'Job Number'!$A$3:$A$200,'Line Performance'!J$1,'Job Number'!$B$3:$B$200,'Line Performance'!$C39,'Job Number'!$E$3:$E$200,'Line Performance'!$A$38),"")</f>
        <v/>
      </c>
      <c r="K39" s="8" t="str">
        <f>IFERROR($C$38/SUMIFS('Job Number'!$I$3:$I$200,'Job Number'!$A$3:$A$200,'Line Performance'!K$1,'Job Number'!$B$3:$B$200,'Line Performance'!$C39,'Job Number'!$E$3:$E$200,'Line Performance'!$A$38),"")</f>
        <v/>
      </c>
      <c r="L39" s="8" t="str">
        <f>IFERROR($C$38/SUMIFS('Job Number'!$I$3:$I$200,'Job Number'!$A$3:$A$200,'Line Performance'!L$1,'Job Number'!$B$3:$B$200,'Line Performance'!$C39,'Job Number'!$E$3:$E$200,'Line Performance'!$A$38),"")</f>
        <v/>
      </c>
      <c r="M39" s="8" t="str">
        <f>IFERROR($C$38/SUMIFS('Job Number'!$I$3:$I$200,'Job Number'!$A$3:$A$200,'Line Performance'!M$1,'Job Number'!$B$3:$B$200,'Line Performance'!$C39,'Job Number'!$E$3:$E$200,'Line Performance'!$A$38),"")</f>
        <v/>
      </c>
      <c r="N39" s="8" t="str">
        <f>IFERROR($C$38/SUMIFS('Job Number'!$I$3:$I$200,'Job Number'!$A$3:$A$200,'Line Performance'!N$1,'Job Number'!$B$3:$B$200,'Line Performance'!$C39,'Job Number'!$E$3:$E$200,'Line Performance'!$A$38),"")</f>
        <v/>
      </c>
      <c r="O39" s="8" t="str">
        <f>IFERROR($C$38/SUMIFS('Job Number'!$I$3:$I$200,'Job Number'!$A$3:$A$200,'Line Performance'!O$1,'Job Number'!$B$3:$B$200,'Line Performance'!$C39,'Job Number'!$E$3:$E$200,'Line Performance'!$A$38),"")</f>
        <v/>
      </c>
      <c r="P39" s="8" t="str">
        <f>IFERROR($C$38/SUMIFS('Job Number'!$I$3:$I$200,'Job Number'!$A$3:$A$200,'Line Performance'!P$1,'Job Number'!$B$3:$B$200,'Line Performance'!$C39,'Job Number'!$E$3:$E$200,'Line Performance'!$A$38),"")</f>
        <v/>
      </c>
      <c r="Q39" s="8" t="str">
        <f>IFERROR($C$38/SUMIFS('Job Number'!$I$3:$I$200,'Job Number'!$A$3:$A$200,'Line Performance'!Q$1,'Job Number'!$B$3:$B$200,'Line Performance'!$C39,'Job Number'!$E$3:$E$200,'Line Performance'!$A$38),"")</f>
        <v/>
      </c>
      <c r="R39" s="8" t="str">
        <f>IFERROR($C$38/SUMIFS('Job Number'!$I$3:$I$200,'Job Number'!$A$3:$A$200,'Line Performance'!R$1,'Job Number'!$B$3:$B$200,'Line Performance'!$C39,'Job Number'!$E$3:$E$200,'Line Performance'!$A$38),"")</f>
        <v/>
      </c>
      <c r="S39" s="8" t="str">
        <f>IFERROR($C$38/SUMIFS('Job Number'!$I$3:$I$200,'Job Number'!$A$3:$A$200,'Line Performance'!S$1,'Job Number'!$B$3:$B$200,'Line Performance'!$C39,'Job Number'!$E$3:$E$200,'Line Performance'!$A$38),"")</f>
        <v/>
      </c>
      <c r="T39" s="8" t="str">
        <f>IFERROR($C$38/SUMIFS('Job Number'!$I$3:$I$200,'Job Number'!$A$3:$A$200,'Line Performance'!T$1,'Job Number'!$B$3:$B$200,'Line Performance'!$C39,'Job Number'!$E$3:$E$200,'Line Performance'!$A$38),"")</f>
        <v/>
      </c>
      <c r="U39" s="8" t="str">
        <f>IFERROR($C$38/SUMIFS('Job Number'!$I$3:$I$200,'Job Number'!$A$3:$A$200,'Line Performance'!U$1,'Job Number'!$B$3:$B$200,'Line Performance'!$C39,'Job Number'!$E$3:$E$200,'Line Performance'!$A$38),"")</f>
        <v/>
      </c>
      <c r="V39" s="8" t="str">
        <f>IFERROR($C$38/SUMIFS('Job Number'!$I$3:$I$200,'Job Number'!$A$3:$A$200,'Line Performance'!V$1,'Job Number'!$B$3:$B$200,'Line Performance'!$C39,'Job Number'!$E$3:$E$200,'Line Performance'!$A$38),"")</f>
        <v/>
      </c>
      <c r="W39" s="8" t="str">
        <f>IFERROR($C$38/SUMIFS('Job Number'!$I$3:$I$200,'Job Number'!$A$3:$A$200,'Line Performance'!W$1,'Job Number'!$B$3:$B$200,'Line Performance'!$C39,'Job Number'!$E$3:$E$200,'Line Performance'!$A$38),"")</f>
        <v/>
      </c>
      <c r="X39" s="8" t="str">
        <f>IFERROR($C$38/SUMIFS('Job Number'!$I$3:$I$200,'Job Number'!$A$3:$A$200,'Line Performance'!X$1,'Job Number'!$B$3:$B$200,'Line Performance'!$C39,'Job Number'!$E$3:$E$200,'Line Performance'!$A$38),"")</f>
        <v/>
      </c>
      <c r="Y39" s="8" t="str">
        <f>IFERROR($C$38/SUMIFS('Job Number'!$I$3:$I$200,'Job Number'!$A$3:$A$200,'Line Performance'!Y$1,'Job Number'!$B$3:$B$200,'Line Performance'!$C39,'Job Number'!$E$3:$E$200,'Line Performance'!$A$38),"")</f>
        <v/>
      </c>
      <c r="Z39" s="8" t="str">
        <f>IFERROR($C$38/SUMIFS('Job Number'!$I$3:$I$200,'Job Number'!$A$3:$A$200,'Line Performance'!Z$1,'Job Number'!$B$3:$B$200,'Line Performance'!$C39,'Job Number'!$E$3:$E$200,'Line Performance'!$A$38),"")</f>
        <v/>
      </c>
      <c r="AA39" s="8" t="str">
        <f>IFERROR($C$38/SUMIFS('Job Number'!$I$3:$I$200,'Job Number'!$A$3:$A$200,'Line Performance'!AA$1,'Job Number'!$B$3:$B$200,'Line Performance'!$C39,'Job Number'!$E$3:$E$200,'Line Performance'!$A$38),"")</f>
        <v/>
      </c>
      <c r="AB39" s="8" t="str">
        <f>IFERROR($C$38/SUMIFS('Job Number'!$I$3:$I$200,'Job Number'!$A$3:$A$200,'Line Performance'!AB$1,'Job Number'!$B$3:$B$200,'Line Performance'!$C39,'Job Number'!$E$3:$E$200,'Line Performance'!$A$38),"")</f>
        <v/>
      </c>
      <c r="AC39" s="8" t="str">
        <f>IFERROR($C$38/SUMIFS('Job Number'!$I$3:$I$200,'Job Number'!$A$3:$A$200,'Line Performance'!AC$1,'Job Number'!$B$3:$B$200,'Line Performance'!$C39,'Job Number'!$E$3:$E$200,'Line Performance'!$A$38),"")</f>
        <v/>
      </c>
      <c r="AD39" s="8" t="str">
        <f>IFERROR($C$38/SUMIFS('Job Number'!$I$3:$I$200,'Job Number'!$A$3:$A$200,'Line Performance'!AD$1,'Job Number'!$B$3:$B$200,'Line Performance'!$C39,'Job Number'!$E$3:$E$200,'Line Performance'!$A$38),"")</f>
        <v/>
      </c>
      <c r="AE39" s="8" t="str">
        <f>IFERROR($C$38/SUMIFS('Job Number'!$I$3:$I$200,'Job Number'!$A$3:$A$200,'Line Performance'!AE$1,'Job Number'!$B$3:$B$200,'Line Performance'!$C39,'Job Number'!$E$3:$E$200,'Line Performance'!$A$38),"")</f>
        <v/>
      </c>
      <c r="AF39" s="8" t="str">
        <f>IFERROR($C$38/SUMIFS('Job Number'!$I$3:$I$200,'Job Number'!$A$3:$A$200,'Line Performance'!AF$1,'Job Number'!$B$3:$B$200,'Line Performance'!$C39,'Job Number'!$E$3:$E$200,'Line Performance'!$A$38),"")</f>
        <v/>
      </c>
      <c r="AG39" s="8" t="str">
        <f>IFERROR($C$38/SUMIFS('Job Number'!$I$3:$I$200,'Job Number'!$A$3:$A$200,'Line Performance'!AG$1,'Job Number'!$B$3:$B$200,'Line Performance'!$C39,'Job Number'!$E$3:$E$200,'Line Performance'!$A$38),"")</f>
        <v/>
      </c>
      <c r="AH39" s="8" t="str">
        <f>IFERROR($C$38/SUMIFS('Job Number'!$I$3:$I$200,'Job Number'!$A$3:$A$200,'Line Performance'!AH$1,'Job Number'!$B$3:$B$200,'Line Performance'!$C39,'Job Number'!$E$3:$E$200,'Line Performance'!$A$38),"")</f>
        <v/>
      </c>
      <c r="AI39" s="8" t="str">
        <f>IFERROR(#REF!/SUMIFS('Job Number'!#REF!,'Job Number'!$A$3:$A$200,'Line Performance'!AI$1,'Job Number'!$B$3:$B$200,'Line Performance'!$C39,'Job Number'!$E$3:$E$200,'Line Performance'!#REF!),"")</f>
        <v/>
      </c>
      <c r="AJ39" s="8" t="str">
        <f>IFERROR(#REF!/SUMIFS('Job Number'!#REF!,'Job Number'!$A$3:$A$200,'Line Performance'!AJ$1,'Job Number'!$B$3:$B$200,'Line Performance'!$C39,'Job Number'!$E$3:$E$200,'Line Performance'!#REF!),"")</f>
        <v/>
      </c>
      <c r="AK39" s="8" t="str">
        <f>IFERROR(#REF!/SUMIFS('Job Number'!#REF!,'Job Number'!$A$3:$A$200,'Line Performance'!AK$1,'Job Number'!$B$3:$B$200,'Line Performance'!$C39,'Job Number'!$E$3:$E$200,'Line Performance'!#REF!),"")</f>
        <v/>
      </c>
      <c r="AL39" s="8" t="str">
        <f>IFERROR(#REF!/SUMIFS('Job Number'!#REF!,'Job Number'!$A$3:$A$200,'Line Performance'!AL$1,'Job Number'!$B$3:$B$200,'Line Performance'!$C39,'Job Number'!$E$3:$E$200,'Line Performance'!#REF!),"")</f>
        <v/>
      </c>
      <c r="AM39" s="8" t="str">
        <f>IFERROR(#REF!/SUMIFS('Job Number'!#REF!,'Job Number'!$A$3:$A$200,'Line Performance'!AM$1,'Job Number'!$B$3:$B$200,'Line Performance'!$C39,'Job Number'!$E$3:$E$200,'Line Performance'!#REF!),"")</f>
        <v/>
      </c>
    </row>
    <row r="40" spans="1:39" ht="15" customHeight="1">
      <c r="A40" s="72"/>
      <c r="B40" s="5"/>
      <c r="C40" s="54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ht="18.75" customHeight="1">
      <c r="A41" s="42" t="str">
        <f>'Line Output'!A41</f>
        <v>W03-25040032-Y</v>
      </c>
      <c r="B41" s="42" t="str">
        <f>'Line Output'!B41</f>
        <v>28#*2C+24#*2C+AL+D+</v>
      </c>
      <c r="C41" s="53">
        <f>IFERROR(VLOOKUP(A41,'FG TYPE'!$B:$D,3,FALSE),0)</f>
        <v>60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9" ht="15" customHeight="1">
      <c r="A42" s="72"/>
      <c r="B42" s="5">
        <f>IFERROR(SUM(D42:AG42)/COUNTIF(D42:AG42,"&gt;0"),0)</f>
        <v>0</v>
      </c>
      <c r="C42" s="54" t="str">
        <f>'Line Output'!C42</f>
        <v>Y01</v>
      </c>
      <c r="D42" s="8" t="str">
        <f>IFERROR($C$41/SUMIFS('Job Number'!$I$3:$I$200,'Job Number'!$A$3:$A$200,'Line Performance'!D$1,'Job Number'!$B$3:$B$200,'Line Performance'!$C42,'Job Number'!$E$3:$E$200,'Line Performance'!$A$41),"")</f>
        <v/>
      </c>
      <c r="E42" s="8" t="str">
        <f>IFERROR($C$41/SUMIFS('Job Number'!$I$3:$I$200,'Job Number'!$A$3:$A$200,'Line Performance'!E$1,'Job Number'!$B$3:$B$200,'Line Performance'!$C42,'Job Number'!$E$3:$E$200,'Line Performance'!$A$41),"")</f>
        <v/>
      </c>
      <c r="F42" s="8" t="str">
        <f>IFERROR($C$41/SUMIFS('Job Number'!$I$3:$I$200,'Job Number'!$A$3:$A$200,'Line Performance'!F$1,'Job Number'!$B$3:$B$200,'Line Performance'!$C42,'Job Number'!$E$3:$E$200,'Line Performance'!$A$41),"")</f>
        <v/>
      </c>
      <c r="G42" s="8" t="str">
        <f>IFERROR($C$41/SUMIFS('Job Number'!$I$3:$I$200,'Job Number'!$A$3:$A$200,'Line Performance'!G$1,'Job Number'!$B$3:$B$200,'Line Performance'!$C42,'Job Number'!$E$3:$E$200,'Line Performance'!$A$41),"")</f>
        <v/>
      </c>
      <c r="H42" s="8" t="str">
        <f>IFERROR($C$41/SUMIFS('Job Number'!$I$3:$I$200,'Job Number'!$A$3:$A$200,'Line Performance'!H$1,'Job Number'!$B$3:$B$200,'Line Performance'!$C42,'Job Number'!$E$3:$E$200,'Line Performance'!$A$41),"")</f>
        <v/>
      </c>
      <c r="I42" s="8" t="str">
        <f>IFERROR($C$41/SUMIFS('Job Number'!$I$3:$I$200,'Job Number'!$A$3:$A$200,'Line Performance'!I$1,'Job Number'!$B$3:$B$200,'Line Performance'!$C42,'Job Number'!$E$3:$E$200,'Line Performance'!$A$41),"")</f>
        <v/>
      </c>
      <c r="J42" s="8" t="str">
        <f>IFERROR($C$41/SUMIFS('Job Number'!$I$3:$I$200,'Job Number'!$A$3:$A$200,'Line Performance'!J$1,'Job Number'!$B$3:$B$200,'Line Performance'!$C42,'Job Number'!$E$3:$E$200,'Line Performance'!$A$41),"")</f>
        <v/>
      </c>
      <c r="K42" s="8" t="str">
        <f>IFERROR($C$41/SUMIFS('Job Number'!$I$3:$I$200,'Job Number'!$A$3:$A$200,'Line Performance'!K$1,'Job Number'!$B$3:$B$200,'Line Performance'!$C42,'Job Number'!$E$3:$E$200,'Line Performance'!$A$41),"")</f>
        <v/>
      </c>
      <c r="L42" s="8" t="str">
        <f>IFERROR($C$41/SUMIFS('Job Number'!$I$3:$I$200,'Job Number'!$A$3:$A$200,'Line Performance'!L$1,'Job Number'!$B$3:$B$200,'Line Performance'!$C42,'Job Number'!$E$3:$E$200,'Line Performance'!$A$41),"")</f>
        <v/>
      </c>
      <c r="M42" s="8" t="str">
        <f>IFERROR($C$41/SUMIFS('Job Number'!$I$3:$I$200,'Job Number'!$A$3:$A$200,'Line Performance'!M$1,'Job Number'!$B$3:$B$200,'Line Performance'!$C42,'Job Number'!$E$3:$E$200,'Line Performance'!$A$41),"")</f>
        <v/>
      </c>
      <c r="N42" s="8" t="str">
        <f>IFERROR($C$41/SUMIFS('Job Number'!$I$3:$I$200,'Job Number'!$A$3:$A$200,'Line Performance'!N$1,'Job Number'!$B$3:$B$200,'Line Performance'!$C42,'Job Number'!$E$3:$E$200,'Line Performance'!$A$41),"")</f>
        <v/>
      </c>
      <c r="O42" s="8" t="str">
        <f>IFERROR($C$41/SUMIFS('Job Number'!$I$3:$I$200,'Job Number'!$A$3:$A$200,'Line Performance'!O$1,'Job Number'!$B$3:$B$200,'Line Performance'!$C42,'Job Number'!$E$3:$E$200,'Line Performance'!$A$41),"")</f>
        <v/>
      </c>
      <c r="P42" s="8" t="str">
        <f>IFERROR($C$41/SUMIFS('Job Number'!$I$3:$I$200,'Job Number'!$A$3:$A$200,'Line Performance'!P$1,'Job Number'!$B$3:$B$200,'Line Performance'!$C42,'Job Number'!$E$3:$E$200,'Line Performance'!$A$41),"")</f>
        <v/>
      </c>
      <c r="Q42" s="8" t="str">
        <f>IFERROR($C$41/SUMIFS('Job Number'!$I$3:$I$200,'Job Number'!$A$3:$A$200,'Line Performance'!Q$1,'Job Number'!$B$3:$B$200,'Line Performance'!$C42,'Job Number'!$E$3:$E$200,'Line Performance'!$A$41),"")</f>
        <v/>
      </c>
      <c r="R42" s="8" t="str">
        <f>IFERROR($C$41/SUMIFS('Job Number'!$I$3:$I$200,'Job Number'!$A$3:$A$200,'Line Performance'!R$1,'Job Number'!$B$3:$B$200,'Line Performance'!$C42,'Job Number'!$E$3:$E$200,'Line Performance'!$A$41),"")</f>
        <v/>
      </c>
      <c r="S42" s="8" t="str">
        <f>IFERROR($C$41/SUMIFS('Job Number'!$I$3:$I$200,'Job Number'!$A$3:$A$200,'Line Performance'!S$1,'Job Number'!$B$3:$B$200,'Line Performance'!$C42,'Job Number'!$E$3:$E$200,'Line Performance'!$A$41),"")</f>
        <v/>
      </c>
      <c r="T42" s="8" t="str">
        <f>IFERROR($C$41/SUMIFS('Job Number'!$I$3:$I$200,'Job Number'!$A$3:$A$200,'Line Performance'!T$1,'Job Number'!$B$3:$B$200,'Line Performance'!$C42,'Job Number'!$E$3:$E$200,'Line Performance'!$A$41),"")</f>
        <v/>
      </c>
      <c r="U42" s="8" t="str">
        <f>IFERROR($C$41/SUMIFS('Job Number'!$I$3:$I$200,'Job Number'!$A$3:$A$200,'Line Performance'!U$1,'Job Number'!$B$3:$B$200,'Line Performance'!$C42,'Job Number'!$E$3:$E$200,'Line Performance'!$A$41),"")</f>
        <v/>
      </c>
      <c r="V42" s="8" t="str">
        <f>IFERROR($C$41/SUMIFS('Job Number'!$I$3:$I$200,'Job Number'!$A$3:$A$200,'Line Performance'!V$1,'Job Number'!$B$3:$B$200,'Line Performance'!$C42,'Job Number'!$E$3:$E$200,'Line Performance'!$A$41),"")</f>
        <v/>
      </c>
      <c r="W42" s="8" t="str">
        <f>IFERROR($C$41/SUMIFS('Job Number'!$I$3:$I$200,'Job Number'!$A$3:$A$200,'Line Performance'!W$1,'Job Number'!$B$3:$B$200,'Line Performance'!$C42,'Job Number'!$E$3:$E$200,'Line Performance'!$A$41),"")</f>
        <v/>
      </c>
      <c r="X42" s="8" t="str">
        <f>IFERROR($C$41/SUMIFS('Job Number'!$I$3:$I$200,'Job Number'!$A$3:$A$200,'Line Performance'!X$1,'Job Number'!$B$3:$B$200,'Line Performance'!$C42,'Job Number'!$E$3:$E$200,'Line Performance'!$A$41),"")</f>
        <v/>
      </c>
      <c r="Y42" s="8" t="str">
        <f>IFERROR($C$41/SUMIFS('Job Number'!$I$3:$I$200,'Job Number'!$A$3:$A$200,'Line Performance'!Y$1,'Job Number'!$B$3:$B$200,'Line Performance'!$C42,'Job Number'!$E$3:$E$200,'Line Performance'!$A$41),"")</f>
        <v/>
      </c>
      <c r="Z42" s="8" t="str">
        <f>IFERROR($C$41/SUMIFS('Job Number'!$I$3:$I$200,'Job Number'!$A$3:$A$200,'Line Performance'!Z$1,'Job Number'!$B$3:$B$200,'Line Performance'!$C42,'Job Number'!$E$3:$E$200,'Line Performance'!$A$41),"")</f>
        <v/>
      </c>
      <c r="AA42" s="8" t="str">
        <f>IFERROR($C$41/SUMIFS('Job Number'!$I$3:$I$200,'Job Number'!$A$3:$A$200,'Line Performance'!AA$1,'Job Number'!$B$3:$B$200,'Line Performance'!$C42,'Job Number'!$E$3:$E$200,'Line Performance'!$A$41),"")</f>
        <v/>
      </c>
      <c r="AB42" s="8" t="str">
        <f>IFERROR($C$41/SUMIFS('Job Number'!$I$3:$I$200,'Job Number'!$A$3:$A$200,'Line Performance'!AB$1,'Job Number'!$B$3:$B$200,'Line Performance'!$C42,'Job Number'!$E$3:$E$200,'Line Performance'!$A$41),"")</f>
        <v/>
      </c>
      <c r="AC42" s="8" t="str">
        <f>IFERROR($C$41/SUMIFS('Job Number'!$I$3:$I$200,'Job Number'!$A$3:$A$200,'Line Performance'!AC$1,'Job Number'!$B$3:$B$200,'Line Performance'!$C42,'Job Number'!$E$3:$E$200,'Line Performance'!$A$41),"")</f>
        <v/>
      </c>
      <c r="AD42" s="8" t="str">
        <f>IFERROR($C$41/SUMIFS('Job Number'!$I$3:$I$200,'Job Number'!$A$3:$A$200,'Line Performance'!AD$1,'Job Number'!$B$3:$B$200,'Line Performance'!$C42,'Job Number'!$E$3:$E$200,'Line Performance'!$A$41),"")</f>
        <v/>
      </c>
      <c r="AE42" s="8" t="str">
        <f>IFERROR($C$41/SUMIFS('Job Number'!$I$3:$I$200,'Job Number'!$A$3:$A$200,'Line Performance'!AE$1,'Job Number'!$B$3:$B$200,'Line Performance'!$C42,'Job Number'!$E$3:$E$200,'Line Performance'!$A$41),"")</f>
        <v/>
      </c>
      <c r="AF42" s="8" t="str">
        <f>IFERROR($C$41/SUMIFS('Job Number'!$I$3:$I$200,'Job Number'!$A$3:$A$200,'Line Performance'!AF$1,'Job Number'!$B$3:$B$200,'Line Performance'!$C42,'Job Number'!$E$3:$E$200,'Line Performance'!$A$41),"")</f>
        <v/>
      </c>
      <c r="AG42" s="8" t="str">
        <f>IFERROR($C$41/SUMIFS('Job Number'!$I$3:$I$200,'Job Number'!$A$3:$A$200,'Line Performance'!AG$1,'Job Number'!$B$3:$B$200,'Line Performance'!$C42,'Job Number'!$E$3:$E$200,'Line Performance'!$A$41),"")</f>
        <v/>
      </c>
      <c r="AH42" s="8" t="str">
        <f>IFERROR($C$41/SUMIFS('Job Number'!$I$3:$I$200,'Job Number'!$A$3:$A$200,'Line Performance'!AH$1,'Job Number'!$B$3:$B$200,'Line Performance'!$C42,'Job Number'!$E$3:$E$200,'Line Performance'!$A$41),"")</f>
        <v/>
      </c>
      <c r="AI42" s="8" t="str">
        <f>IFERROR(#REF!/SUMIFS('Job Number'!#REF!,'Job Number'!$A$3:$A$200,'Line Performance'!AI$1,'Job Number'!$B$3:$B$200,'Line Performance'!$C42,'Job Number'!$E$3:$E$200,'Line Performance'!#REF!),"")</f>
        <v/>
      </c>
      <c r="AJ42" s="8" t="str">
        <f>IFERROR(#REF!/SUMIFS('Job Number'!#REF!,'Job Number'!$A$3:$A$200,'Line Performance'!AJ$1,'Job Number'!$B$3:$B$200,'Line Performance'!$C42,'Job Number'!$E$3:$E$200,'Line Performance'!#REF!),"")</f>
        <v/>
      </c>
      <c r="AK42" s="8" t="str">
        <f>IFERROR(#REF!/SUMIFS('Job Number'!#REF!,'Job Number'!$A$3:$A$200,'Line Performance'!AK$1,'Job Number'!$B$3:$B$200,'Line Performance'!$C42,'Job Number'!$E$3:$E$200,'Line Performance'!#REF!),"")</f>
        <v/>
      </c>
      <c r="AL42" s="8" t="str">
        <f>IFERROR(#REF!/SUMIFS('Job Number'!#REF!,'Job Number'!$A$3:$A$200,'Line Performance'!AL$1,'Job Number'!$B$3:$B$200,'Line Performance'!$C42,'Job Number'!$E$3:$E$200,'Line Performance'!#REF!),"")</f>
        <v/>
      </c>
      <c r="AM42" s="8" t="str">
        <f>IFERROR(#REF!/SUMIFS('Job Number'!#REF!,'Job Number'!$A$3:$A$200,'Line Performance'!AM$1,'Job Number'!$B$3:$B$200,'Line Performance'!$C42,'Job Number'!$E$3:$E$200,'Line Performance'!#REF!),"")</f>
        <v/>
      </c>
    </row>
    <row r="43" spans="1:39" ht="15" customHeight="1">
      <c r="A43" s="72"/>
      <c r="B43" s="5"/>
      <c r="C43" s="5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18.75" customHeight="1">
      <c r="A44" s="42" t="str">
        <f>'Line Output'!A44</f>
        <v>W03-25040033-Y</v>
      </c>
      <c r="B44" s="42" t="str">
        <f>'Line Output'!B44</f>
        <v>28#*2C+24#*2C+AL+D+</v>
      </c>
      <c r="C44" s="53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9" ht="15" customHeight="1">
      <c r="A45" s="72"/>
      <c r="B45" s="5">
        <f>IFERROR(SUM(D45:AG45)/COUNTIF(D45:AG45,"&gt;0"),0)</f>
        <v>60</v>
      </c>
      <c r="C45" s="54" t="str">
        <f>'Line Output'!C45</f>
        <v>Y01</v>
      </c>
      <c r="D45" s="8" t="str">
        <f>IFERROR($C$44/SUMIFS('Job Number'!$I$3:$I$200,'Job Number'!$A$3:$A$200,'Line Performance'!D$1,'Job Number'!$B$3:$B$200,'Line Performance'!$C45,'Job Number'!$E$3:$E$200,'Line Performance'!$A$44),"")</f>
        <v/>
      </c>
      <c r="E45" s="8" t="str">
        <f>IFERROR($C$44/SUMIFS('Job Number'!$I$3:$I$200,'Job Number'!$A$3:$A$200,'Line Performance'!E$1,'Job Number'!$B$3:$B$200,'Line Performance'!$C45,'Job Number'!$E$3:$E$200,'Line Performance'!$A$44),"")</f>
        <v/>
      </c>
      <c r="F45" s="8">
        <f>IFERROR($C$44/SUMIFS('Job Number'!$I$3:$I$200,'Job Number'!$A$3:$A$200,'Line Performance'!F$1,'Job Number'!$B$3:$B$200,'Line Performance'!$C45,'Job Number'!$E$3:$E$200,'Line Performance'!$A$44),"")</f>
        <v>60</v>
      </c>
      <c r="G45" s="8" t="str">
        <f>IFERROR($C$44/SUMIFS('Job Number'!$I$3:$I$200,'Job Number'!$A$3:$A$200,'Line Performance'!G$1,'Job Number'!$B$3:$B$200,'Line Performance'!$C45,'Job Number'!$E$3:$E$200,'Line Performance'!$A$44),"")</f>
        <v/>
      </c>
      <c r="H45" s="8" t="str">
        <f>IFERROR($C$44/SUMIFS('Job Number'!$I$3:$I$200,'Job Number'!$A$3:$A$200,'Line Performance'!H$1,'Job Number'!$B$3:$B$200,'Line Performance'!$C45,'Job Number'!$E$3:$E$200,'Line Performance'!$A$44),"")</f>
        <v/>
      </c>
      <c r="I45" s="8" t="str">
        <f>IFERROR($C$44/SUMIFS('Job Number'!$I$3:$I$200,'Job Number'!$A$3:$A$200,'Line Performance'!I$1,'Job Number'!$B$3:$B$200,'Line Performance'!$C45,'Job Number'!$E$3:$E$200,'Line Performance'!$A$44),"")</f>
        <v/>
      </c>
      <c r="J45" s="8" t="str">
        <f>IFERROR($C$44/SUMIFS('Job Number'!$I$3:$I$200,'Job Number'!$A$3:$A$200,'Line Performance'!J$1,'Job Number'!$B$3:$B$200,'Line Performance'!$C45,'Job Number'!$E$3:$E$200,'Line Performance'!$A$44),"")</f>
        <v/>
      </c>
      <c r="K45" s="8" t="str">
        <f>IFERROR($C$44/SUMIFS('Job Number'!$I$3:$I$200,'Job Number'!$A$3:$A$200,'Line Performance'!K$1,'Job Number'!$B$3:$B$200,'Line Performance'!$C45,'Job Number'!$E$3:$E$200,'Line Performance'!$A$44),"")</f>
        <v/>
      </c>
      <c r="L45" s="8" t="str">
        <f>IFERROR($C$44/SUMIFS('Job Number'!$I$3:$I$200,'Job Number'!$A$3:$A$200,'Line Performance'!L$1,'Job Number'!$B$3:$B$200,'Line Performance'!$C45,'Job Number'!$E$3:$E$200,'Line Performance'!$A$44),"")</f>
        <v/>
      </c>
      <c r="M45" s="8" t="str">
        <f>IFERROR($C$44/SUMIFS('Job Number'!$I$3:$I$200,'Job Number'!$A$3:$A$200,'Line Performance'!M$1,'Job Number'!$B$3:$B$200,'Line Performance'!$C45,'Job Number'!$E$3:$E$200,'Line Performance'!$A$44),"")</f>
        <v/>
      </c>
      <c r="N45" s="8" t="str">
        <f>IFERROR($C$44/SUMIFS('Job Number'!$I$3:$I$200,'Job Number'!$A$3:$A$200,'Line Performance'!N$1,'Job Number'!$B$3:$B$200,'Line Performance'!$C45,'Job Number'!$E$3:$E$200,'Line Performance'!$A$44),"")</f>
        <v/>
      </c>
      <c r="O45" s="8" t="str">
        <f>IFERROR($C$44/SUMIFS('Job Number'!$I$3:$I$200,'Job Number'!$A$3:$A$200,'Line Performance'!O$1,'Job Number'!$B$3:$B$200,'Line Performance'!$C45,'Job Number'!$E$3:$E$200,'Line Performance'!$A$44),"")</f>
        <v/>
      </c>
      <c r="P45" s="8" t="str">
        <f>IFERROR($C$44/SUMIFS('Job Number'!$I$3:$I$200,'Job Number'!$A$3:$A$200,'Line Performance'!P$1,'Job Number'!$B$3:$B$200,'Line Performance'!$C45,'Job Number'!$E$3:$E$200,'Line Performance'!$A$44),"")</f>
        <v/>
      </c>
      <c r="Q45" s="8" t="str">
        <f>IFERROR($C$44/SUMIFS('Job Number'!$I$3:$I$200,'Job Number'!$A$3:$A$200,'Line Performance'!Q$1,'Job Number'!$B$3:$B$200,'Line Performance'!$C45,'Job Number'!$E$3:$E$200,'Line Performance'!$A$44),"")</f>
        <v/>
      </c>
      <c r="R45" s="8" t="str">
        <f>IFERROR($C$44/SUMIFS('Job Number'!$I$3:$I$200,'Job Number'!$A$3:$A$200,'Line Performance'!R$1,'Job Number'!$B$3:$B$200,'Line Performance'!$C45,'Job Number'!$E$3:$E$200,'Line Performance'!$A$44),"")</f>
        <v/>
      </c>
      <c r="S45" s="8" t="str">
        <f>IFERROR($C$44/SUMIFS('Job Number'!$I$3:$I$200,'Job Number'!$A$3:$A$200,'Line Performance'!S$1,'Job Number'!$B$3:$B$200,'Line Performance'!$C45,'Job Number'!$E$3:$E$200,'Line Performance'!$A$44),"")</f>
        <v/>
      </c>
      <c r="T45" s="8" t="str">
        <f>IFERROR($C$44/SUMIFS('Job Number'!$I$3:$I$200,'Job Number'!$A$3:$A$200,'Line Performance'!T$1,'Job Number'!$B$3:$B$200,'Line Performance'!$C45,'Job Number'!$E$3:$E$200,'Line Performance'!$A$44),"")</f>
        <v/>
      </c>
      <c r="U45" s="8" t="str">
        <f>IFERROR($C$44/SUMIFS('Job Number'!$I$3:$I$200,'Job Number'!$A$3:$A$200,'Line Performance'!U$1,'Job Number'!$B$3:$B$200,'Line Performance'!$C45,'Job Number'!$E$3:$E$200,'Line Performance'!$A$44),"")</f>
        <v/>
      </c>
      <c r="V45" s="8" t="str">
        <f>IFERROR($C$44/SUMIFS('Job Number'!$I$3:$I$200,'Job Number'!$A$3:$A$200,'Line Performance'!V$1,'Job Number'!$B$3:$B$200,'Line Performance'!$C45,'Job Number'!$E$3:$E$200,'Line Performance'!$A$44),"")</f>
        <v/>
      </c>
      <c r="W45" s="8" t="str">
        <f>IFERROR($C$44/SUMIFS('Job Number'!$I$3:$I$200,'Job Number'!$A$3:$A$200,'Line Performance'!W$1,'Job Number'!$B$3:$B$200,'Line Performance'!$C45,'Job Number'!$E$3:$E$200,'Line Performance'!$A$44),"")</f>
        <v/>
      </c>
      <c r="X45" s="8" t="str">
        <f>IFERROR($C$44/SUMIFS('Job Number'!$I$3:$I$200,'Job Number'!$A$3:$A$200,'Line Performance'!X$1,'Job Number'!$B$3:$B$200,'Line Performance'!$C45,'Job Number'!$E$3:$E$200,'Line Performance'!$A$44),"")</f>
        <v/>
      </c>
      <c r="Y45" s="8" t="str">
        <f>IFERROR($C$44/SUMIFS('Job Number'!$I$3:$I$200,'Job Number'!$A$3:$A$200,'Line Performance'!Y$1,'Job Number'!$B$3:$B$200,'Line Performance'!$C45,'Job Number'!$E$3:$E$200,'Line Performance'!$A$44),"")</f>
        <v/>
      </c>
      <c r="Z45" s="8" t="str">
        <f>IFERROR($C$44/SUMIFS('Job Number'!$I$3:$I$200,'Job Number'!$A$3:$A$200,'Line Performance'!Z$1,'Job Number'!$B$3:$B$200,'Line Performance'!$C45,'Job Number'!$E$3:$E$200,'Line Performance'!$A$44),"")</f>
        <v/>
      </c>
      <c r="AA45" s="8" t="str">
        <f>IFERROR($C$44/SUMIFS('Job Number'!$I$3:$I$200,'Job Number'!$A$3:$A$200,'Line Performance'!AA$1,'Job Number'!$B$3:$B$200,'Line Performance'!$C45,'Job Number'!$E$3:$E$200,'Line Performance'!$A$44),"")</f>
        <v/>
      </c>
      <c r="AB45" s="8" t="str">
        <f>IFERROR($C$44/SUMIFS('Job Number'!$I$3:$I$200,'Job Number'!$A$3:$A$200,'Line Performance'!AB$1,'Job Number'!$B$3:$B$200,'Line Performance'!$C45,'Job Number'!$E$3:$E$200,'Line Performance'!$A$44),"")</f>
        <v/>
      </c>
      <c r="AC45" s="8" t="str">
        <f>IFERROR($C$44/SUMIFS('Job Number'!$I$3:$I$200,'Job Number'!$A$3:$A$200,'Line Performance'!AC$1,'Job Number'!$B$3:$B$200,'Line Performance'!$C45,'Job Number'!$E$3:$E$200,'Line Performance'!$A$44),"")</f>
        <v/>
      </c>
      <c r="AD45" s="8" t="str">
        <f>IFERROR($C$44/SUMIFS('Job Number'!$I$3:$I$200,'Job Number'!$A$3:$A$200,'Line Performance'!AD$1,'Job Number'!$B$3:$B$200,'Line Performance'!$C45,'Job Number'!$E$3:$E$200,'Line Performance'!$A$44),"")</f>
        <v/>
      </c>
      <c r="AE45" s="8" t="str">
        <f>IFERROR($C$44/SUMIFS('Job Number'!$I$3:$I$200,'Job Number'!$A$3:$A$200,'Line Performance'!AE$1,'Job Number'!$B$3:$B$200,'Line Performance'!$C45,'Job Number'!$E$3:$E$200,'Line Performance'!$A$44),"")</f>
        <v/>
      </c>
      <c r="AF45" s="8" t="str">
        <f>IFERROR($C$44/SUMIFS('Job Number'!$I$3:$I$200,'Job Number'!$A$3:$A$200,'Line Performance'!AF$1,'Job Number'!$B$3:$B$200,'Line Performance'!$C45,'Job Number'!$E$3:$E$200,'Line Performance'!$A$44),"")</f>
        <v/>
      </c>
      <c r="AG45" s="8" t="str">
        <f>IFERROR($C$44/SUMIFS('Job Number'!$I$3:$I$200,'Job Number'!$A$3:$A$200,'Line Performance'!AG$1,'Job Number'!$B$3:$B$200,'Line Performance'!$C45,'Job Number'!$E$3:$E$200,'Line Performance'!$A$44),"")</f>
        <v/>
      </c>
      <c r="AH45" s="8" t="str">
        <f>IFERROR($C$44/SUMIFS('Job Number'!$I$3:$I$200,'Job Number'!$A$3:$A$200,'Line Performance'!AH$1,'Job Number'!$B$3:$B$200,'Line Performance'!$C45,'Job Number'!$E$3:$E$200,'Line Performance'!$A$44),"")</f>
        <v/>
      </c>
      <c r="AI45" s="8" t="str">
        <f>IFERROR(#REF!/SUMIFS('Job Number'!#REF!,'Job Number'!$A$3:$A$200,'Line Performance'!AI$1,'Job Number'!$B$3:$B$200,'Line Performance'!$C45,'Job Number'!$E$3:$E$200,'Line Performance'!#REF!),"")</f>
        <v/>
      </c>
      <c r="AJ45" s="8" t="str">
        <f>IFERROR(#REF!/SUMIFS('Job Number'!#REF!,'Job Number'!$A$3:$A$200,'Line Performance'!AJ$1,'Job Number'!$B$3:$B$200,'Line Performance'!$C45,'Job Number'!$E$3:$E$200,'Line Performance'!#REF!),"")</f>
        <v/>
      </c>
      <c r="AK45" s="8" t="str">
        <f>IFERROR(#REF!/SUMIFS('Job Number'!#REF!,'Job Number'!$A$3:$A$200,'Line Performance'!AK$1,'Job Number'!$B$3:$B$200,'Line Performance'!$C45,'Job Number'!$E$3:$E$200,'Line Performance'!#REF!),"")</f>
        <v/>
      </c>
      <c r="AL45" s="8" t="str">
        <f>IFERROR(#REF!/SUMIFS('Job Number'!#REF!,'Job Number'!$A$3:$A$200,'Line Performance'!AL$1,'Job Number'!$B$3:$B$200,'Line Performance'!$C45,'Job Number'!$E$3:$E$200,'Line Performance'!#REF!),"")</f>
        <v/>
      </c>
      <c r="AM45" s="8" t="str">
        <f>IFERROR(#REF!/SUMIFS('Job Number'!#REF!,'Job Number'!$A$3:$A$200,'Line Performance'!AM$1,'Job Number'!$B$3:$B$200,'Line Performance'!$C45,'Job Number'!$E$3:$E$200,'Line Performance'!#REF!),"")</f>
        <v/>
      </c>
    </row>
    <row r="46" spans="1:39" ht="15" customHeight="1">
      <c r="A46" s="72"/>
      <c r="B46" s="5"/>
      <c r="C46" s="54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ht="18.75" customHeight="1">
      <c r="A47" s="42" t="str">
        <f>'Line Output'!A47</f>
        <v>W03-25040034-Y</v>
      </c>
      <c r="B47" s="42" t="str">
        <f>'Line Output'!B47</f>
        <v>28#*2C+24#*2C+AL+D+</v>
      </c>
      <c r="C47" s="53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9" ht="15" customHeight="1">
      <c r="A48" s="72"/>
      <c r="B48" s="5">
        <f>IFERROR(SUM(D48:AG48)/COUNTIF(D48:AG48,"&gt;0"),0)</f>
        <v>54.54545454545454</v>
      </c>
      <c r="C48" s="54" t="str">
        <f>'Line Output'!C48</f>
        <v>Y01</v>
      </c>
      <c r="D48" s="8" t="str">
        <f>IFERROR($C$47/SUMIFS('Job Number'!$I$3:$I$200,'Job Number'!$A$3:$A$200,'Line Performance'!D$1,'Job Number'!$B$3:$B$200,'Line Performance'!$C48,'Job Number'!$E$3:$E$200,'Line Performance'!$A$47),"")</f>
        <v/>
      </c>
      <c r="E48" s="8" t="str">
        <f>IFERROR($C$47/SUMIFS('Job Number'!$I$3:$I$200,'Job Number'!$A$3:$A$200,'Line Performance'!E$1,'Job Number'!$B$3:$B$200,'Line Performance'!$C48,'Job Number'!$E$3:$E$200,'Line Performance'!$A$47),"")</f>
        <v/>
      </c>
      <c r="F48" s="8" t="str">
        <f>IFERROR($C$47/SUMIFS('Job Number'!$I$3:$I$200,'Job Number'!$A$3:$A$200,'Line Performance'!F$1,'Job Number'!$B$3:$B$200,'Line Performance'!$C48,'Job Number'!$E$3:$E$200,'Line Performance'!$A$47),"")</f>
        <v/>
      </c>
      <c r="G48" s="8" t="str">
        <f>IFERROR($C$47/SUMIFS('Job Number'!$I$3:$I$200,'Job Number'!$A$3:$A$200,'Line Performance'!G$1,'Job Number'!$B$3:$B$200,'Line Performance'!$C48,'Job Number'!$E$3:$E$200,'Line Performance'!$A$47),"")</f>
        <v/>
      </c>
      <c r="H48" s="8" t="str">
        <f>IFERROR($C$47/SUMIFS('Job Number'!$I$3:$I$200,'Job Number'!$A$3:$A$200,'Line Performance'!H$1,'Job Number'!$B$3:$B$200,'Line Performance'!$C48,'Job Number'!$E$3:$E$200,'Line Performance'!$A$47),"")</f>
        <v/>
      </c>
      <c r="I48" s="8" t="str">
        <f>IFERROR($C$47/SUMIFS('Job Number'!$I$3:$I$200,'Job Number'!$A$3:$A$200,'Line Performance'!I$1,'Job Number'!$B$3:$B$200,'Line Performance'!$C48,'Job Number'!$E$3:$E$200,'Line Performance'!$A$47),"")</f>
        <v/>
      </c>
      <c r="J48" s="8" t="str">
        <f>IFERROR($C$47/SUMIFS('Job Number'!$I$3:$I$200,'Job Number'!$A$3:$A$200,'Line Performance'!J$1,'Job Number'!$B$3:$B$200,'Line Performance'!$C48,'Job Number'!$E$3:$E$200,'Line Performance'!$A$47),"")</f>
        <v/>
      </c>
      <c r="K48" s="8" t="str">
        <f>IFERROR($C$47/SUMIFS('Job Number'!$I$3:$I$200,'Job Number'!$A$3:$A$200,'Line Performance'!K$1,'Job Number'!$B$3:$B$200,'Line Performance'!$C48,'Job Number'!$E$3:$E$200,'Line Performance'!$A$47),"")</f>
        <v/>
      </c>
      <c r="L48" s="8" t="str">
        <f>IFERROR($C$47/SUMIFS('Job Number'!$I$3:$I$200,'Job Number'!$A$3:$A$200,'Line Performance'!L$1,'Job Number'!$B$3:$B$200,'Line Performance'!$C48,'Job Number'!$E$3:$E$200,'Line Performance'!$A$47),"")</f>
        <v/>
      </c>
      <c r="M48" s="8">
        <f>IFERROR($C$47/SUMIFS('Job Number'!$I$3:$I$200,'Job Number'!$A$3:$A$200,'Line Performance'!M$1,'Job Number'!$B$3:$B$200,'Line Performance'!$C48,'Job Number'!$E$3:$E$200,'Line Performance'!$A$47),"")</f>
        <v>54.54545454545454</v>
      </c>
      <c r="N48" s="8" t="str">
        <f>IFERROR($C$47/SUMIFS('Job Number'!$I$3:$I$200,'Job Number'!$A$3:$A$200,'Line Performance'!N$1,'Job Number'!$B$3:$B$200,'Line Performance'!$C48,'Job Number'!$E$3:$E$200,'Line Performance'!$A$47),"")</f>
        <v/>
      </c>
      <c r="O48" s="8" t="str">
        <f>IFERROR($C$47/SUMIFS('Job Number'!$I$3:$I$200,'Job Number'!$A$3:$A$200,'Line Performance'!O$1,'Job Number'!$B$3:$B$200,'Line Performance'!$C48,'Job Number'!$E$3:$E$200,'Line Performance'!$A$47),"")</f>
        <v/>
      </c>
      <c r="P48" s="8" t="str">
        <f>IFERROR($C$47/SUMIFS('Job Number'!$I$3:$I$200,'Job Number'!$A$3:$A$200,'Line Performance'!P$1,'Job Number'!$B$3:$B$200,'Line Performance'!$C48,'Job Number'!$E$3:$E$200,'Line Performance'!$A$47),"")</f>
        <v/>
      </c>
      <c r="Q48" s="8" t="str">
        <f>IFERROR($C$47/SUMIFS('Job Number'!$I$3:$I$200,'Job Number'!$A$3:$A$200,'Line Performance'!Q$1,'Job Number'!$B$3:$B$200,'Line Performance'!$C48,'Job Number'!$E$3:$E$200,'Line Performance'!$A$47),"")</f>
        <v/>
      </c>
      <c r="R48" s="8" t="str">
        <f>IFERROR($C$47/SUMIFS('Job Number'!$I$3:$I$200,'Job Number'!$A$3:$A$200,'Line Performance'!R$1,'Job Number'!$B$3:$B$200,'Line Performance'!$C48,'Job Number'!$E$3:$E$200,'Line Performance'!$A$47),"")</f>
        <v/>
      </c>
      <c r="S48" s="8" t="str">
        <f>IFERROR($C$47/SUMIFS('Job Number'!$I$3:$I$200,'Job Number'!$A$3:$A$200,'Line Performance'!S$1,'Job Number'!$B$3:$B$200,'Line Performance'!$C48,'Job Number'!$E$3:$E$200,'Line Performance'!$A$47),"")</f>
        <v/>
      </c>
      <c r="T48" s="8" t="str">
        <f>IFERROR($C$47/SUMIFS('Job Number'!$I$3:$I$200,'Job Number'!$A$3:$A$200,'Line Performance'!T$1,'Job Number'!$B$3:$B$200,'Line Performance'!$C48,'Job Number'!$E$3:$E$200,'Line Performance'!$A$47),"")</f>
        <v/>
      </c>
      <c r="U48" s="8" t="str">
        <f>IFERROR($C$47/SUMIFS('Job Number'!$I$3:$I$200,'Job Number'!$A$3:$A$200,'Line Performance'!U$1,'Job Number'!$B$3:$B$200,'Line Performance'!$C48,'Job Number'!$E$3:$E$200,'Line Performance'!$A$47),"")</f>
        <v/>
      </c>
      <c r="V48" s="8" t="str">
        <f>IFERROR($C$47/SUMIFS('Job Number'!$I$3:$I$200,'Job Number'!$A$3:$A$200,'Line Performance'!V$1,'Job Number'!$B$3:$B$200,'Line Performance'!$C48,'Job Number'!$E$3:$E$200,'Line Performance'!$A$47),"")</f>
        <v/>
      </c>
      <c r="W48" s="8" t="str">
        <f>IFERROR($C$47/SUMIFS('Job Number'!$I$3:$I$200,'Job Number'!$A$3:$A$200,'Line Performance'!W$1,'Job Number'!$B$3:$B$200,'Line Performance'!$C48,'Job Number'!$E$3:$E$200,'Line Performance'!$A$47),"")</f>
        <v/>
      </c>
      <c r="X48" s="8" t="str">
        <f>IFERROR($C$47/SUMIFS('Job Number'!$I$3:$I$200,'Job Number'!$A$3:$A$200,'Line Performance'!X$1,'Job Number'!$B$3:$B$200,'Line Performance'!$C48,'Job Number'!$E$3:$E$200,'Line Performance'!$A$47),"")</f>
        <v/>
      </c>
      <c r="Y48" s="8" t="str">
        <f>IFERROR($C$47/SUMIFS('Job Number'!$I$3:$I$200,'Job Number'!$A$3:$A$200,'Line Performance'!Y$1,'Job Number'!$B$3:$B$200,'Line Performance'!$C48,'Job Number'!$E$3:$E$200,'Line Performance'!$A$47),"")</f>
        <v/>
      </c>
      <c r="Z48" s="8" t="str">
        <f>IFERROR($C$47/SUMIFS('Job Number'!$I$3:$I$200,'Job Number'!$A$3:$A$200,'Line Performance'!Z$1,'Job Number'!$B$3:$B$200,'Line Performance'!$C48,'Job Number'!$E$3:$E$200,'Line Performance'!$A$47),"")</f>
        <v/>
      </c>
      <c r="AA48" s="8" t="str">
        <f>IFERROR($C$47/SUMIFS('Job Number'!$I$3:$I$200,'Job Number'!$A$3:$A$200,'Line Performance'!AA$1,'Job Number'!$B$3:$B$200,'Line Performance'!$C48,'Job Number'!$E$3:$E$200,'Line Performance'!$A$47),"")</f>
        <v/>
      </c>
      <c r="AB48" s="8" t="str">
        <f>IFERROR($C$47/SUMIFS('Job Number'!$I$3:$I$200,'Job Number'!$A$3:$A$200,'Line Performance'!AB$1,'Job Number'!$B$3:$B$200,'Line Performance'!$C48,'Job Number'!$E$3:$E$200,'Line Performance'!$A$47),"")</f>
        <v/>
      </c>
      <c r="AC48" s="8" t="str">
        <f>IFERROR($C$47/SUMIFS('Job Number'!$I$3:$I$200,'Job Number'!$A$3:$A$200,'Line Performance'!AC$1,'Job Number'!$B$3:$B$200,'Line Performance'!$C48,'Job Number'!$E$3:$E$200,'Line Performance'!$A$47),"")</f>
        <v/>
      </c>
      <c r="AD48" s="8" t="str">
        <f>IFERROR($C$47/SUMIFS('Job Number'!$I$3:$I$200,'Job Number'!$A$3:$A$200,'Line Performance'!AD$1,'Job Number'!$B$3:$B$200,'Line Performance'!$C48,'Job Number'!$E$3:$E$200,'Line Performance'!$A$47),"")</f>
        <v/>
      </c>
      <c r="AE48" s="8" t="str">
        <f>IFERROR($C$47/SUMIFS('Job Number'!$I$3:$I$200,'Job Number'!$A$3:$A$200,'Line Performance'!AE$1,'Job Number'!$B$3:$B$200,'Line Performance'!$C48,'Job Number'!$E$3:$E$200,'Line Performance'!$A$47),"")</f>
        <v/>
      </c>
      <c r="AF48" s="8" t="str">
        <f>IFERROR($C$47/SUMIFS('Job Number'!$I$3:$I$200,'Job Number'!$A$3:$A$200,'Line Performance'!AF$1,'Job Number'!$B$3:$B$200,'Line Performance'!$C48,'Job Number'!$E$3:$E$200,'Line Performance'!$A$47),"")</f>
        <v/>
      </c>
      <c r="AG48" s="8" t="str">
        <f>IFERROR($C$47/SUMIFS('Job Number'!$I$3:$I$200,'Job Number'!$A$3:$A$200,'Line Performance'!AG$1,'Job Number'!$B$3:$B$200,'Line Performance'!$C48,'Job Number'!$E$3:$E$200,'Line Performance'!$A$47),"")</f>
        <v/>
      </c>
      <c r="AH48" s="8" t="str">
        <f>IFERROR($C$47/SUMIFS('Job Number'!$I$3:$I$200,'Job Number'!$A$3:$A$200,'Line Performance'!AH$1,'Job Number'!$B$3:$B$200,'Line Performance'!$C48,'Job Number'!$E$3:$E$200,'Line Performance'!$A$47),"")</f>
        <v/>
      </c>
      <c r="AI48" s="8" t="str">
        <f>IFERROR(#REF!/SUMIFS('Job Number'!#REF!,'Job Number'!$A$3:$A$200,'Line Performance'!AI$1,'Job Number'!$B$3:$B$200,'Line Performance'!$C48,'Job Number'!$E$3:$E$200,'Line Performance'!#REF!),"")</f>
        <v/>
      </c>
      <c r="AJ48" s="8" t="str">
        <f>IFERROR(#REF!/SUMIFS('Job Number'!#REF!,'Job Number'!$A$3:$A$200,'Line Performance'!AJ$1,'Job Number'!$B$3:$B$200,'Line Performance'!$C48,'Job Number'!$E$3:$E$200,'Line Performance'!#REF!),"")</f>
        <v/>
      </c>
      <c r="AK48" s="8" t="str">
        <f>IFERROR(#REF!/SUMIFS('Job Number'!#REF!,'Job Number'!$A$3:$A$200,'Line Performance'!AK$1,'Job Number'!$B$3:$B$200,'Line Performance'!$C48,'Job Number'!$E$3:$E$200,'Line Performance'!#REF!),"")</f>
        <v/>
      </c>
      <c r="AL48" s="8" t="str">
        <f>IFERROR(#REF!/SUMIFS('Job Number'!#REF!,'Job Number'!$A$3:$A$200,'Line Performance'!AL$1,'Job Number'!$B$3:$B$200,'Line Performance'!$C48,'Job Number'!$E$3:$E$200,'Line Performance'!#REF!),"")</f>
        <v/>
      </c>
      <c r="AM48" s="8" t="str">
        <f>IFERROR(#REF!/SUMIFS('Job Number'!#REF!,'Job Number'!$A$3:$A$200,'Line Performance'!AM$1,'Job Number'!$B$3:$B$200,'Line Performance'!$C48,'Job Number'!$E$3:$E$200,'Line Performance'!#REF!),"")</f>
        <v/>
      </c>
    </row>
    <row r="49" spans="1:39" ht="15" customHeight="1">
      <c r="A49" s="72"/>
      <c r="B49" s="5"/>
      <c r="C49" s="5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18.75" customHeight="1">
      <c r="A50" s="42" t="str">
        <f>'Line Output'!A50</f>
        <v>W03-25040035-Y</v>
      </c>
      <c r="B50" s="42" t="str">
        <f>'Line Output'!B50</f>
        <v>28#*2C+24#*2C+AL+D+</v>
      </c>
      <c r="C50" s="53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9" ht="15" customHeight="1">
      <c r="A51" s="72"/>
      <c r="B51" s="5">
        <f>IFERROR(SUM(D51:AG51)/COUNTIF(D51:AG51,"&gt;0"),0)</f>
        <v>10.484848484848484</v>
      </c>
      <c r="C51" s="54" t="str">
        <f>'Line Output'!C51</f>
        <v>Y01</v>
      </c>
      <c r="D51" s="8" t="str">
        <f>IFERROR($C$50/SUMIFS('Job Number'!$I$3:$I$200,'Job Number'!$A$3:$A$200,'Line Performance'!D$1,'Job Number'!$B$3:$B$200,'Line Performance'!$C51,'Job Number'!$E$3:$E$200,'Line Performance'!$A$50),"")</f>
        <v/>
      </c>
      <c r="E51" s="8" t="str">
        <f>IFERROR($C$50/SUMIFS('Job Number'!$I$3:$I$200,'Job Number'!$A$3:$A$200,'Line Performance'!E$1,'Job Number'!$B$3:$B$200,'Line Performance'!$C51,'Job Number'!$E$3:$E$200,'Line Performance'!$A$50),"")</f>
        <v/>
      </c>
      <c r="F51" s="8" t="str">
        <f>IFERROR($C$50/SUMIFS('Job Number'!$I$3:$I$200,'Job Number'!$A$3:$A$200,'Line Performance'!F$1,'Job Number'!$B$3:$B$200,'Line Performance'!$C51,'Job Number'!$E$3:$E$200,'Line Performance'!$A$50),"")</f>
        <v/>
      </c>
      <c r="G51" s="8" t="str">
        <f>IFERROR($C$50/SUMIFS('Job Number'!$I$3:$I$200,'Job Number'!$A$3:$A$200,'Line Performance'!G$1,'Job Number'!$B$3:$B$200,'Line Performance'!$C51,'Job Number'!$E$3:$E$200,'Line Performance'!$A$50),"")</f>
        <v/>
      </c>
      <c r="H51" s="8" t="str">
        <f>IFERROR($C$50/SUMIFS('Job Number'!$I$3:$I$200,'Job Number'!$A$3:$A$200,'Line Performance'!H$1,'Job Number'!$B$3:$B$200,'Line Performance'!$C51,'Job Number'!$E$3:$E$200,'Line Performance'!$A$50),"")</f>
        <v/>
      </c>
      <c r="I51" s="8" t="str">
        <f>IFERROR($C$50/SUMIFS('Job Number'!$I$3:$I$200,'Job Number'!$A$3:$A$200,'Line Performance'!I$1,'Job Number'!$B$3:$B$200,'Line Performance'!$C51,'Job Number'!$E$3:$E$200,'Line Performance'!$A$50),"")</f>
        <v/>
      </c>
      <c r="J51" s="8" t="str">
        <f>IFERROR($C$50/SUMIFS('Job Number'!$I$3:$I$200,'Job Number'!$A$3:$A$200,'Line Performance'!J$1,'Job Number'!$B$3:$B$200,'Line Performance'!$C51,'Job Number'!$E$3:$E$200,'Line Performance'!$A$50),"")</f>
        <v/>
      </c>
      <c r="K51" s="8" t="str">
        <f>IFERROR($C$50/SUMIFS('Job Number'!$I$3:$I$200,'Job Number'!$A$3:$A$200,'Line Performance'!K$1,'Job Number'!$B$3:$B$200,'Line Performance'!$C51,'Job Number'!$E$3:$E$200,'Line Performance'!$A$50),"")</f>
        <v/>
      </c>
      <c r="L51" s="8" t="str">
        <f>IFERROR($C$50/SUMIFS('Job Number'!$I$3:$I$200,'Job Number'!$A$3:$A$200,'Line Performance'!L$1,'Job Number'!$B$3:$B$200,'Line Performance'!$C51,'Job Number'!$E$3:$E$200,'Line Performance'!$A$50),"")</f>
        <v/>
      </c>
      <c r="M51" s="8">
        <f>IFERROR($C$50/SUMIFS('Job Number'!$I$3:$I$200,'Job Number'!$A$3:$A$200,'Line Performance'!M$1,'Job Number'!$B$3:$B$200,'Line Performance'!$C51,'Job Number'!$E$3:$E$200,'Line Performance'!$A$50),"")</f>
        <v>20</v>
      </c>
      <c r="N51" s="8" t="str">
        <f>IFERROR($C$50/SUMIFS('Job Number'!$I$3:$I$200,'Job Number'!$A$3:$A$200,'Line Performance'!N$1,'Job Number'!$B$3:$B$200,'Line Performance'!$C51,'Job Number'!$E$3:$E$200,'Line Performance'!$A$50),"")</f>
        <v/>
      </c>
      <c r="O51" s="8" t="str">
        <f>IFERROR($C$50/SUMIFS('Job Number'!$I$3:$I$200,'Job Number'!$A$3:$A$200,'Line Performance'!O$1,'Job Number'!$B$3:$B$200,'Line Performance'!$C51,'Job Number'!$E$3:$E$200,'Line Performance'!$A$50),"")</f>
        <v/>
      </c>
      <c r="P51" s="8" t="str">
        <f>IFERROR($C$50/SUMIFS('Job Number'!$I$3:$I$200,'Job Number'!$A$3:$A$200,'Line Performance'!P$1,'Job Number'!$B$3:$B$200,'Line Performance'!$C51,'Job Number'!$E$3:$E$200,'Line Performance'!$A$50),"")</f>
        <v/>
      </c>
      <c r="Q51" s="8" t="str">
        <f>IFERROR($C$50/SUMIFS('Job Number'!$I$3:$I$200,'Job Number'!$A$3:$A$200,'Line Performance'!Q$1,'Job Number'!$B$3:$B$200,'Line Performance'!$C51,'Job Number'!$E$3:$E$200,'Line Performance'!$A$50),"")</f>
        <v/>
      </c>
      <c r="R51" s="8" t="str">
        <f>IFERROR($C$50/SUMIFS('Job Number'!$I$3:$I$200,'Job Number'!$A$3:$A$200,'Line Performance'!R$1,'Job Number'!$B$3:$B$200,'Line Performance'!$C51,'Job Number'!$E$3:$E$200,'Line Performance'!$A$50),"")</f>
        <v/>
      </c>
      <c r="S51" s="8" t="str">
        <f>IFERROR($C$50/SUMIFS('Job Number'!$I$3:$I$200,'Job Number'!$A$3:$A$200,'Line Performance'!S$1,'Job Number'!$B$3:$B$200,'Line Performance'!$C51,'Job Number'!$E$3:$E$200,'Line Performance'!$A$50),"")</f>
        <v/>
      </c>
      <c r="T51" s="8" t="str">
        <f>IFERROR($C$50/SUMIFS('Job Number'!$I$3:$I$200,'Job Number'!$A$3:$A$200,'Line Performance'!T$1,'Job Number'!$B$3:$B$200,'Line Performance'!$C51,'Job Number'!$E$3:$E$200,'Line Performance'!$A$50),"")</f>
        <v/>
      </c>
      <c r="U51" s="8" t="str">
        <f>IFERROR($C$50/SUMIFS('Job Number'!$I$3:$I$200,'Job Number'!$A$3:$A$200,'Line Performance'!U$1,'Job Number'!$B$3:$B$200,'Line Performance'!$C51,'Job Number'!$E$3:$E$200,'Line Performance'!$A$50),"")</f>
        <v/>
      </c>
      <c r="V51" s="8">
        <f>IFERROR($C$50/SUMIFS('Job Number'!$I$3:$I$200,'Job Number'!$A$3:$A$200,'Line Performance'!V$1,'Job Number'!$B$3:$B$200,'Line Performance'!$C51,'Job Number'!$E$3:$E$200,'Line Performance'!$A$50),"")</f>
        <v>6</v>
      </c>
      <c r="W51" s="8" t="str">
        <f>IFERROR($C$50/SUMIFS('Job Number'!$I$3:$I$200,'Job Number'!$A$3:$A$200,'Line Performance'!W$1,'Job Number'!$B$3:$B$200,'Line Performance'!$C51,'Job Number'!$E$3:$E$200,'Line Performance'!$A$50),"")</f>
        <v/>
      </c>
      <c r="X51" s="8" t="str">
        <f>IFERROR($C$50/SUMIFS('Job Number'!$I$3:$I$200,'Job Number'!$A$3:$A$200,'Line Performance'!X$1,'Job Number'!$B$3:$B$200,'Line Performance'!$C51,'Job Number'!$E$3:$E$200,'Line Performance'!$A$50),"")</f>
        <v/>
      </c>
      <c r="Y51" s="8" t="str">
        <f>IFERROR($C$50/SUMIFS('Job Number'!$I$3:$I$200,'Job Number'!$A$3:$A$200,'Line Performance'!Y$1,'Job Number'!$B$3:$B$200,'Line Performance'!$C51,'Job Number'!$E$3:$E$200,'Line Performance'!$A$50),"")</f>
        <v/>
      </c>
      <c r="Z51" s="8">
        <f>IFERROR($C$50/SUMIFS('Job Number'!$I$3:$I$200,'Job Number'!$A$3:$A$200,'Line Performance'!Z$1,'Job Number'!$B$3:$B$200,'Line Performance'!$C51,'Job Number'!$E$3:$E$200,'Line Performance'!$A$50),"")</f>
        <v>5.4545454545454541</v>
      </c>
      <c r="AA51" s="8" t="str">
        <f>IFERROR($C$50/SUMIFS('Job Number'!$I$3:$I$200,'Job Number'!$A$3:$A$200,'Line Performance'!AA$1,'Job Number'!$B$3:$B$200,'Line Performance'!$C51,'Job Number'!$E$3:$E$200,'Line Performance'!$A$50),"")</f>
        <v/>
      </c>
      <c r="AB51" s="8" t="str">
        <f>IFERROR($C$50/SUMIFS('Job Number'!$I$3:$I$200,'Job Number'!$A$3:$A$200,'Line Performance'!AB$1,'Job Number'!$B$3:$B$200,'Line Performance'!$C51,'Job Number'!$E$3:$E$200,'Line Performance'!$A$50),"")</f>
        <v/>
      </c>
      <c r="AC51" s="8" t="str">
        <f>IFERROR($C$50/SUMIFS('Job Number'!$I$3:$I$200,'Job Number'!$A$3:$A$200,'Line Performance'!AC$1,'Job Number'!$B$3:$B$200,'Line Performance'!$C51,'Job Number'!$E$3:$E$200,'Line Performance'!$A$50),"")</f>
        <v/>
      </c>
      <c r="AD51" s="8" t="str">
        <f>IFERROR($C$50/SUMIFS('Job Number'!$I$3:$I$200,'Job Number'!$A$3:$A$200,'Line Performance'!AD$1,'Job Number'!$B$3:$B$200,'Line Performance'!$C51,'Job Number'!$E$3:$E$200,'Line Performance'!$A$50),"")</f>
        <v/>
      </c>
      <c r="AE51" s="8" t="str">
        <f>IFERROR($C$50/SUMIFS('Job Number'!$I$3:$I$200,'Job Number'!$A$3:$A$200,'Line Performance'!AE$1,'Job Number'!$B$3:$B$200,'Line Performance'!$C51,'Job Number'!$E$3:$E$200,'Line Performance'!$A$50),"")</f>
        <v/>
      </c>
      <c r="AF51" s="8" t="str">
        <f>IFERROR($C$50/SUMIFS('Job Number'!$I$3:$I$200,'Job Number'!$A$3:$A$200,'Line Performance'!AF$1,'Job Number'!$B$3:$B$200,'Line Performance'!$C51,'Job Number'!$E$3:$E$200,'Line Performance'!$A$50),"")</f>
        <v/>
      </c>
      <c r="AG51" s="8" t="str">
        <f>IFERROR($C$50/SUMIFS('Job Number'!$I$3:$I$200,'Job Number'!$A$3:$A$200,'Line Performance'!AG$1,'Job Number'!$B$3:$B$200,'Line Performance'!$C51,'Job Number'!$E$3:$E$200,'Line Performance'!$A$50),"")</f>
        <v/>
      </c>
      <c r="AH51" s="8" t="str">
        <f>IFERROR($C$50/SUMIFS('Job Number'!$I$3:$I$200,'Job Number'!$A$3:$A$200,'Line Performance'!AH$1,'Job Number'!$B$3:$B$200,'Line Performance'!$C51,'Job Number'!$E$3:$E$200,'Line Performance'!$A$50),"")</f>
        <v/>
      </c>
      <c r="AI51" s="8" t="str">
        <f>IFERROR(#REF!/SUMIFS('Job Number'!#REF!,'Job Number'!$A$3:$A$200,'Line Performance'!AI$1,'Job Number'!$B$3:$B$200,'Line Performance'!$C51,'Job Number'!$E$3:$E$200,'Line Performance'!#REF!),"")</f>
        <v/>
      </c>
      <c r="AJ51" s="8" t="str">
        <f>IFERROR(#REF!/SUMIFS('Job Number'!#REF!,'Job Number'!$A$3:$A$200,'Line Performance'!AJ$1,'Job Number'!$B$3:$B$200,'Line Performance'!$C51,'Job Number'!$E$3:$E$200,'Line Performance'!#REF!),"")</f>
        <v/>
      </c>
      <c r="AK51" s="8" t="str">
        <f>IFERROR(#REF!/SUMIFS('Job Number'!#REF!,'Job Number'!$A$3:$A$200,'Line Performance'!AK$1,'Job Number'!$B$3:$B$200,'Line Performance'!$C51,'Job Number'!$E$3:$E$200,'Line Performance'!#REF!),"")</f>
        <v/>
      </c>
      <c r="AL51" s="8" t="str">
        <f>IFERROR(#REF!/SUMIFS('Job Number'!#REF!,'Job Number'!$A$3:$A$200,'Line Performance'!AL$1,'Job Number'!$B$3:$B$200,'Line Performance'!$C51,'Job Number'!$E$3:$E$200,'Line Performance'!#REF!),"")</f>
        <v/>
      </c>
      <c r="AM51" s="8" t="str">
        <f>IFERROR(#REF!/SUMIFS('Job Number'!#REF!,'Job Number'!$A$3:$A$200,'Line Performance'!AM$1,'Job Number'!$B$3:$B$200,'Line Performance'!$C51,'Job Number'!$E$3:$E$200,'Line Performance'!#REF!),"")</f>
        <v/>
      </c>
    </row>
    <row r="52" spans="1:39" ht="15" customHeight="1">
      <c r="A52" s="72"/>
      <c r="B52" s="5"/>
      <c r="C52" s="54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ht="18.75" customHeight="1">
      <c r="A53" s="42" t="str">
        <f>'Line Output'!A53</f>
        <v>W03-25040036-Y</v>
      </c>
      <c r="B53" s="42" t="str">
        <f>'Line Output'!B53</f>
        <v>28#*2C+28#*2C+AL+D+</v>
      </c>
      <c r="C53" s="53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9" ht="15" customHeight="1">
      <c r="A54" s="72"/>
      <c r="B54" s="5">
        <f>IFERROR(SUM(D54:AG54)/COUNTIF(D54:AG54,"&gt;0"),0)</f>
        <v>0</v>
      </c>
      <c r="C54" s="54" t="str">
        <f>'Line Output'!C54</f>
        <v>Y01</v>
      </c>
      <c r="D54" s="8" t="str">
        <f>IFERROR($C$53/SUMIFS('Job Number'!$I$3:$I$200,'Job Number'!$A$3:$A$200,'Line Performance'!D$1,'Job Number'!$B$3:$B$200,'Line Performance'!$C54,'Job Number'!$E$3:$E$200,'Line Performance'!$A$53),"")</f>
        <v/>
      </c>
      <c r="E54" s="8" t="str">
        <f>IFERROR($C$53/SUMIFS('Job Number'!$I$3:$I$200,'Job Number'!$A$3:$A$200,'Line Performance'!E$1,'Job Number'!$B$3:$B$200,'Line Performance'!$C54,'Job Number'!$E$3:$E$200,'Line Performance'!$A$53),"")</f>
        <v/>
      </c>
      <c r="F54" s="8" t="str">
        <f>IFERROR($C$53/SUMIFS('Job Number'!$I$3:$I$200,'Job Number'!$A$3:$A$200,'Line Performance'!F$1,'Job Number'!$B$3:$B$200,'Line Performance'!$C54,'Job Number'!$E$3:$E$200,'Line Performance'!$A$53),"")</f>
        <v/>
      </c>
      <c r="G54" s="8" t="str">
        <f>IFERROR($C$53/SUMIFS('Job Number'!$I$3:$I$200,'Job Number'!$A$3:$A$200,'Line Performance'!G$1,'Job Number'!$B$3:$B$200,'Line Performance'!$C54,'Job Number'!$E$3:$E$200,'Line Performance'!$A$53),"")</f>
        <v/>
      </c>
      <c r="H54" s="8" t="str">
        <f>IFERROR($C$53/SUMIFS('Job Number'!$I$3:$I$200,'Job Number'!$A$3:$A$200,'Line Performance'!H$1,'Job Number'!$B$3:$B$200,'Line Performance'!$C54,'Job Number'!$E$3:$E$200,'Line Performance'!$A$53),"")</f>
        <v/>
      </c>
      <c r="I54" s="8" t="str">
        <f>IFERROR($C$53/SUMIFS('Job Number'!$I$3:$I$200,'Job Number'!$A$3:$A$200,'Line Performance'!I$1,'Job Number'!$B$3:$B$200,'Line Performance'!$C54,'Job Number'!$E$3:$E$200,'Line Performance'!$A$53),"")</f>
        <v/>
      </c>
      <c r="J54" s="8" t="str">
        <f>IFERROR($C$53/SUMIFS('Job Number'!$I$3:$I$200,'Job Number'!$A$3:$A$200,'Line Performance'!J$1,'Job Number'!$B$3:$B$200,'Line Performance'!$C54,'Job Number'!$E$3:$E$200,'Line Performance'!$A$53),"")</f>
        <v/>
      </c>
      <c r="K54" s="8" t="str">
        <f>IFERROR($C$53/SUMIFS('Job Number'!$I$3:$I$200,'Job Number'!$A$3:$A$200,'Line Performance'!K$1,'Job Number'!$B$3:$B$200,'Line Performance'!$C54,'Job Number'!$E$3:$E$200,'Line Performance'!$A$53),"")</f>
        <v/>
      </c>
      <c r="L54" s="8" t="str">
        <f>IFERROR($C$53/SUMIFS('Job Number'!$I$3:$I$200,'Job Number'!$A$3:$A$200,'Line Performance'!L$1,'Job Number'!$B$3:$B$200,'Line Performance'!$C54,'Job Number'!$E$3:$E$200,'Line Performance'!$A$53),"")</f>
        <v/>
      </c>
      <c r="M54" s="8" t="str">
        <f>IFERROR($C$53/SUMIFS('Job Number'!$I$3:$I$200,'Job Number'!$A$3:$A$200,'Line Performance'!M$1,'Job Number'!$B$3:$B$200,'Line Performance'!$C54,'Job Number'!$E$3:$E$200,'Line Performance'!$A$53),"")</f>
        <v/>
      </c>
      <c r="N54" s="8" t="str">
        <f>IFERROR($C$53/SUMIFS('Job Number'!$I$3:$I$200,'Job Number'!$A$3:$A$200,'Line Performance'!N$1,'Job Number'!$B$3:$B$200,'Line Performance'!$C54,'Job Number'!$E$3:$E$200,'Line Performance'!$A$53),"")</f>
        <v/>
      </c>
      <c r="O54" s="8" t="str">
        <f>IFERROR($C$53/SUMIFS('Job Number'!$I$3:$I$200,'Job Number'!$A$3:$A$200,'Line Performance'!O$1,'Job Number'!$B$3:$B$200,'Line Performance'!$C54,'Job Number'!$E$3:$E$200,'Line Performance'!$A$53),"")</f>
        <v/>
      </c>
      <c r="P54" s="8" t="str">
        <f>IFERROR($C$53/SUMIFS('Job Number'!$I$3:$I$200,'Job Number'!$A$3:$A$200,'Line Performance'!P$1,'Job Number'!$B$3:$B$200,'Line Performance'!$C54,'Job Number'!$E$3:$E$200,'Line Performance'!$A$53),"")</f>
        <v/>
      </c>
      <c r="Q54" s="8" t="str">
        <f>IFERROR($C$53/SUMIFS('Job Number'!$I$3:$I$200,'Job Number'!$A$3:$A$200,'Line Performance'!Q$1,'Job Number'!$B$3:$B$200,'Line Performance'!$C54,'Job Number'!$E$3:$E$200,'Line Performance'!$A$53),"")</f>
        <v/>
      </c>
      <c r="R54" s="8" t="str">
        <f>IFERROR($C$53/SUMIFS('Job Number'!$I$3:$I$200,'Job Number'!$A$3:$A$200,'Line Performance'!R$1,'Job Number'!$B$3:$B$200,'Line Performance'!$C54,'Job Number'!$E$3:$E$200,'Line Performance'!$A$53),"")</f>
        <v/>
      </c>
      <c r="S54" s="8" t="str">
        <f>IFERROR($C$53/SUMIFS('Job Number'!$I$3:$I$200,'Job Number'!$A$3:$A$200,'Line Performance'!S$1,'Job Number'!$B$3:$B$200,'Line Performance'!$C54,'Job Number'!$E$3:$E$200,'Line Performance'!$A$53),"")</f>
        <v/>
      </c>
      <c r="T54" s="8" t="str">
        <f>IFERROR($C$53/SUMIFS('Job Number'!$I$3:$I$200,'Job Number'!$A$3:$A$200,'Line Performance'!T$1,'Job Number'!$B$3:$B$200,'Line Performance'!$C54,'Job Number'!$E$3:$E$200,'Line Performance'!$A$53),"")</f>
        <v/>
      </c>
      <c r="U54" s="8" t="str">
        <f>IFERROR($C$53/SUMIFS('Job Number'!$I$3:$I$200,'Job Number'!$A$3:$A$200,'Line Performance'!U$1,'Job Number'!$B$3:$B$200,'Line Performance'!$C54,'Job Number'!$E$3:$E$200,'Line Performance'!$A$53),"")</f>
        <v/>
      </c>
      <c r="V54" s="8" t="str">
        <f>IFERROR($C$53/SUMIFS('Job Number'!$I$3:$I$200,'Job Number'!$A$3:$A$200,'Line Performance'!V$1,'Job Number'!$B$3:$B$200,'Line Performance'!$C54,'Job Number'!$E$3:$E$200,'Line Performance'!$A$53),"")</f>
        <v/>
      </c>
      <c r="W54" s="8" t="str">
        <f>IFERROR($C$53/SUMIFS('Job Number'!$I$3:$I$200,'Job Number'!$A$3:$A$200,'Line Performance'!W$1,'Job Number'!$B$3:$B$200,'Line Performance'!$C54,'Job Number'!$E$3:$E$200,'Line Performance'!$A$53),"")</f>
        <v/>
      </c>
      <c r="X54" s="8" t="str">
        <f>IFERROR($C$53/SUMIFS('Job Number'!$I$3:$I$200,'Job Number'!$A$3:$A$200,'Line Performance'!X$1,'Job Number'!$B$3:$B$200,'Line Performance'!$C54,'Job Number'!$E$3:$E$200,'Line Performance'!$A$53),"")</f>
        <v/>
      </c>
      <c r="Y54" s="8" t="str">
        <f>IFERROR($C$53/SUMIFS('Job Number'!$I$3:$I$200,'Job Number'!$A$3:$A$200,'Line Performance'!Y$1,'Job Number'!$B$3:$B$200,'Line Performance'!$C54,'Job Number'!$E$3:$E$200,'Line Performance'!$A$53),"")</f>
        <v/>
      </c>
      <c r="Z54" s="8" t="str">
        <f>IFERROR($C$53/SUMIFS('Job Number'!$I$3:$I$200,'Job Number'!$A$3:$A$200,'Line Performance'!Z$1,'Job Number'!$B$3:$B$200,'Line Performance'!$C54,'Job Number'!$E$3:$E$200,'Line Performance'!$A$53),"")</f>
        <v/>
      </c>
      <c r="AA54" s="8" t="str">
        <f>IFERROR($C$53/SUMIFS('Job Number'!$I$3:$I$200,'Job Number'!$A$3:$A$200,'Line Performance'!AA$1,'Job Number'!$B$3:$B$200,'Line Performance'!$C54,'Job Number'!$E$3:$E$200,'Line Performance'!$A$53),"")</f>
        <v/>
      </c>
      <c r="AB54" s="8" t="str">
        <f>IFERROR($C$53/SUMIFS('Job Number'!$I$3:$I$200,'Job Number'!$A$3:$A$200,'Line Performance'!AB$1,'Job Number'!$B$3:$B$200,'Line Performance'!$C54,'Job Number'!$E$3:$E$200,'Line Performance'!$A$53),"")</f>
        <v/>
      </c>
      <c r="AC54" s="8" t="str">
        <f>IFERROR($C$53/SUMIFS('Job Number'!$I$3:$I$200,'Job Number'!$A$3:$A$200,'Line Performance'!AC$1,'Job Number'!$B$3:$B$200,'Line Performance'!$C54,'Job Number'!$E$3:$E$200,'Line Performance'!$A$53),"")</f>
        <v/>
      </c>
      <c r="AD54" s="8" t="str">
        <f>IFERROR($C$53/SUMIFS('Job Number'!$I$3:$I$200,'Job Number'!$A$3:$A$200,'Line Performance'!AD$1,'Job Number'!$B$3:$B$200,'Line Performance'!$C54,'Job Number'!$E$3:$E$200,'Line Performance'!$A$53),"")</f>
        <v/>
      </c>
      <c r="AE54" s="8" t="str">
        <f>IFERROR($C$53/SUMIFS('Job Number'!$I$3:$I$200,'Job Number'!$A$3:$A$200,'Line Performance'!AE$1,'Job Number'!$B$3:$B$200,'Line Performance'!$C54,'Job Number'!$E$3:$E$200,'Line Performance'!$A$53),"")</f>
        <v/>
      </c>
      <c r="AF54" s="8" t="str">
        <f>IFERROR($C$53/SUMIFS('Job Number'!$I$3:$I$200,'Job Number'!$A$3:$A$200,'Line Performance'!AF$1,'Job Number'!$B$3:$B$200,'Line Performance'!$C54,'Job Number'!$E$3:$E$200,'Line Performance'!$A$53),"")</f>
        <v/>
      </c>
      <c r="AG54" s="8" t="str">
        <f>IFERROR($C$53/SUMIFS('Job Number'!$I$3:$I$200,'Job Number'!$A$3:$A$200,'Line Performance'!AG$1,'Job Number'!$B$3:$B$200,'Line Performance'!$C54,'Job Number'!$E$3:$E$200,'Line Performance'!$A$53),"")</f>
        <v/>
      </c>
      <c r="AH54" s="8" t="str">
        <f>IFERROR($C$53/SUMIFS('Job Number'!$I$3:$I$200,'Job Number'!$A$3:$A$200,'Line Performance'!AH$1,'Job Number'!$B$3:$B$200,'Line Performance'!$C54,'Job Number'!$E$3:$E$200,'Line Performance'!$A$53),"")</f>
        <v/>
      </c>
      <c r="AI54" s="8" t="str">
        <f>IFERROR(#REF!/SUMIFS('Job Number'!#REF!,'Job Number'!$A$3:$A$200,'Line Performance'!AI$1,'Job Number'!$B$3:$B$200,'Line Performance'!$C54,'Job Number'!$E$3:$E$200,'Line Performance'!#REF!),"")</f>
        <v/>
      </c>
      <c r="AJ54" s="8" t="str">
        <f>IFERROR(#REF!/SUMIFS('Job Number'!#REF!,'Job Number'!$A$3:$A$200,'Line Performance'!AJ$1,'Job Number'!$B$3:$B$200,'Line Performance'!$C54,'Job Number'!$E$3:$E$200,'Line Performance'!#REF!),"")</f>
        <v/>
      </c>
      <c r="AK54" s="8" t="str">
        <f>IFERROR(#REF!/SUMIFS('Job Number'!#REF!,'Job Number'!$A$3:$A$200,'Line Performance'!AK$1,'Job Number'!$B$3:$B$200,'Line Performance'!$C54,'Job Number'!$E$3:$E$200,'Line Performance'!#REF!),"")</f>
        <v/>
      </c>
      <c r="AL54" s="8" t="str">
        <f>IFERROR(#REF!/SUMIFS('Job Number'!#REF!,'Job Number'!$A$3:$A$200,'Line Performance'!AL$1,'Job Number'!$B$3:$B$200,'Line Performance'!$C54,'Job Number'!$E$3:$E$200,'Line Performance'!#REF!),"")</f>
        <v/>
      </c>
      <c r="AM54" s="8" t="str">
        <f>IFERROR(#REF!/SUMIFS('Job Number'!#REF!,'Job Number'!$A$3:$A$200,'Line Performance'!AM$1,'Job Number'!$B$3:$B$200,'Line Performance'!$C54,'Job Number'!$E$3:$E$200,'Line Performance'!#REF!),"")</f>
        <v/>
      </c>
    </row>
    <row r="55" spans="1:39" ht="15" customHeight="1">
      <c r="A55" s="72"/>
      <c r="B55" s="5"/>
      <c r="C55" s="54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8.75" customHeight="1">
      <c r="A56" s="42" t="str">
        <f>'Line Output'!A56</f>
        <v>W03-25040037-Y</v>
      </c>
      <c r="B56" s="42" t="str">
        <f>'Line Output'!B56</f>
        <v>28#*2C+28#*2C+AL+D+</v>
      </c>
      <c r="C56" s="53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9" ht="15" customHeight="1">
      <c r="A57" s="72"/>
      <c r="B57" s="5">
        <f>IFERROR(SUM(D57:AG57)/COUNTIF(D57:AG57,"&gt;0"),0)</f>
        <v>0</v>
      </c>
      <c r="C57" s="54" t="str">
        <f>'Line Output'!C57</f>
        <v>Y01</v>
      </c>
      <c r="D57" s="8" t="str">
        <f>IFERROR($C$56/SUMIFS('Job Number'!$I$3:$I$200,'Job Number'!$A$3:$A$200,'Line Performance'!D$1,'Job Number'!$B$3:$B$200,'Line Performance'!$C57,'Job Number'!$E$3:$E$200,'Line Performance'!$A$56),"")</f>
        <v/>
      </c>
      <c r="E57" s="8" t="str">
        <f>IFERROR($C$56/SUMIFS('Job Number'!$I$3:$I$200,'Job Number'!$A$3:$A$200,'Line Performance'!E$1,'Job Number'!$B$3:$B$200,'Line Performance'!$C57,'Job Number'!$E$3:$E$200,'Line Performance'!$A$56),"")</f>
        <v/>
      </c>
      <c r="F57" s="8" t="str">
        <f>IFERROR($C$56/SUMIFS('Job Number'!$I$3:$I$200,'Job Number'!$A$3:$A$200,'Line Performance'!F$1,'Job Number'!$B$3:$B$200,'Line Performance'!$C57,'Job Number'!$E$3:$E$200,'Line Performance'!$A$56),"")</f>
        <v/>
      </c>
      <c r="G57" s="8" t="str">
        <f>IFERROR($C$56/SUMIFS('Job Number'!$I$3:$I$200,'Job Number'!$A$3:$A$200,'Line Performance'!G$1,'Job Number'!$B$3:$B$200,'Line Performance'!$C57,'Job Number'!$E$3:$E$200,'Line Performance'!$A$56),"")</f>
        <v/>
      </c>
      <c r="H57" s="8" t="str">
        <f>IFERROR($C$56/SUMIFS('Job Number'!$I$3:$I$200,'Job Number'!$A$3:$A$200,'Line Performance'!H$1,'Job Number'!$B$3:$B$200,'Line Performance'!$C57,'Job Number'!$E$3:$E$200,'Line Performance'!$A$56),"")</f>
        <v/>
      </c>
      <c r="I57" s="8" t="str">
        <f>IFERROR($C$56/SUMIFS('Job Number'!$I$3:$I$200,'Job Number'!$A$3:$A$200,'Line Performance'!I$1,'Job Number'!$B$3:$B$200,'Line Performance'!$C57,'Job Number'!$E$3:$E$200,'Line Performance'!$A$56),"")</f>
        <v/>
      </c>
      <c r="J57" s="8" t="str">
        <f>IFERROR($C$56/SUMIFS('Job Number'!$I$3:$I$200,'Job Number'!$A$3:$A$200,'Line Performance'!J$1,'Job Number'!$B$3:$B$200,'Line Performance'!$C57,'Job Number'!$E$3:$E$200,'Line Performance'!$A$56),"")</f>
        <v/>
      </c>
      <c r="K57" s="8" t="str">
        <f>IFERROR($C$56/SUMIFS('Job Number'!$I$3:$I$200,'Job Number'!$A$3:$A$200,'Line Performance'!K$1,'Job Number'!$B$3:$B$200,'Line Performance'!$C57,'Job Number'!$E$3:$E$200,'Line Performance'!$A$56),"")</f>
        <v/>
      </c>
      <c r="L57" s="8" t="str">
        <f>IFERROR($C$56/SUMIFS('Job Number'!$I$3:$I$200,'Job Number'!$A$3:$A$200,'Line Performance'!L$1,'Job Number'!$B$3:$B$200,'Line Performance'!$C57,'Job Number'!$E$3:$E$200,'Line Performance'!$A$56),"")</f>
        <v/>
      </c>
      <c r="M57" s="8" t="str">
        <f>IFERROR($C$56/SUMIFS('Job Number'!$I$3:$I$200,'Job Number'!$A$3:$A$200,'Line Performance'!M$1,'Job Number'!$B$3:$B$200,'Line Performance'!$C57,'Job Number'!$E$3:$E$200,'Line Performance'!$A$56),"")</f>
        <v/>
      </c>
      <c r="N57" s="8" t="str">
        <f>IFERROR($C$56/SUMIFS('Job Number'!$I$3:$I$200,'Job Number'!$A$3:$A$200,'Line Performance'!N$1,'Job Number'!$B$3:$B$200,'Line Performance'!$C57,'Job Number'!$E$3:$E$200,'Line Performance'!$A$56),"")</f>
        <v/>
      </c>
      <c r="O57" s="8" t="str">
        <f>IFERROR($C$56/SUMIFS('Job Number'!$I$3:$I$200,'Job Number'!$A$3:$A$200,'Line Performance'!O$1,'Job Number'!$B$3:$B$200,'Line Performance'!$C57,'Job Number'!$E$3:$E$200,'Line Performance'!$A$56),"")</f>
        <v/>
      </c>
      <c r="P57" s="8" t="str">
        <f>IFERROR($C$56/SUMIFS('Job Number'!$I$3:$I$200,'Job Number'!$A$3:$A$200,'Line Performance'!P$1,'Job Number'!$B$3:$B$200,'Line Performance'!$C57,'Job Number'!$E$3:$E$200,'Line Performance'!$A$56),"")</f>
        <v/>
      </c>
      <c r="Q57" s="8" t="str">
        <f>IFERROR($C$56/SUMIFS('Job Number'!$I$3:$I$200,'Job Number'!$A$3:$A$200,'Line Performance'!Q$1,'Job Number'!$B$3:$B$200,'Line Performance'!$C57,'Job Number'!$E$3:$E$200,'Line Performance'!$A$56),"")</f>
        <v/>
      </c>
      <c r="R57" s="8" t="str">
        <f>IFERROR($C$56/SUMIFS('Job Number'!$I$3:$I$200,'Job Number'!$A$3:$A$200,'Line Performance'!R$1,'Job Number'!$B$3:$B$200,'Line Performance'!$C57,'Job Number'!$E$3:$E$200,'Line Performance'!$A$56),"")</f>
        <v/>
      </c>
      <c r="S57" s="8" t="str">
        <f>IFERROR($C$56/SUMIFS('Job Number'!$I$3:$I$200,'Job Number'!$A$3:$A$200,'Line Performance'!S$1,'Job Number'!$B$3:$B$200,'Line Performance'!$C57,'Job Number'!$E$3:$E$200,'Line Performance'!$A$56),"")</f>
        <v/>
      </c>
      <c r="T57" s="8" t="str">
        <f>IFERROR($C$56/SUMIFS('Job Number'!$I$3:$I$200,'Job Number'!$A$3:$A$200,'Line Performance'!T$1,'Job Number'!$B$3:$B$200,'Line Performance'!$C57,'Job Number'!$E$3:$E$200,'Line Performance'!$A$56),"")</f>
        <v/>
      </c>
      <c r="U57" s="8" t="str">
        <f>IFERROR($C$56/SUMIFS('Job Number'!$I$3:$I$200,'Job Number'!$A$3:$A$200,'Line Performance'!U$1,'Job Number'!$B$3:$B$200,'Line Performance'!$C57,'Job Number'!$E$3:$E$200,'Line Performance'!$A$56),"")</f>
        <v/>
      </c>
      <c r="V57" s="8" t="str">
        <f>IFERROR($C$56/SUMIFS('Job Number'!$I$3:$I$200,'Job Number'!$A$3:$A$200,'Line Performance'!V$1,'Job Number'!$B$3:$B$200,'Line Performance'!$C57,'Job Number'!$E$3:$E$200,'Line Performance'!$A$56),"")</f>
        <v/>
      </c>
      <c r="W57" s="8" t="str">
        <f>IFERROR($C$56/SUMIFS('Job Number'!$I$3:$I$200,'Job Number'!$A$3:$A$200,'Line Performance'!W$1,'Job Number'!$B$3:$B$200,'Line Performance'!$C57,'Job Number'!$E$3:$E$200,'Line Performance'!$A$56),"")</f>
        <v/>
      </c>
      <c r="X57" s="8" t="str">
        <f>IFERROR($C$56/SUMIFS('Job Number'!$I$3:$I$200,'Job Number'!$A$3:$A$200,'Line Performance'!X$1,'Job Number'!$B$3:$B$200,'Line Performance'!$C57,'Job Number'!$E$3:$E$200,'Line Performance'!$A$56),"")</f>
        <v/>
      </c>
      <c r="Y57" s="8" t="str">
        <f>IFERROR($C$56/SUMIFS('Job Number'!$I$3:$I$200,'Job Number'!$A$3:$A$200,'Line Performance'!Y$1,'Job Number'!$B$3:$B$200,'Line Performance'!$C57,'Job Number'!$E$3:$E$200,'Line Performance'!$A$56),"")</f>
        <v/>
      </c>
      <c r="Z57" s="8" t="str">
        <f>IFERROR($C$56/SUMIFS('Job Number'!$I$3:$I$200,'Job Number'!$A$3:$A$200,'Line Performance'!Z$1,'Job Number'!$B$3:$B$200,'Line Performance'!$C57,'Job Number'!$E$3:$E$200,'Line Performance'!$A$56),"")</f>
        <v/>
      </c>
      <c r="AA57" s="8" t="str">
        <f>IFERROR($C$56/SUMIFS('Job Number'!$I$3:$I$200,'Job Number'!$A$3:$A$200,'Line Performance'!AA$1,'Job Number'!$B$3:$B$200,'Line Performance'!$C57,'Job Number'!$E$3:$E$200,'Line Performance'!$A$56),"")</f>
        <v/>
      </c>
      <c r="AB57" s="8" t="str">
        <f>IFERROR($C$56/SUMIFS('Job Number'!$I$3:$I$200,'Job Number'!$A$3:$A$200,'Line Performance'!AB$1,'Job Number'!$B$3:$B$200,'Line Performance'!$C57,'Job Number'!$E$3:$E$200,'Line Performance'!$A$56),"")</f>
        <v/>
      </c>
      <c r="AC57" s="8" t="str">
        <f>IFERROR($C$56/SUMIFS('Job Number'!$I$3:$I$200,'Job Number'!$A$3:$A$200,'Line Performance'!AC$1,'Job Number'!$B$3:$B$200,'Line Performance'!$C57,'Job Number'!$E$3:$E$200,'Line Performance'!$A$56),"")</f>
        <v/>
      </c>
      <c r="AD57" s="8" t="str">
        <f>IFERROR($C$56/SUMIFS('Job Number'!$I$3:$I$200,'Job Number'!$A$3:$A$200,'Line Performance'!AD$1,'Job Number'!$B$3:$B$200,'Line Performance'!$C57,'Job Number'!$E$3:$E$200,'Line Performance'!$A$56),"")</f>
        <v/>
      </c>
      <c r="AE57" s="8" t="str">
        <f>IFERROR($C$56/SUMIFS('Job Number'!$I$3:$I$200,'Job Number'!$A$3:$A$200,'Line Performance'!AE$1,'Job Number'!$B$3:$B$200,'Line Performance'!$C57,'Job Number'!$E$3:$E$200,'Line Performance'!$A$56),"")</f>
        <v/>
      </c>
      <c r="AF57" s="8" t="str">
        <f>IFERROR($C$56/SUMIFS('Job Number'!$I$3:$I$200,'Job Number'!$A$3:$A$200,'Line Performance'!AF$1,'Job Number'!$B$3:$B$200,'Line Performance'!$C57,'Job Number'!$E$3:$E$200,'Line Performance'!$A$56),"")</f>
        <v/>
      </c>
      <c r="AG57" s="8" t="str">
        <f>IFERROR($C$56/SUMIFS('Job Number'!$I$3:$I$200,'Job Number'!$A$3:$A$200,'Line Performance'!AG$1,'Job Number'!$B$3:$B$200,'Line Performance'!$C57,'Job Number'!$E$3:$E$200,'Line Performance'!$A$56),"")</f>
        <v/>
      </c>
      <c r="AH57" s="8" t="str">
        <f>IFERROR($C$56/SUMIFS('Job Number'!$I$3:$I$200,'Job Number'!$A$3:$A$200,'Line Performance'!AH$1,'Job Number'!$B$3:$B$200,'Line Performance'!$C57,'Job Number'!$E$3:$E$200,'Line Performance'!$A$56),"")</f>
        <v/>
      </c>
      <c r="AI57" s="8" t="str">
        <f>IFERROR(#REF!/SUMIFS('Job Number'!#REF!,'Job Number'!$A$3:$A$200,'Line Performance'!AI$1,'Job Number'!$B$3:$B$200,'Line Performance'!$C57,'Job Number'!$E$3:$E$200,'Line Performance'!#REF!),"")</f>
        <v/>
      </c>
      <c r="AJ57" s="8" t="str">
        <f>IFERROR(#REF!/SUMIFS('Job Number'!#REF!,'Job Number'!$A$3:$A$200,'Line Performance'!AJ$1,'Job Number'!$B$3:$B$200,'Line Performance'!$C57,'Job Number'!$E$3:$E$200,'Line Performance'!#REF!),"")</f>
        <v/>
      </c>
      <c r="AK57" s="8" t="str">
        <f>IFERROR(#REF!/SUMIFS('Job Number'!#REF!,'Job Number'!$A$3:$A$200,'Line Performance'!AK$1,'Job Number'!$B$3:$B$200,'Line Performance'!$C57,'Job Number'!$E$3:$E$200,'Line Performance'!#REF!),"")</f>
        <v/>
      </c>
      <c r="AL57" s="8" t="str">
        <f>IFERROR(#REF!/SUMIFS('Job Number'!#REF!,'Job Number'!$A$3:$A$200,'Line Performance'!AL$1,'Job Number'!$B$3:$B$200,'Line Performance'!$C57,'Job Number'!$E$3:$E$200,'Line Performance'!#REF!),"")</f>
        <v/>
      </c>
      <c r="AM57" s="8" t="str">
        <f>IFERROR(#REF!/SUMIFS('Job Number'!#REF!,'Job Number'!$A$3:$A$200,'Line Performance'!AM$1,'Job Number'!$B$3:$B$200,'Line Performance'!$C57,'Job Number'!$E$3:$E$200,'Line Performance'!#REF!),"")</f>
        <v/>
      </c>
    </row>
    <row r="58" spans="1:39" ht="15" customHeight="1">
      <c r="A58" s="72"/>
      <c r="B58" s="5"/>
      <c r="C58" s="54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18.75" customHeight="1">
      <c r="A59" s="42" t="str">
        <f>'Line Output'!A59</f>
        <v>W03-25040038-Y</v>
      </c>
      <c r="B59" s="42" t="str">
        <f>'Line Output'!B59</f>
        <v>28#*2C+28#*2C+AL+D+</v>
      </c>
      <c r="C59" s="53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9" ht="15" customHeight="1">
      <c r="A60" s="72"/>
      <c r="B60" s="5">
        <f>IFERROR(SUM(D60:AG60)/COUNTIF(D60:AG60,"&gt;0"),0)</f>
        <v>60</v>
      </c>
      <c r="C60" s="54" t="str">
        <f>'Line Output'!C60</f>
        <v>Y01</v>
      </c>
      <c r="D60" s="8" t="str">
        <f>IFERROR($C$59/SUMIFS('Job Number'!$I$3:$I$200,'Job Number'!$A$3:$A$200,'Line Performance'!D$1,'Job Number'!$B$3:$B$200,'Line Performance'!$C60,'Job Number'!$E$3:$E$200,'Line Performance'!$A$59),"")</f>
        <v/>
      </c>
      <c r="E60" s="8" t="str">
        <f>IFERROR($C$59/SUMIFS('Job Number'!$I$3:$I$200,'Job Number'!$A$3:$A$200,'Line Performance'!E$1,'Job Number'!$B$3:$B$200,'Line Performance'!$C60,'Job Number'!$E$3:$E$200,'Line Performance'!$A$59),"")</f>
        <v/>
      </c>
      <c r="F60" s="8">
        <f>IFERROR($C$59/SUMIFS('Job Number'!$I$3:$I$200,'Job Number'!$A$3:$A$200,'Line Performance'!F$1,'Job Number'!$B$3:$B$200,'Line Performance'!$C60,'Job Number'!$E$3:$E$200,'Line Performance'!$A$59),"")</f>
        <v>60</v>
      </c>
      <c r="G60" s="8" t="str">
        <f>IFERROR($C$59/SUMIFS('Job Number'!$I$3:$I$200,'Job Number'!$A$3:$A$200,'Line Performance'!G$1,'Job Number'!$B$3:$B$200,'Line Performance'!$C60,'Job Number'!$E$3:$E$200,'Line Performance'!$A$59),"")</f>
        <v/>
      </c>
      <c r="H60" s="8" t="str">
        <f>IFERROR($C$59/SUMIFS('Job Number'!$I$3:$I$200,'Job Number'!$A$3:$A$200,'Line Performance'!H$1,'Job Number'!$B$3:$B$200,'Line Performance'!$C60,'Job Number'!$E$3:$E$200,'Line Performance'!$A$59),"")</f>
        <v/>
      </c>
      <c r="I60" s="8" t="str">
        <f>IFERROR($C$59/SUMIFS('Job Number'!$I$3:$I$200,'Job Number'!$A$3:$A$200,'Line Performance'!I$1,'Job Number'!$B$3:$B$200,'Line Performance'!$C60,'Job Number'!$E$3:$E$200,'Line Performance'!$A$59),"")</f>
        <v/>
      </c>
      <c r="J60" s="8" t="str">
        <f>IFERROR($C$59/SUMIFS('Job Number'!$I$3:$I$200,'Job Number'!$A$3:$A$200,'Line Performance'!J$1,'Job Number'!$B$3:$B$200,'Line Performance'!$C60,'Job Number'!$E$3:$E$200,'Line Performance'!$A$59),"")</f>
        <v/>
      </c>
      <c r="K60" s="8" t="str">
        <f>IFERROR($C$59/SUMIFS('Job Number'!$I$3:$I$200,'Job Number'!$A$3:$A$200,'Line Performance'!K$1,'Job Number'!$B$3:$B$200,'Line Performance'!$C60,'Job Number'!$E$3:$E$200,'Line Performance'!$A$59),"")</f>
        <v/>
      </c>
      <c r="L60" s="8" t="str">
        <f>IFERROR($C$59/SUMIFS('Job Number'!$I$3:$I$200,'Job Number'!$A$3:$A$200,'Line Performance'!L$1,'Job Number'!$B$3:$B$200,'Line Performance'!$C60,'Job Number'!$E$3:$E$200,'Line Performance'!$A$59),"")</f>
        <v/>
      </c>
      <c r="M60" s="8" t="str">
        <f>IFERROR($C$59/SUMIFS('Job Number'!$I$3:$I$200,'Job Number'!$A$3:$A$200,'Line Performance'!M$1,'Job Number'!$B$3:$B$200,'Line Performance'!$C60,'Job Number'!$E$3:$E$200,'Line Performance'!$A$59),"")</f>
        <v/>
      </c>
      <c r="N60" s="8" t="str">
        <f>IFERROR($C$59/SUMIFS('Job Number'!$I$3:$I$200,'Job Number'!$A$3:$A$200,'Line Performance'!N$1,'Job Number'!$B$3:$B$200,'Line Performance'!$C60,'Job Number'!$E$3:$E$200,'Line Performance'!$A$59),"")</f>
        <v/>
      </c>
      <c r="O60" s="8" t="str">
        <f>IFERROR($C$59/SUMIFS('Job Number'!$I$3:$I$200,'Job Number'!$A$3:$A$200,'Line Performance'!O$1,'Job Number'!$B$3:$B$200,'Line Performance'!$C60,'Job Number'!$E$3:$E$200,'Line Performance'!$A$59),"")</f>
        <v/>
      </c>
      <c r="P60" s="8" t="str">
        <f>IFERROR($C$59/SUMIFS('Job Number'!$I$3:$I$200,'Job Number'!$A$3:$A$200,'Line Performance'!P$1,'Job Number'!$B$3:$B$200,'Line Performance'!$C60,'Job Number'!$E$3:$E$200,'Line Performance'!$A$59),"")</f>
        <v/>
      </c>
      <c r="Q60" s="8" t="str">
        <f>IFERROR($C$59/SUMIFS('Job Number'!$I$3:$I$200,'Job Number'!$A$3:$A$200,'Line Performance'!Q$1,'Job Number'!$B$3:$B$200,'Line Performance'!$C60,'Job Number'!$E$3:$E$200,'Line Performance'!$A$59),"")</f>
        <v/>
      </c>
      <c r="R60" s="8" t="str">
        <f>IFERROR($C$59/SUMIFS('Job Number'!$I$3:$I$200,'Job Number'!$A$3:$A$200,'Line Performance'!R$1,'Job Number'!$B$3:$B$200,'Line Performance'!$C60,'Job Number'!$E$3:$E$200,'Line Performance'!$A$59),"")</f>
        <v/>
      </c>
      <c r="S60" s="8" t="str">
        <f>IFERROR($C$59/SUMIFS('Job Number'!$I$3:$I$200,'Job Number'!$A$3:$A$200,'Line Performance'!S$1,'Job Number'!$B$3:$B$200,'Line Performance'!$C60,'Job Number'!$E$3:$E$200,'Line Performance'!$A$59),"")</f>
        <v/>
      </c>
      <c r="T60" s="8" t="str">
        <f>IFERROR($C$59/SUMIFS('Job Number'!$I$3:$I$200,'Job Number'!$A$3:$A$200,'Line Performance'!T$1,'Job Number'!$B$3:$B$200,'Line Performance'!$C60,'Job Number'!$E$3:$E$200,'Line Performance'!$A$59),"")</f>
        <v/>
      </c>
      <c r="U60" s="8" t="str">
        <f>IFERROR($C$59/SUMIFS('Job Number'!$I$3:$I$200,'Job Number'!$A$3:$A$200,'Line Performance'!U$1,'Job Number'!$B$3:$B$200,'Line Performance'!$C60,'Job Number'!$E$3:$E$200,'Line Performance'!$A$59),"")</f>
        <v/>
      </c>
      <c r="V60" s="8" t="str">
        <f>IFERROR($C$59/SUMIFS('Job Number'!$I$3:$I$200,'Job Number'!$A$3:$A$200,'Line Performance'!V$1,'Job Number'!$B$3:$B$200,'Line Performance'!$C60,'Job Number'!$E$3:$E$200,'Line Performance'!$A$59),"")</f>
        <v/>
      </c>
      <c r="W60" s="8" t="str">
        <f>IFERROR($C$59/SUMIFS('Job Number'!$I$3:$I$200,'Job Number'!$A$3:$A$200,'Line Performance'!W$1,'Job Number'!$B$3:$B$200,'Line Performance'!$C60,'Job Number'!$E$3:$E$200,'Line Performance'!$A$59),"")</f>
        <v/>
      </c>
      <c r="X60" s="8" t="str">
        <f>IFERROR($C$59/SUMIFS('Job Number'!$I$3:$I$200,'Job Number'!$A$3:$A$200,'Line Performance'!X$1,'Job Number'!$B$3:$B$200,'Line Performance'!$C60,'Job Number'!$E$3:$E$200,'Line Performance'!$A$59),"")</f>
        <v/>
      </c>
      <c r="Y60" s="8" t="str">
        <f>IFERROR($C$59/SUMIFS('Job Number'!$I$3:$I$200,'Job Number'!$A$3:$A$200,'Line Performance'!Y$1,'Job Number'!$B$3:$B$200,'Line Performance'!$C60,'Job Number'!$E$3:$E$200,'Line Performance'!$A$59),"")</f>
        <v/>
      </c>
      <c r="Z60" s="8" t="str">
        <f>IFERROR($C$59/SUMIFS('Job Number'!$I$3:$I$200,'Job Number'!$A$3:$A$200,'Line Performance'!Z$1,'Job Number'!$B$3:$B$200,'Line Performance'!$C60,'Job Number'!$E$3:$E$200,'Line Performance'!$A$59),"")</f>
        <v/>
      </c>
      <c r="AA60" s="8" t="str">
        <f>IFERROR($C$59/SUMIFS('Job Number'!$I$3:$I$200,'Job Number'!$A$3:$A$200,'Line Performance'!AA$1,'Job Number'!$B$3:$B$200,'Line Performance'!$C60,'Job Number'!$E$3:$E$200,'Line Performance'!$A$59),"")</f>
        <v/>
      </c>
      <c r="AB60" s="8" t="str">
        <f>IFERROR($C$59/SUMIFS('Job Number'!$I$3:$I$200,'Job Number'!$A$3:$A$200,'Line Performance'!AB$1,'Job Number'!$B$3:$B$200,'Line Performance'!$C60,'Job Number'!$E$3:$E$200,'Line Performance'!$A$59),"")</f>
        <v/>
      </c>
      <c r="AC60" s="8" t="str">
        <f>IFERROR($C$59/SUMIFS('Job Number'!$I$3:$I$200,'Job Number'!$A$3:$A$200,'Line Performance'!AC$1,'Job Number'!$B$3:$B$200,'Line Performance'!$C60,'Job Number'!$E$3:$E$200,'Line Performance'!$A$59),"")</f>
        <v/>
      </c>
      <c r="AD60" s="8" t="str">
        <f>IFERROR($C$59/SUMIFS('Job Number'!$I$3:$I$200,'Job Number'!$A$3:$A$200,'Line Performance'!AD$1,'Job Number'!$B$3:$B$200,'Line Performance'!$C60,'Job Number'!$E$3:$E$200,'Line Performance'!$A$59),"")</f>
        <v/>
      </c>
      <c r="AE60" s="8" t="str">
        <f>IFERROR($C$59/SUMIFS('Job Number'!$I$3:$I$200,'Job Number'!$A$3:$A$200,'Line Performance'!AE$1,'Job Number'!$B$3:$B$200,'Line Performance'!$C60,'Job Number'!$E$3:$E$200,'Line Performance'!$A$59),"")</f>
        <v/>
      </c>
      <c r="AF60" s="8" t="str">
        <f>IFERROR($C$59/SUMIFS('Job Number'!$I$3:$I$200,'Job Number'!$A$3:$A$200,'Line Performance'!AF$1,'Job Number'!$B$3:$B$200,'Line Performance'!$C60,'Job Number'!$E$3:$E$200,'Line Performance'!$A$59),"")</f>
        <v/>
      </c>
      <c r="AG60" s="8" t="str">
        <f>IFERROR($C$59/SUMIFS('Job Number'!$I$3:$I$200,'Job Number'!$A$3:$A$200,'Line Performance'!AG$1,'Job Number'!$B$3:$B$200,'Line Performance'!$C60,'Job Number'!$E$3:$E$200,'Line Performance'!$A$59),"")</f>
        <v/>
      </c>
      <c r="AH60" s="8" t="str">
        <f>IFERROR($C$59/SUMIFS('Job Number'!$I$3:$I$200,'Job Number'!$A$3:$A$200,'Line Performance'!AH$1,'Job Number'!$B$3:$B$200,'Line Performance'!$C60,'Job Number'!$E$3:$E$200,'Line Performance'!$A$59),"")</f>
        <v/>
      </c>
      <c r="AI60" s="8" t="str">
        <f>IFERROR(#REF!/SUMIFS('Job Number'!#REF!,'Job Number'!$A$3:$A$200,'Line Performance'!AI$1,'Job Number'!$B$3:$B$200,'Line Performance'!$C60,'Job Number'!$E$3:$E$200,'Line Performance'!#REF!),"")</f>
        <v/>
      </c>
      <c r="AJ60" s="8" t="str">
        <f>IFERROR(#REF!/SUMIFS('Job Number'!#REF!,'Job Number'!$A$3:$A$200,'Line Performance'!AJ$1,'Job Number'!$B$3:$B$200,'Line Performance'!$C60,'Job Number'!$E$3:$E$200,'Line Performance'!#REF!),"")</f>
        <v/>
      </c>
      <c r="AK60" s="8" t="str">
        <f>IFERROR(#REF!/SUMIFS('Job Number'!#REF!,'Job Number'!$A$3:$A$200,'Line Performance'!AK$1,'Job Number'!$B$3:$B$200,'Line Performance'!$C60,'Job Number'!$E$3:$E$200,'Line Performance'!#REF!),"")</f>
        <v/>
      </c>
      <c r="AL60" s="8" t="str">
        <f>IFERROR(#REF!/SUMIFS('Job Number'!#REF!,'Job Number'!$A$3:$A$200,'Line Performance'!AL$1,'Job Number'!$B$3:$B$200,'Line Performance'!$C60,'Job Number'!$E$3:$E$200,'Line Performance'!#REF!),"")</f>
        <v/>
      </c>
      <c r="AM60" s="8" t="str">
        <f>IFERROR(#REF!/SUMIFS('Job Number'!#REF!,'Job Number'!$A$3:$A$200,'Line Performance'!AM$1,'Job Number'!$B$3:$B$200,'Line Performance'!$C60,'Job Number'!$E$3:$E$200,'Line Performance'!#REF!),"")</f>
        <v/>
      </c>
    </row>
    <row r="61" spans="1:39" ht="15" customHeight="1">
      <c r="A61" s="72"/>
      <c r="B61" s="5"/>
      <c r="C61" s="54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ht="18.75" customHeight="1">
      <c r="A62" s="42" t="str">
        <f>'Line Output'!A62</f>
        <v>W03-25040039-Y</v>
      </c>
      <c r="B62" s="42" t="str">
        <f>'Line Output'!B62</f>
        <v>28#*2C+28#*2C+AL+D+</v>
      </c>
      <c r="C62" s="53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9" ht="15" customHeight="1">
      <c r="A63" s="72"/>
      <c r="B63" s="5">
        <f>IFERROR(SUM(D63:AG63)/COUNTIF(D63:AG63,"&gt;0"),0)</f>
        <v>0</v>
      </c>
      <c r="C63" s="54" t="str">
        <f>'Line Output'!C63</f>
        <v>Y01</v>
      </c>
      <c r="D63" s="8" t="str">
        <f>IFERROR($C$62/SUMIFS('Job Number'!$I$3:$I$200,'Job Number'!$A$3:$A$200,'Line Performance'!D$1,'Job Number'!$B$3:$B$200,'Line Performance'!$C63,'Job Number'!$E$3:$E$200,'Line Performance'!$A$62),"")</f>
        <v/>
      </c>
      <c r="E63" s="8" t="str">
        <f>IFERROR($C$62/SUMIFS('Job Number'!$I$3:$I$200,'Job Number'!$A$3:$A$200,'Line Performance'!E$1,'Job Number'!$B$3:$B$200,'Line Performance'!$C63,'Job Number'!$E$3:$E$200,'Line Performance'!$A$62),"")</f>
        <v/>
      </c>
      <c r="F63" s="8" t="str">
        <f>IFERROR($C$62/SUMIFS('Job Number'!$I$3:$I$200,'Job Number'!$A$3:$A$200,'Line Performance'!F$1,'Job Number'!$B$3:$B$200,'Line Performance'!$C63,'Job Number'!$E$3:$E$200,'Line Performance'!$A$62),"")</f>
        <v/>
      </c>
      <c r="G63" s="8" t="str">
        <f>IFERROR($C$62/SUMIFS('Job Number'!$I$3:$I$200,'Job Number'!$A$3:$A$200,'Line Performance'!G$1,'Job Number'!$B$3:$B$200,'Line Performance'!$C63,'Job Number'!$E$3:$E$200,'Line Performance'!$A$62),"")</f>
        <v/>
      </c>
      <c r="H63" s="8" t="str">
        <f>IFERROR($C$62/SUMIFS('Job Number'!$I$3:$I$200,'Job Number'!$A$3:$A$200,'Line Performance'!H$1,'Job Number'!$B$3:$B$200,'Line Performance'!$C63,'Job Number'!$E$3:$E$200,'Line Performance'!$A$62),"")</f>
        <v/>
      </c>
      <c r="I63" s="8" t="str">
        <f>IFERROR($C$62/SUMIFS('Job Number'!$I$3:$I$200,'Job Number'!$A$3:$A$200,'Line Performance'!I$1,'Job Number'!$B$3:$B$200,'Line Performance'!$C63,'Job Number'!$E$3:$E$200,'Line Performance'!$A$62),"")</f>
        <v/>
      </c>
      <c r="J63" s="8" t="str">
        <f>IFERROR($C$62/SUMIFS('Job Number'!$I$3:$I$200,'Job Number'!$A$3:$A$200,'Line Performance'!J$1,'Job Number'!$B$3:$B$200,'Line Performance'!$C63,'Job Number'!$E$3:$E$200,'Line Performance'!$A$62),"")</f>
        <v/>
      </c>
      <c r="K63" s="8" t="str">
        <f>IFERROR($C$62/SUMIFS('Job Number'!$I$3:$I$200,'Job Number'!$A$3:$A$200,'Line Performance'!K$1,'Job Number'!$B$3:$B$200,'Line Performance'!$C63,'Job Number'!$E$3:$E$200,'Line Performance'!$A$62),"")</f>
        <v/>
      </c>
      <c r="L63" s="8" t="str">
        <f>IFERROR($C$62/SUMIFS('Job Number'!$I$3:$I$200,'Job Number'!$A$3:$A$200,'Line Performance'!L$1,'Job Number'!$B$3:$B$200,'Line Performance'!$C63,'Job Number'!$E$3:$E$200,'Line Performance'!$A$62),"")</f>
        <v/>
      </c>
      <c r="M63" s="8" t="str">
        <f>IFERROR($C$62/SUMIFS('Job Number'!$I$3:$I$200,'Job Number'!$A$3:$A$200,'Line Performance'!M$1,'Job Number'!$B$3:$B$200,'Line Performance'!$C63,'Job Number'!$E$3:$E$200,'Line Performance'!$A$62),"")</f>
        <v/>
      </c>
      <c r="N63" s="8" t="str">
        <f>IFERROR($C$62/SUMIFS('Job Number'!$I$3:$I$200,'Job Number'!$A$3:$A$200,'Line Performance'!N$1,'Job Number'!$B$3:$B$200,'Line Performance'!$C63,'Job Number'!$E$3:$E$200,'Line Performance'!$A$62),"")</f>
        <v/>
      </c>
      <c r="O63" s="8" t="str">
        <f>IFERROR($C$62/SUMIFS('Job Number'!$I$3:$I$200,'Job Number'!$A$3:$A$200,'Line Performance'!O$1,'Job Number'!$B$3:$B$200,'Line Performance'!$C63,'Job Number'!$E$3:$E$200,'Line Performance'!$A$62),"")</f>
        <v/>
      </c>
      <c r="P63" s="8" t="str">
        <f>IFERROR($C$62/SUMIFS('Job Number'!$I$3:$I$200,'Job Number'!$A$3:$A$200,'Line Performance'!P$1,'Job Number'!$B$3:$B$200,'Line Performance'!$C63,'Job Number'!$E$3:$E$200,'Line Performance'!$A$62),"")</f>
        <v/>
      </c>
      <c r="Q63" s="8" t="str">
        <f>IFERROR($C$62/SUMIFS('Job Number'!$I$3:$I$200,'Job Number'!$A$3:$A$200,'Line Performance'!Q$1,'Job Number'!$B$3:$B$200,'Line Performance'!$C63,'Job Number'!$E$3:$E$200,'Line Performance'!$A$62),"")</f>
        <v/>
      </c>
      <c r="R63" s="8" t="str">
        <f>IFERROR($C$62/SUMIFS('Job Number'!$I$3:$I$200,'Job Number'!$A$3:$A$200,'Line Performance'!R$1,'Job Number'!$B$3:$B$200,'Line Performance'!$C63,'Job Number'!$E$3:$E$200,'Line Performance'!$A$62),"")</f>
        <v/>
      </c>
      <c r="S63" s="8" t="str">
        <f>IFERROR($C$62/SUMIFS('Job Number'!$I$3:$I$200,'Job Number'!$A$3:$A$200,'Line Performance'!S$1,'Job Number'!$B$3:$B$200,'Line Performance'!$C63,'Job Number'!$E$3:$E$200,'Line Performance'!$A$62),"")</f>
        <v/>
      </c>
      <c r="T63" s="8" t="str">
        <f>IFERROR($C$62/SUMIFS('Job Number'!$I$3:$I$200,'Job Number'!$A$3:$A$200,'Line Performance'!T$1,'Job Number'!$B$3:$B$200,'Line Performance'!$C63,'Job Number'!$E$3:$E$200,'Line Performance'!$A$62),"")</f>
        <v/>
      </c>
      <c r="U63" s="8" t="str">
        <f>IFERROR($C$62/SUMIFS('Job Number'!$I$3:$I$200,'Job Number'!$A$3:$A$200,'Line Performance'!U$1,'Job Number'!$B$3:$B$200,'Line Performance'!$C63,'Job Number'!$E$3:$E$200,'Line Performance'!$A$62),"")</f>
        <v/>
      </c>
      <c r="V63" s="8" t="str">
        <f>IFERROR($C$62/SUMIFS('Job Number'!$I$3:$I$200,'Job Number'!$A$3:$A$200,'Line Performance'!V$1,'Job Number'!$B$3:$B$200,'Line Performance'!$C63,'Job Number'!$E$3:$E$200,'Line Performance'!$A$62),"")</f>
        <v/>
      </c>
      <c r="W63" s="8" t="str">
        <f>IFERROR($C$62/SUMIFS('Job Number'!$I$3:$I$200,'Job Number'!$A$3:$A$200,'Line Performance'!W$1,'Job Number'!$B$3:$B$200,'Line Performance'!$C63,'Job Number'!$E$3:$E$200,'Line Performance'!$A$62),"")</f>
        <v/>
      </c>
      <c r="X63" s="8" t="str">
        <f>IFERROR($C$62/SUMIFS('Job Number'!$I$3:$I$200,'Job Number'!$A$3:$A$200,'Line Performance'!X$1,'Job Number'!$B$3:$B$200,'Line Performance'!$C63,'Job Number'!$E$3:$E$200,'Line Performance'!$A$62),"")</f>
        <v/>
      </c>
      <c r="Y63" s="8" t="str">
        <f>IFERROR($C$62/SUMIFS('Job Number'!$I$3:$I$200,'Job Number'!$A$3:$A$200,'Line Performance'!Y$1,'Job Number'!$B$3:$B$200,'Line Performance'!$C63,'Job Number'!$E$3:$E$200,'Line Performance'!$A$62),"")</f>
        <v/>
      </c>
      <c r="Z63" s="8" t="str">
        <f>IFERROR($C$62/SUMIFS('Job Number'!$I$3:$I$200,'Job Number'!$A$3:$A$200,'Line Performance'!Z$1,'Job Number'!$B$3:$B$200,'Line Performance'!$C63,'Job Number'!$E$3:$E$200,'Line Performance'!$A$62),"")</f>
        <v/>
      </c>
      <c r="AA63" s="8" t="str">
        <f>IFERROR($C$62/SUMIFS('Job Number'!$I$3:$I$200,'Job Number'!$A$3:$A$200,'Line Performance'!AA$1,'Job Number'!$B$3:$B$200,'Line Performance'!$C63,'Job Number'!$E$3:$E$200,'Line Performance'!$A$62),"")</f>
        <v/>
      </c>
      <c r="AB63" s="8" t="str">
        <f>IFERROR($C$62/SUMIFS('Job Number'!$I$3:$I$200,'Job Number'!$A$3:$A$200,'Line Performance'!AB$1,'Job Number'!$B$3:$B$200,'Line Performance'!$C63,'Job Number'!$E$3:$E$200,'Line Performance'!$A$62),"")</f>
        <v/>
      </c>
      <c r="AC63" s="8" t="str">
        <f>IFERROR($C$62/SUMIFS('Job Number'!$I$3:$I$200,'Job Number'!$A$3:$A$200,'Line Performance'!AC$1,'Job Number'!$B$3:$B$200,'Line Performance'!$C63,'Job Number'!$E$3:$E$200,'Line Performance'!$A$62),"")</f>
        <v/>
      </c>
      <c r="AD63" s="8" t="str">
        <f>IFERROR($C$62/SUMIFS('Job Number'!$I$3:$I$200,'Job Number'!$A$3:$A$200,'Line Performance'!AD$1,'Job Number'!$B$3:$B$200,'Line Performance'!$C63,'Job Number'!$E$3:$E$200,'Line Performance'!$A$62),"")</f>
        <v/>
      </c>
      <c r="AE63" s="8" t="str">
        <f>IFERROR($C$62/SUMIFS('Job Number'!$I$3:$I$200,'Job Number'!$A$3:$A$200,'Line Performance'!AE$1,'Job Number'!$B$3:$B$200,'Line Performance'!$C63,'Job Number'!$E$3:$E$200,'Line Performance'!$A$62),"")</f>
        <v/>
      </c>
      <c r="AF63" s="8" t="str">
        <f>IFERROR($C$62/SUMIFS('Job Number'!$I$3:$I$200,'Job Number'!$A$3:$A$200,'Line Performance'!AF$1,'Job Number'!$B$3:$B$200,'Line Performance'!$C63,'Job Number'!$E$3:$E$200,'Line Performance'!$A$62),"")</f>
        <v/>
      </c>
      <c r="AG63" s="8" t="str">
        <f>IFERROR($C$62/SUMIFS('Job Number'!$I$3:$I$200,'Job Number'!$A$3:$A$200,'Line Performance'!AG$1,'Job Number'!$B$3:$B$200,'Line Performance'!$C63,'Job Number'!$E$3:$E$200,'Line Performance'!$A$62),"")</f>
        <v/>
      </c>
      <c r="AH63" s="8" t="str">
        <f>IFERROR($C$62/SUMIFS('Job Number'!$I$3:$I$200,'Job Number'!$A$3:$A$200,'Line Performance'!AH$1,'Job Number'!$B$3:$B$200,'Line Performance'!$C63,'Job Number'!$E$3:$E$200,'Line Performance'!$A$62),"")</f>
        <v/>
      </c>
      <c r="AI63" s="8" t="str">
        <f>IFERROR(#REF!/SUMIFS('Job Number'!#REF!,'Job Number'!$A$3:$A$200,'Line Performance'!AI$1,'Job Number'!$B$3:$B$200,'Line Performance'!$C63,'Job Number'!$E$3:$E$200,'Line Performance'!#REF!),"")</f>
        <v/>
      </c>
      <c r="AJ63" s="8" t="str">
        <f>IFERROR(#REF!/SUMIFS('Job Number'!#REF!,'Job Number'!$A$3:$A$200,'Line Performance'!AJ$1,'Job Number'!$B$3:$B$200,'Line Performance'!$C63,'Job Number'!$E$3:$E$200,'Line Performance'!#REF!),"")</f>
        <v/>
      </c>
      <c r="AK63" s="8" t="str">
        <f>IFERROR(#REF!/SUMIFS('Job Number'!#REF!,'Job Number'!$A$3:$A$200,'Line Performance'!AK$1,'Job Number'!$B$3:$B$200,'Line Performance'!$C63,'Job Number'!$E$3:$E$200,'Line Performance'!#REF!),"")</f>
        <v/>
      </c>
      <c r="AL63" s="8" t="str">
        <f>IFERROR(#REF!/SUMIFS('Job Number'!#REF!,'Job Number'!$A$3:$A$200,'Line Performance'!AL$1,'Job Number'!$B$3:$B$200,'Line Performance'!$C63,'Job Number'!$E$3:$E$200,'Line Performance'!#REF!),"")</f>
        <v/>
      </c>
      <c r="AM63" s="8" t="str">
        <f>IFERROR(#REF!/SUMIFS('Job Number'!#REF!,'Job Number'!$A$3:$A$200,'Line Performance'!AM$1,'Job Number'!$B$3:$B$200,'Line Performance'!$C63,'Job Number'!$E$3:$E$200,'Line Performance'!#REF!),"")</f>
        <v/>
      </c>
    </row>
    <row r="64" spans="1:39" ht="15" customHeight="1">
      <c r="A64" s="72"/>
      <c r="B64" s="5"/>
      <c r="C64" s="54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8.75" customHeight="1">
      <c r="A65" s="42" t="str">
        <f>'Line Output'!A65</f>
        <v>W03-25040040-Y</v>
      </c>
      <c r="B65" s="42" t="str">
        <f>'Line Output'!B65</f>
        <v>28#*2C+28#*2C+AL+D+</v>
      </c>
      <c r="C65" s="53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9" ht="15" customHeight="1">
      <c r="A66" s="72"/>
      <c r="B66" s="5">
        <f>IFERROR(SUM(D66:AG66)/COUNTIF(D66:AG66,"&gt;0"),0)</f>
        <v>0</v>
      </c>
      <c r="C66" s="54" t="str">
        <f>'Line Output'!C66</f>
        <v>Y01</v>
      </c>
      <c r="D66" s="8" t="str">
        <f>IFERROR($C$65/SUMIFS('Job Number'!$I$3:$I$200,'Job Number'!$A$3:$A$200,'Line Performance'!D$1,'Job Number'!$B$3:$B$200,'Line Performance'!$C66,'Job Number'!$E$3:$E$200,'Line Performance'!$A$65),"")</f>
        <v/>
      </c>
      <c r="E66" s="8" t="str">
        <f>IFERROR($C$65/SUMIFS('Job Number'!$I$3:$I$200,'Job Number'!$A$3:$A$200,'Line Performance'!E$1,'Job Number'!$B$3:$B$200,'Line Performance'!$C66,'Job Number'!$E$3:$E$200,'Line Performance'!$A$65),"")</f>
        <v/>
      </c>
      <c r="F66" s="8" t="str">
        <f>IFERROR($C$65/SUMIFS('Job Number'!$I$3:$I$200,'Job Number'!$A$3:$A$200,'Line Performance'!F$1,'Job Number'!$B$3:$B$200,'Line Performance'!$C66,'Job Number'!$E$3:$E$200,'Line Performance'!$A$65),"")</f>
        <v/>
      </c>
      <c r="G66" s="8" t="str">
        <f>IFERROR($C$65/SUMIFS('Job Number'!$I$3:$I$200,'Job Number'!$A$3:$A$200,'Line Performance'!G$1,'Job Number'!$B$3:$B$200,'Line Performance'!$C66,'Job Number'!$E$3:$E$200,'Line Performance'!$A$65),"")</f>
        <v/>
      </c>
      <c r="H66" s="8" t="str">
        <f>IFERROR($C$65/SUMIFS('Job Number'!$I$3:$I$200,'Job Number'!$A$3:$A$200,'Line Performance'!H$1,'Job Number'!$B$3:$B$200,'Line Performance'!$C66,'Job Number'!$E$3:$E$200,'Line Performance'!$A$65),"")</f>
        <v/>
      </c>
      <c r="I66" s="8" t="str">
        <f>IFERROR($C$65/SUMIFS('Job Number'!$I$3:$I$200,'Job Number'!$A$3:$A$200,'Line Performance'!I$1,'Job Number'!$B$3:$B$200,'Line Performance'!$C66,'Job Number'!$E$3:$E$200,'Line Performance'!$A$65),"")</f>
        <v/>
      </c>
      <c r="J66" s="8" t="str">
        <f>IFERROR($C$65/SUMIFS('Job Number'!$I$3:$I$200,'Job Number'!$A$3:$A$200,'Line Performance'!J$1,'Job Number'!$B$3:$B$200,'Line Performance'!$C66,'Job Number'!$E$3:$E$200,'Line Performance'!$A$65),"")</f>
        <v/>
      </c>
      <c r="K66" s="8" t="str">
        <f>IFERROR($C$65/SUMIFS('Job Number'!$I$3:$I$200,'Job Number'!$A$3:$A$200,'Line Performance'!K$1,'Job Number'!$B$3:$B$200,'Line Performance'!$C66,'Job Number'!$E$3:$E$200,'Line Performance'!$A$65),"")</f>
        <v/>
      </c>
      <c r="L66" s="8" t="str">
        <f>IFERROR($C$65/SUMIFS('Job Number'!$I$3:$I$200,'Job Number'!$A$3:$A$200,'Line Performance'!L$1,'Job Number'!$B$3:$B$200,'Line Performance'!$C66,'Job Number'!$E$3:$E$200,'Line Performance'!$A$65),"")</f>
        <v/>
      </c>
      <c r="M66" s="8" t="str">
        <f>IFERROR($C$65/SUMIFS('Job Number'!$I$3:$I$200,'Job Number'!$A$3:$A$200,'Line Performance'!M$1,'Job Number'!$B$3:$B$200,'Line Performance'!$C66,'Job Number'!$E$3:$E$200,'Line Performance'!$A$65),"")</f>
        <v/>
      </c>
      <c r="N66" s="8" t="str">
        <f>IFERROR($C$65/SUMIFS('Job Number'!$I$3:$I$200,'Job Number'!$A$3:$A$200,'Line Performance'!N$1,'Job Number'!$B$3:$B$200,'Line Performance'!$C66,'Job Number'!$E$3:$E$200,'Line Performance'!$A$65),"")</f>
        <v/>
      </c>
      <c r="O66" s="8" t="str">
        <f>IFERROR($C$65/SUMIFS('Job Number'!$I$3:$I$200,'Job Number'!$A$3:$A$200,'Line Performance'!O$1,'Job Number'!$B$3:$B$200,'Line Performance'!$C66,'Job Number'!$E$3:$E$200,'Line Performance'!$A$65),"")</f>
        <v/>
      </c>
      <c r="P66" s="8" t="str">
        <f>IFERROR($C$65/SUMIFS('Job Number'!$I$3:$I$200,'Job Number'!$A$3:$A$200,'Line Performance'!P$1,'Job Number'!$B$3:$B$200,'Line Performance'!$C66,'Job Number'!$E$3:$E$200,'Line Performance'!$A$65),"")</f>
        <v/>
      </c>
      <c r="Q66" s="8" t="str">
        <f>IFERROR($C$65/SUMIFS('Job Number'!$I$3:$I$200,'Job Number'!$A$3:$A$200,'Line Performance'!Q$1,'Job Number'!$B$3:$B$200,'Line Performance'!$C66,'Job Number'!$E$3:$E$200,'Line Performance'!$A$65),"")</f>
        <v/>
      </c>
      <c r="R66" s="8" t="str">
        <f>IFERROR($C$65/SUMIFS('Job Number'!$I$3:$I$200,'Job Number'!$A$3:$A$200,'Line Performance'!R$1,'Job Number'!$B$3:$B$200,'Line Performance'!$C66,'Job Number'!$E$3:$E$200,'Line Performance'!$A$65),"")</f>
        <v/>
      </c>
      <c r="S66" s="8" t="str">
        <f>IFERROR($C$65/SUMIFS('Job Number'!$I$3:$I$200,'Job Number'!$A$3:$A$200,'Line Performance'!S$1,'Job Number'!$B$3:$B$200,'Line Performance'!$C66,'Job Number'!$E$3:$E$200,'Line Performance'!$A$65),"")</f>
        <v/>
      </c>
      <c r="T66" s="8" t="str">
        <f>IFERROR($C$65/SUMIFS('Job Number'!$I$3:$I$200,'Job Number'!$A$3:$A$200,'Line Performance'!T$1,'Job Number'!$B$3:$B$200,'Line Performance'!$C66,'Job Number'!$E$3:$E$200,'Line Performance'!$A$65),"")</f>
        <v/>
      </c>
      <c r="U66" s="8" t="str">
        <f>IFERROR($C$65/SUMIFS('Job Number'!$I$3:$I$200,'Job Number'!$A$3:$A$200,'Line Performance'!U$1,'Job Number'!$B$3:$B$200,'Line Performance'!$C66,'Job Number'!$E$3:$E$200,'Line Performance'!$A$65),"")</f>
        <v/>
      </c>
      <c r="V66" s="8" t="str">
        <f>IFERROR($C$65/SUMIFS('Job Number'!$I$3:$I$200,'Job Number'!$A$3:$A$200,'Line Performance'!V$1,'Job Number'!$B$3:$B$200,'Line Performance'!$C66,'Job Number'!$E$3:$E$200,'Line Performance'!$A$65),"")</f>
        <v/>
      </c>
      <c r="W66" s="8" t="str">
        <f>IFERROR($C$65/SUMIFS('Job Number'!$I$3:$I$200,'Job Number'!$A$3:$A$200,'Line Performance'!W$1,'Job Number'!$B$3:$B$200,'Line Performance'!$C66,'Job Number'!$E$3:$E$200,'Line Performance'!$A$65),"")</f>
        <v/>
      </c>
      <c r="X66" s="8" t="str">
        <f>IFERROR($C$65/SUMIFS('Job Number'!$I$3:$I$200,'Job Number'!$A$3:$A$200,'Line Performance'!X$1,'Job Number'!$B$3:$B$200,'Line Performance'!$C66,'Job Number'!$E$3:$E$200,'Line Performance'!$A$65),"")</f>
        <v/>
      </c>
      <c r="Y66" s="8" t="str">
        <f>IFERROR($C$65/SUMIFS('Job Number'!$I$3:$I$200,'Job Number'!$A$3:$A$200,'Line Performance'!Y$1,'Job Number'!$B$3:$B$200,'Line Performance'!$C66,'Job Number'!$E$3:$E$200,'Line Performance'!$A$65),"")</f>
        <v/>
      </c>
      <c r="Z66" s="8" t="str">
        <f>IFERROR($C$65/SUMIFS('Job Number'!$I$3:$I$200,'Job Number'!$A$3:$A$200,'Line Performance'!Z$1,'Job Number'!$B$3:$B$200,'Line Performance'!$C66,'Job Number'!$E$3:$E$200,'Line Performance'!$A$65),"")</f>
        <v/>
      </c>
      <c r="AA66" s="8" t="str">
        <f>IFERROR($C$65/SUMIFS('Job Number'!$I$3:$I$200,'Job Number'!$A$3:$A$200,'Line Performance'!AA$1,'Job Number'!$B$3:$B$200,'Line Performance'!$C66,'Job Number'!$E$3:$E$200,'Line Performance'!$A$65),"")</f>
        <v/>
      </c>
      <c r="AB66" s="8" t="str">
        <f>IFERROR($C$65/SUMIFS('Job Number'!$I$3:$I$200,'Job Number'!$A$3:$A$200,'Line Performance'!AB$1,'Job Number'!$B$3:$B$200,'Line Performance'!$C66,'Job Number'!$E$3:$E$200,'Line Performance'!$A$65),"")</f>
        <v/>
      </c>
      <c r="AC66" s="8" t="str">
        <f>IFERROR($C$65/SUMIFS('Job Number'!$I$3:$I$200,'Job Number'!$A$3:$A$200,'Line Performance'!AC$1,'Job Number'!$B$3:$B$200,'Line Performance'!$C66,'Job Number'!$E$3:$E$200,'Line Performance'!$A$65),"")</f>
        <v/>
      </c>
      <c r="AD66" s="8" t="str">
        <f>IFERROR($C$65/SUMIFS('Job Number'!$I$3:$I$200,'Job Number'!$A$3:$A$200,'Line Performance'!AD$1,'Job Number'!$B$3:$B$200,'Line Performance'!$C66,'Job Number'!$E$3:$E$200,'Line Performance'!$A$65),"")</f>
        <v/>
      </c>
      <c r="AE66" s="8" t="str">
        <f>IFERROR($C$65/SUMIFS('Job Number'!$I$3:$I$200,'Job Number'!$A$3:$A$200,'Line Performance'!AE$1,'Job Number'!$B$3:$B$200,'Line Performance'!$C66,'Job Number'!$E$3:$E$200,'Line Performance'!$A$65),"")</f>
        <v/>
      </c>
      <c r="AF66" s="8" t="str">
        <f>IFERROR($C$65/SUMIFS('Job Number'!$I$3:$I$200,'Job Number'!$A$3:$A$200,'Line Performance'!AF$1,'Job Number'!$B$3:$B$200,'Line Performance'!$C66,'Job Number'!$E$3:$E$200,'Line Performance'!$A$65),"")</f>
        <v/>
      </c>
      <c r="AG66" s="8" t="str">
        <f>IFERROR($C$65/SUMIFS('Job Number'!$I$3:$I$200,'Job Number'!$A$3:$A$200,'Line Performance'!AG$1,'Job Number'!$B$3:$B$200,'Line Performance'!$C66,'Job Number'!$E$3:$E$200,'Line Performance'!$A$65),"")</f>
        <v/>
      </c>
      <c r="AH66" s="8" t="str">
        <f>IFERROR($C$65/SUMIFS('Job Number'!$I$3:$I$200,'Job Number'!$A$3:$A$200,'Line Performance'!AH$1,'Job Number'!$B$3:$B$200,'Line Performance'!$C66,'Job Number'!$E$3:$E$200,'Line Performance'!$A$65),"")</f>
        <v/>
      </c>
      <c r="AI66" s="8" t="str">
        <f>IFERROR(#REF!/SUMIFS('Job Number'!#REF!,'Job Number'!$A$3:$A$200,'Line Performance'!AI$1,'Job Number'!$B$3:$B$200,'Line Performance'!$C66,'Job Number'!$E$3:$E$200,'Line Performance'!#REF!),"")</f>
        <v/>
      </c>
      <c r="AJ66" s="8" t="str">
        <f>IFERROR(#REF!/SUMIFS('Job Number'!#REF!,'Job Number'!$A$3:$A$200,'Line Performance'!AJ$1,'Job Number'!$B$3:$B$200,'Line Performance'!$C66,'Job Number'!$E$3:$E$200,'Line Performance'!#REF!),"")</f>
        <v/>
      </c>
      <c r="AK66" s="8" t="str">
        <f>IFERROR(#REF!/SUMIFS('Job Number'!#REF!,'Job Number'!$A$3:$A$200,'Line Performance'!AK$1,'Job Number'!$B$3:$B$200,'Line Performance'!$C66,'Job Number'!$E$3:$E$200,'Line Performance'!#REF!),"")</f>
        <v/>
      </c>
      <c r="AL66" s="8" t="str">
        <f>IFERROR(#REF!/SUMIFS('Job Number'!#REF!,'Job Number'!$A$3:$A$200,'Line Performance'!AL$1,'Job Number'!$B$3:$B$200,'Line Performance'!$C66,'Job Number'!$E$3:$E$200,'Line Performance'!#REF!),"")</f>
        <v/>
      </c>
      <c r="AM66" s="8" t="str">
        <f>IFERROR(#REF!/SUMIFS('Job Number'!#REF!,'Job Number'!$A$3:$A$200,'Line Performance'!AM$1,'Job Number'!$B$3:$B$200,'Line Performance'!$C66,'Job Number'!$E$3:$E$200,'Line Performance'!#REF!),"")</f>
        <v/>
      </c>
    </row>
    <row r="67" spans="1:39" ht="15" customHeight="1">
      <c r="A67" s="72"/>
      <c r="B67" s="5"/>
      <c r="C67" s="54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8.75" customHeight="1">
      <c r="A68" s="42" t="str">
        <f>'Line Output'!A68</f>
        <v>W03-00040033-Y</v>
      </c>
      <c r="B68" s="42" t="str">
        <f>'Line Output'!B68</f>
        <v>MM38 / MP98</v>
      </c>
      <c r="C68" s="53">
        <f>IFERROR(VLOOKUP(A68,'FG TYPE'!$B:$D,3,FALSE),0)</f>
        <v>50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9" ht="15" customHeight="1">
      <c r="A69" s="72"/>
      <c r="B69" s="5">
        <f>IFERROR(SUM(D69:AG69)/COUNTIF(D69:AG69,"&gt;0"),0)</f>
        <v>7.1428571428571432</v>
      </c>
      <c r="C69" s="54" t="str">
        <f>'Line Output'!C69</f>
        <v>Y01</v>
      </c>
      <c r="D69" s="8" t="str">
        <f>IFERROR($C$68/SUMIFS('Job Number'!$I$3:$I$200,'Job Number'!$A$3:$A$200,'Line Performance'!D$1,'Job Number'!$B$3:$B$200,'Line Performance'!$C69,'Job Number'!$E$3:$E$200,'Line Performance'!$A$68),"")</f>
        <v/>
      </c>
      <c r="E69" s="8" t="str">
        <f>IFERROR($C$68/SUMIFS('Job Number'!$I$3:$I$200,'Job Number'!$A$3:$A$200,'Line Performance'!E$1,'Job Number'!$B$3:$B$200,'Line Performance'!$C69,'Job Number'!$E$3:$E$200,'Line Performance'!$A$68),"")</f>
        <v/>
      </c>
      <c r="F69" s="8" t="str">
        <f>IFERROR($C$68/SUMIFS('Job Number'!$I$3:$I$200,'Job Number'!$A$3:$A$200,'Line Performance'!F$1,'Job Number'!$B$3:$B$200,'Line Performance'!$C69,'Job Number'!$E$3:$E$200,'Line Performance'!$A$68),"")</f>
        <v/>
      </c>
      <c r="G69" s="8" t="str">
        <f>IFERROR($C$68/SUMIFS('Job Number'!$I$3:$I$200,'Job Number'!$A$3:$A$200,'Line Performance'!G$1,'Job Number'!$B$3:$B$200,'Line Performance'!$C69,'Job Number'!$E$3:$E$200,'Line Performance'!$A$68),"")</f>
        <v/>
      </c>
      <c r="H69" s="8" t="str">
        <f>IFERROR($C$68/SUMIFS('Job Number'!$I$3:$I$200,'Job Number'!$A$3:$A$200,'Line Performance'!H$1,'Job Number'!$B$3:$B$200,'Line Performance'!$C69,'Job Number'!$E$3:$E$200,'Line Performance'!$A$68),"")</f>
        <v/>
      </c>
      <c r="I69" s="8" t="str">
        <f>IFERROR($C$68/SUMIFS('Job Number'!$I$3:$I$200,'Job Number'!$A$3:$A$200,'Line Performance'!I$1,'Job Number'!$B$3:$B$200,'Line Performance'!$C69,'Job Number'!$E$3:$E$200,'Line Performance'!$A$68),"")</f>
        <v/>
      </c>
      <c r="J69" s="8" t="str">
        <f>IFERROR($C$68/SUMIFS('Job Number'!$I$3:$I$200,'Job Number'!$A$3:$A$200,'Line Performance'!J$1,'Job Number'!$B$3:$B$200,'Line Performance'!$C69,'Job Number'!$E$3:$E$200,'Line Performance'!$A$68),"")</f>
        <v/>
      </c>
      <c r="K69" s="8" t="str">
        <f>IFERROR($C$68/SUMIFS('Job Number'!$I$3:$I$200,'Job Number'!$A$3:$A$200,'Line Performance'!K$1,'Job Number'!$B$3:$B$200,'Line Performance'!$C69,'Job Number'!$E$3:$E$200,'Line Performance'!$A$68),"")</f>
        <v/>
      </c>
      <c r="L69" s="8" t="str">
        <f>IFERROR($C$68/SUMIFS('Job Number'!$I$3:$I$200,'Job Number'!$A$3:$A$200,'Line Performance'!L$1,'Job Number'!$B$3:$B$200,'Line Performance'!$C69,'Job Number'!$E$3:$E$200,'Line Performance'!$A$68),"")</f>
        <v/>
      </c>
      <c r="M69" s="8" t="str">
        <f>IFERROR($C$68/SUMIFS('Job Number'!$I$3:$I$200,'Job Number'!$A$3:$A$200,'Line Performance'!M$1,'Job Number'!$B$3:$B$200,'Line Performance'!$C69,'Job Number'!$E$3:$E$200,'Line Performance'!$A$68),"")</f>
        <v/>
      </c>
      <c r="N69" s="8" t="str">
        <f>IFERROR($C$68/SUMIFS('Job Number'!$I$3:$I$200,'Job Number'!$A$3:$A$200,'Line Performance'!N$1,'Job Number'!$B$3:$B$200,'Line Performance'!$C69,'Job Number'!$E$3:$E$200,'Line Performance'!$A$68),"")</f>
        <v/>
      </c>
      <c r="O69" s="8" t="str">
        <f>IFERROR($C$68/SUMIFS('Job Number'!$I$3:$I$200,'Job Number'!$A$3:$A$200,'Line Performance'!O$1,'Job Number'!$B$3:$B$200,'Line Performance'!$C69,'Job Number'!$E$3:$E$200,'Line Performance'!$A$68),"")</f>
        <v/>
      </c>
      <c r="P69" s="8" t="str">
        <f>IFERROR($C$68/SUMIFS('Job Number'!$I$3:$I$200,'Job Number'!$A$3:$A$200,'Line Performance'!P$1,'Job Number'!$B$3:$B$200,'Line Performance'!$C69,'Job Number'!$E$3:$E$200,'Line Performance'!$A$68),"")</f>
        <v/>
      </c>
      <c r="Q69" s="8" t="str">
        <f>IFERROR($C$68/SUMIFS('Job Number'!$I$3:$I$200,'Job Number'!$A$3:$A$200,'Line Performance'!Q$1,'Job Number'!$B$3:$B$200,'Line Performance'!$C69,'Job Number'!$E$3:$E$200,'Line Performance'!$A$68),"")</f>
        <v/>
      </c>
      <c r="R69" s="8" t="str">
        <f>IFERROR($C$68/SUMIFS('Job Number'!$I$3:$I$200,'Job Number'!$A$3:$A$200,'Line Performance'!R$1,'Job Number'!$B$3:$B$200,'Line Performance'!$C69,'Job Number'!$E$3:$E$200,'Line Performance'!$A$68),"")</f>
        <v/>
      </c>
      <c r="S69" s="8" t="str">
        <f>IFERROR($C$68/SUMIFS('Job Number'!$I$3:$I$200,'Job Number'!$A$3:$A$200,'Line Performance'!S$1,'Job Number'!$B$3:$B$200,'Line Performance'!$C69,'Job Number'!$E$3:$E$200,'Line Performance'!$A$68),"")</f>
        <v/>
      </c>
      <c r="T69" s="8" t="str">
        <f>IFERROR($C$68/SUMIFS('Job Number'!$I$3:$I$200,'Job Number'!$A$3:$A$200,'Line Performance'!T$1,'Job Number'!$B$3:$B$200,'Line Performance'!$C69,'Job Number'!$E$3:$E$200,'Line Performance'!$A$68),"")</f>
        <v/>
      </c>
      <c r="U69" s="8" t="str">
        <f>IFERROR($C$68/SUMIFS('Job Number'!$I$3:$I$200,'Job Number'!$A$3:$A$200,'Line Performance'!U$1,'Job Number'!$B$3:$B$200,'Line Performance'!$C69,'Job Number'!$E$3:$E$200,'Line Performance'!$A$68),"")</f>
        <v/>
      </c>
      <c r="V69" s="8" t="str">
        <f>IFERROR($C$68/SUMIFS('Job Number'!$I$3:$I$200,'Job Number'!$A$3:$A$200,'Line Performance'!V$1,'Job Number'!$B$3:$B$200,'Line Performance'!$C69,'Job Number'!$E$3:$E$200,'Line Performance'!$A$68),"")</f>
        <v/>
      </c>
      <c r="W69" s="8" t="str">
        <f>IFERROR($C$68/SUMIFS('Job Number'!$I$3:$I$200,'Job Number'!$A$3:$A$200,'Line Performance'!W$1,'Job Number'!$B$3:$B$200,'Line Performance'!$C69,'Job Number'!$E$3:$E$200,'Line Performance'!$A$68),"")</f>
        <v/>
      </c>
      <c r="X69" s="8" t="str">
        <f>IFERROR($C$68/SUMIFS('Job Number'!$I$3:$I$200,'Job Number'!$A$3:$A$200,'Line Performance'!X$1,'Job Number'!$B$3:$B$200,'Line Performance'!$C69,'Job Number'!$E$3:$E$200,'Line Performance'!$A$68),"")</f>
        <v/>
      </c>
      <c r="Y69" s="8" t="str">
        <f>IFERROR($C$68/SUMIFS('Job Number'!$I$3:$I$200,'Job Number'!$A$3:$A$200,'Line Performance'!Y$1,'Job Number'!$B$3:$B$200,'Line Performance'!$C69,'Job Number'!$E$3:$E$200,'Line Performance'!$A$68),"")</f>
        <v/>
      </c>
      <c r="Z69" s="8" t="str">
        <f>IFERROR($C$68/SUMIFS('Job Number'!$I$3:$I$200,'Job Number'!$A$3:$A$200,'Line Performance'!Z$1,'Job Number'!$B$3:$B$200,'Line Performance'!$C69,'Job Number'!$E$3:$E$200,'Line Performance'!$A$68),"")</f>
        <v/>
      </c>
      <c r="AA69" s="8" t="str">
        <f>IFERROR($C$68/SUMIFS('Job Number'!$I$3:$I$200,'Job Number'!$A$3:$A$200,'Line Performance'!AA$1,'Job Number'!$B$3:$B$200,'Line Performance'!$C69,'Job Number'!$E$3:$E$200,'Line Performance'!$A$68),"")</f>
        <v/>
      </c>
      <c r="AB69" s="8" t="str">
        <f>IFERROR($C$68/SUMIFS('Job Number'!$I$3:$I$200,'Job Number'!$A$3:$A$200,'Line Performance'!AB$1,'Job Number'!$B$3:$B$200,'Line Performance'!$C69,'Job Number'!$E$3:$E$200,'Line Performance'!$A$68),"")</f>
        <v/>
      </c>
      <c r="AC69" s="8">
        <f>IFERROR($C$68/SUMIFS('Job Number'!$I$3:$I$200,'Job Number'!$A$3:$A$200,'Line Performance'!AC$1,'Job Number'!$B$3:$B$200,'Line Performance'!$C69,'Job Number'!$E$3:$E$200,'Line Performance'!$A$68),"")</f>
        <v>7.1428571428571432</v>
      </c>
      <c r="AD69" s="8" t="str">
        <f>IFERROR($C$68/SUMIFS('Job Number'!$I$3:$I$200,'Job Number'!$A$3:$A$200,'Line Performance'!AD$1,'Job Number'!$B$3:$B$200,'Line Performance'!$C69,'Job Number'!$E$3:$E$200,'Line Performance'!$A$68),"")</f>
        <v/>
      </c>
      <c r="AE69" s="8" t="str">
        <f>IFERROR($C$68/SUMIFS('Job Number'!$I$3:$I$200,'Job Number'!$A$3:$A$200,'Line Performance'!AE$1,'Job Number'!$B$3:$B$200,'Line Performance'!$C69,'Job Number'!$E$3:$E$200,'Line Performance'!$A$68),"")</f>
        <v/>
      </c>
      <c r="AF69" s="8" t="str">
        <f>IFERROR($C$68/SUMIFS('Job Number'!$I$3:$I$200,'Job Number'!$A$3:$A$200,'Line Performance'!AF$1,'Job Number'!$B$3:$B$200,'Line Performance'!$C69,'Job Number'!$E$3:$E$200,'Line Performance'!$A$68),"")</f>
        <v/>
      </c>
      <c r="AG69" s="8" t="str">
        <f>IFERROR($C$68/SUMIFS('Job Number'!$I$3:$I$200,'Job Number'!$A$3:$A$200,'Line Performance'!AG$1,'Job Number'!$B$3:$B$200,'Line Performance'!$C69,'Job Number'!$E$3:$E$200,'Line Performance'!$A$68),"")</f>
        <v/>
      </c>
      <c r="AH69" s="8" t="str">
        <f>IFERROR($C$68/SUMIFS('Job Number'!$I$3:$I$200,'Job Number'!$A$3:$A$200,'Line Performance'!AH$1,'Job Number'!$B$3:$B$200,'Line Performance'!$C69,'Job Number'!$E$3:$E$200,'Line Performance'!$A$68),"")</f>
        <v/>
      </c>
      <c r="AI69" s="8" t="str">
        <f>IFERROR(#REF!/SUMIFS('Job Number'!#REF!,'Job Number'!$A$3:$A$200,'Line Performance'!AI$1,'Job Number'!$B$3:$B$200,'Line Performance'!$C69,'Job Number'!$E$3:$E$200,'Line Performance'!#REF!),"")</f>
        <v/>
      </c>
      <c r="AJ69" s="8" t="str">
        <f>IFERROR(#REF!/SUMIFS('Job Number'!#REF!,'Job Number'!$A$3:$A$200,'Line Performance'!AJ$1,'Job Number'!$B$3:$B$200,'Line Performance'!$C69,'Job Number'!$E$3:$E$200,'Line Performance'!#REF!),"")</f>
        <v/>
      </c>
      <c r="AK69" s="8" t="str">
        <f>IFERROR(#REF!/SUMIFS('Job Number'!#REF!,'Job Number'!$A$3:$A$200,'Line Performance'!AK$1,'Job Number'!$B$3:$B$200,'Line Performance'!$C69,'Job Number'!$E$3:$E$200,'Line Performance'!#REF!),"")</f>
        <v/>
      </c>
      <c r="AL69" s="8" t="str">
        <f>IFERROR(#REF!/SUMIFS('Job Number'!#REF!,'Job Number'!$A$3:$A$200,'Line Performance'!AL$1,'Job Number'!$B$3:$B$200,'Line Performance'!$C69,'Job Number'!$E$3:$E$200,'Line Performance'!#REF!),"")</f>
        <v/>
      </c>
      <c r="AM69" s="8" t="str">
        <f>IFERROR(#REF!/SUMIFS('Job Number'!#REF!,'Job Number'!$A$3:$A$200,'Line Performance'!AM$1,'Job Number'!$B$3:$B$200,'Line Performance'!$C69,'Job Number'!$E$3:$E$200,'Line Performance'!#REF!),"")</f>
        <v/>
      </c>
    </row>
    <row r="70" spans="1:39" ht="15" customHeight="1">
      <c r="A70" s="72"/>
      <c r="B70" s="5"/>
      <c r="C70" s="54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ht="15" customHeight="1">
      <c r="A71" s="72"/>
      <c r="B71" s="5"/>
      <c r="C71" s="54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5" customHeight="1">
      <c r="A72" s="72"/>
      <c r="B72" s="5"/>
      <c r="C72" s="54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ht="15" customHeight="1">
      <c r="A73" s="72"/>
      <c r="B73" s="5"/>
      <c r="C73" s="54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ht="15" customHeight="1">
      <c r="A74" s="72"/>
      <c r="B74" s="5"/>
      <c r="C74" s="54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5" customHeight="1">
      <c r="A75" s="72"/>
      <c r="B75" s="5"/>
      <c r="C75" s="54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108" customFormat="1" ht="35.25" customHeight="1">
      <c r="A76" s="276" t="s">
        <v>50</v>
      </c>
      <c r="B76" s="277"/>
      <c r="C76" s="278"/>
      <c r="D76" s="164"/>
      <c r="E76" s="164"/>
      <c r="F76" s="164">
        <f t="shared" ref="F76:AH76" si="0">AVERAGE(F2:F74)</f>
        <v>37.083333333333336</v>
      </c>
      <c r="G76" s="164"/>
      <c r="H76" s="164"/>
      <c r="I76" s="164"/>
      <c r="J76" s="164"/>
      <c r="K76" s="164"/>
      <c r="L76" s="164"/>
      <c r="M76" s="164">
        <f t="shared" si="0"/>
        <v>51.636363636363633</v>
      </c>
      <c r="N76" s="164"/>
      <c r="O76" s="164"/>
      <c r="P76" s="164"/>
      <c r="Q76" s="164"/>
      <c r="R76" s="164"/>
      <c r="S76" s="164"/>
      <c r="T76" s="164"/>
      <c r="U76" s="164"/>
      <c r="V76" s="164">
        <f t="shared" si="0"/>
        <v>6</v>
      </c>
      <c r="W76" s="164"/>
      <c r="X76" s="164"/>
      <c r="Y76" s="164"/>
      <c r="Z76" s="164">
        <f t="shared" si="0"/>
        <v>5.4545454545454541</v>
      </c>
      <c r="AA76" s="164"/>
      <c r="AB76" s="164"/>
      <c r="AC76" s="164">
        <f t="shared" si="0"/>
        <v>7.1428571428571432</v>
      </c>
      <c r="AD76" s="164">
        <f t="shared" si="0"/>
        <v>17.777777777777779</v>
      </c>
      <c r="AE76" s="164">
        <f t="shared" si="0"/>
        <v>13.333333333333334</v>
      </c>
      <c r="AF76" s="164"/>
      <c r="AG76" s="164">
        <f t="shared" si="0"/>
        <v>7.6190476190476186</v>
      </c>
      <c r="AH76" s="164"/>
      <c r="AI76" s="109">
        <f>AVERAGE(D76:AG76)</f>
        <v>18.255907287157289</v>
      </c>
    </row>
    <row r="77" spans="1:39" ht="35.25" customHeight="1"/>
    <row r="78" spans="1:39" ht="35.25" customHeight="1"/>
  </sheetData>
  <mergeCells count="1">
    <mergeCell ref="A76:C76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G18" sqref="AG18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4">
      <c r="A1" s="2" t="s">
        <v>6</v>
      </c>
      <c r="B1" s="2" t="s">
        <v>0</v>
      </c>
      <c r="C1" s="1" t="s">
        <v>5</v>
      </c>
      <c r="D1" s="3">
        <v>45200</v>
      </c>
      <c r="E1" s="3">
        <v>45201</v>
      </c>
      <c r="F1" s="3">
        <v>45202</v>
      </c>
      <c r="G1" s="3">
        <v>45203</v>
      </c>
      <c r="H1" s="3">
        <v>45204</v>
      </c>
      <c r="I1" s="3">
        <v>45205</v>
      </c>
      <c r="J1" s="3">
        <v>45206</v>
      </c>
      <c r="K1" s="3">
        <v>45207</v>
      </c>
      <c r="L1" s="3">
        <v>45208</v>
      </c>
      <c r="M1" s="3">
        <v>45209</v>
      </c>
      <c r="N1" s="3">
        <v>45210</v>
      </c>
      <c r="O1" s="3">
        <v>45211</v>
      </c>
      <c r="P1" s="3">
        <v>45212</v>
      </c>
      <c r="Q1" s="3">
        <v>45213</v>
      </c>
      <c r="R1" s="3">
        <v>45214</v>
      </c>
      <c r="S1" s="3">
        <v>45215</v>
      </c>
      <c r="T1" s="3">
        <v>45216</v>
      </c>
      <c r="U1" s="3">
        <v>45217</v>
      </c>
      <c r="V1" s="3">
        <v>45218</v>
      </c>
      <c r="W1" s="3">
        <v>45219</v>
      </c>
      <c r="X1" s="3">
        <v>45220</v>
      </c>
      <c r="Y1" s="3">
        <v>45221</v>
      </c>
      <c r="Z1" s="3">
        <v>45222</v>
      </c>
      <c r="AA1" s="3">
        <v>45223</v>
      </c>
      <c r="AB1" s="3">
        <v>45224</v>
      </c>
      <c r="AC1" s="3">
        <v>45225</v>
      </c>
      <c r="AD1" s="3">
        <v>45226</v>
      </c>
      <c r="AE1" s="3">
        <v>45227</v>
      </c>
      <c r="AF1" s="3">
        <v>45228</v>
      </c>
      <c r="AG1" s="3">
        <v>45229</v>
      </c>
      <c r="AH1" s="3">
        <v>45230</v>
      </c>
    </row>
    <row r="2" spans="1:34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Number'!$Q$3:$Q$200,'Job Number'!$A$3:$A$200,'Line Yield'!D$1,'Job Number'!$E$3:$E$200,'Line Yield'!$A$3,'Job Number'!$B$3:$B$200,'Line Yield'!$C3)</f>
        <v>0</v>
      </c>
      <c r="E3" s="5">
        <f>SUMIFS('Job Number'!$Q$3:$Q$200,'Job Number'!$A$3:$A$200,'Line Yield'!E$1,'Job Number'!$E$3:$E$200,'Line Yield'!$A$3,'Job Number'!$B$3:$B$200,'Line Yield'!$C3)</f>
        <v>0</v>
      </c>
      <c r="F3" s="5">
        <f>SUMIFS('Job Number'!$Q$3:$Q$200,'Job Number'!$A$3:$A$200,'Line Yield'!F$1,'Job Number'!$E$3:$E$200,'Line Yield'!$A$3,'Job Number'!$B$3:$B$200,'Line Yield'!$C3)</f>
        <v>0</v>
      </c>
      <c r="G3" s="5">
        <f>SUMIFS('Job Number'!$Q$3:$Q$200,'Job Number'!$A$3:$A$200,'Line Yield'!G$1,'Job Number'!$E$3:$E$200,'Line Yield'!$A$3,'Job Number'!$B$3:$B$200,'Line Yield'!$C3)</f>
        <v>0</v>
      </c>
      <c r="H3" s="5">
        <f>SUMIFS('Job Number'!$Q$3:$Q$200,'Job Number'!$A$3:$A$200,'Line Yield'!H$1,'Job Number'!$E$3:$E$200,'Line Yield'!$A$3,'Job Number'!$B$3:$B$200,'Line Yield'!$C3)</f>
        <v>0</v>
      </c>
      <c r="I3" s="5">
        <f>SUMIFS('Job Number'!$Q$3:$Q$200,'Job Number'!$A$3:$A$200,'Line Yield'!I$1,'Job Number'!$E$3:$E$200,'Line Yield'!$A$3,'Job Number'!$B$3:$B$200,'Line Yield'!$C3)</f>
        <v>0</v>
      </c>
      <c r="J3" s="5">
        <f>SUMIFS('Job Number'!$Q$3:$Q$200,'Job Number'!$A$3:$A$200,'Line Yield'!J$1,'Job Number'!$E$3:$E$200,'Line Yield'!$A$3,'Job Number'!$B$3:$B$200,'Line Yield'!$C3)</f>
        <v>0</v>
      </c>
      <c r="K3" s="5">
        <f>SUMIFS('Job Number'!$Q$3:$Q$200,'Job Number'!$A$3:$A$200,'Line Yield'!K$1,'Job Number'!$E$3:$E$200,'Line Yield'!$A$3,'Job Number'!$B$3:$B$200,'Line Yield'!$C3)</f>
        <v>0</v>
      </c>
      <c r="L3" s="5">
        <f>SUMIFS('Job Number'!$Q$3:$Q$200,'Job Number'!$A$3:$A$200,'Line Yield'!L$1,'Job Number'!$E$3:$E$200,'Line Yield'!$A$3,'Job Number'!$B$3:$B$200,'Line Yield'!$C3)</f>
        <v>0</v>
      </c>
      <c r="M3" s="5">
        <f>SUMIFS('Job Number'!$Q$3:$Q$200,'Job Number'!$A$3:$A$200,'Line Yield'!M$1,'Job Number'!$E$3:$E$200,'Line Yield'!$A$3,'Job Number'!$B$3:$B$200,'Line Yield'!$C3)</f>
        <v>2.0607934054611026E-3</v>
      </c>
      <c r="N3" s="5">
        <f>SUMIFS('Job Number'!$Q$3:$Q$200,'Job Number'!$A$3:$A$200,'Line Yield'!N$1,'Job Number'!$E$3:$E$200,'Line Yield'!$A$3,'Job Number'!$B$3:$B$200,'Line Yield'!$C3)</f>
        <v>4.0567951318458417E-3</v>
      </c>
      <c r="O3" s="5">
        <f>SUMIFS('Job Number'!$Q$3:$Q$200,'Job Number'!$A$3:$A$200,'Line Yield'!O$1,'Job Number'!$E$3:$E$200,'Line Yield'!$A$3,'Job Number'!$B$3:$B$200,'Line Yield'!$C3)</f>
        <v>0</v>
      </c>
      <c r="P3" s="5">
        <f>SUMIFS('Job Number'!$Q$3:$Q$200,'Job Number'!$A$3:$A$200,'Line Yield'!P$1,'Job Number'!$E$3:$E$200,'Line Yield'!$A$3,'Job Number'!$B$3:$B$200,'Line Yield'!$C3)</f>
        <v>0</v>
      </c>
      <c r="Q3" s="5">
        <f>SUMIFS('Job Number'!$Q$3:$Q$200,'Job Number'!$A$3:$A$200,'Line Yield'!Q$1,'Job Number'!$E$3:$E$200,'Line Yield'!$A$3,'Job Number'!$B$3:$B$200,'Line Yield'!$C3)</f>
        <v>0</v>
      </c>
      <c r="R3" s="5">
        <f>SUMIFS('Job Number'!$Q$3:$Q$200,'Job Number'!$A$3:$A$200,'Line Yield'!R$1,'Job Number'!$E$3:$E$200,'Line Yield'!$A$3,'Job Number'!$B$3:$B$200,'Line Yield'!$C3)</f>
        <v>0</v>
      </c>
      <c r="S3" s="5">
        <f>SUMIFS('Job Number'!$Q$3:$Q$200,'Job Number'!$A$3:$A$200,'Line Yield'!S$1,'Job Number'!$E$3:$E$200,'Line Yield'!$A$3,'Job Number'!$B$3:$B$200,'Line Yield'!$C3)</f>
        <v>0</v>
      </c>
      <c r="T3" s="5">
        <f>SUMIFS('Job Number'!$Q$3:$Q$200,'Job Number'!$A$3:$A$200,'Line Yield'!T$1,'Job Number'!$E$3:$E$200,'Line Yield'!$A$3,'Job Number'!$B$3:$B$200,'Line Yield'!$C3)</f>
        <v>0</v>
      </c>
      <c r="U3" s="5">
        <f>SUMIFS('Job Number'!$Q$3:$Q$200,'Job Number'!$A$3:$A$200,'Line Yield'!U$1,'Job Number'!$E$3:$E$200,'Line Yield'!$A$3,'Job Number'!$B$3:$B$200,'Line Yield'!$C3)</f>
        <v>0</v>
      </c>
      <c r="V3" s="5">
        <f>SUMIFS('Job Number'!$Q$3:$Q$200,'Job Number'!$A$3:$A$200,'Line Yield'!V$1,'Job Number'!$E$3:$E$200,'Line Yield'!$A$3,'Job Number'!$B$3:$B$200,'Line Yield'!$C3)</f>
        <v>0</v>
      </c>
      <c r="W3" s="5">
        <f>SUMIFS('Job Number'!$Q$3:$Q$200,'Job Number'!$A$3:$A$200,'Line Yield'!W$1,'Job Number'!$E$3:$E$200,'Line Yield'!$A$3,'Job Number'!$B$3:$B$200,'Line Yield'!$C3)</f>
        <v>0</v>
      </c>
      <c r="X3" s="5">
        <f>SUMIFS('Job Number'!$Q$3:$Q$200,'Job Number'!$A$3:$A$200,'Line Yield'!X$1,'Job Number'!$E$3:$E$200,'Line Yield'!$A$3,'Job Number'!$B$3:$B$200,'Line Yield'!$C3)</f>
        <v>2.0234722784297858E-4</v>
      </c>
      <c r="Y3" s="5">
        <f>SUMIFS('Job Number'!$Q$3:$Q$200,'Job Number'!$A$3:$A$200,'Line Yield'!Y$1,'Job Number'!$E$3:$E$200,'Line Yield'!$A$3,'Job Number'!$B$3:$B$200,'Line Yield'!$C3)</f>
        <v>0</v>
      </c>
      <c r="Z3" s="5">
        <f>SUMIFS('Job Number'!$Q$3:$Q$200,'Job Number'!$A$3:$A$200,'Line Yield'!Z$1,'Job Number'!$E$3:$E$200,'Line Yield'!$A$3,'Job Number'!$B$3:$B$200,'Line Yield'!$C3)</f>
        <v>8.1916854392791324E-4</v>
      </c>
      <c r="AA3" s="5">
        <f>SUMIFS('Job Number'!$Q$3:$Q$200,'Job Number'!$A$3:$A$200,'Line Yield'!AA$1,'Job Number'!$E$3:$E$200,'Line Yield'!$A$3,'Job Number'!$B$3:$B$200,'Line Yield'!$C3)</f>
        <v>0</v>
      </c>
      <c r="AB3" s="5">
        <f>SUMIFS('Job Number'!$Q$3:$Q$200,'Job Number'!$A$3:$A$200,'Line Yield'!AB$1,'Job Number'!$E$3:$E$200,'Line Yield'!$A$3,'Job Number'!$B$3:$B$200,'Line Yield'!$C3)</f>
        <v>0</v>
      </c>
      <c r="AC3" s="5">
        <f>SUMIFS('Job Number'!$Q$3:$Q$200,'Job Number'!$A$3:$A$200,'Line Yield'!AC$1,'Job Number'!$E$3:$E$200,'Line Yield'!$A$3,'Job Number'!$B$3:$B$200,'Line Yield'!$C3)</f>
        <v>0</v>
      </c>
      <c r="AD3" s="5">
        <f>SUMIFS('Job Number'!$Q$3:$Q$200,'Job Number'!$A$3:$A$200,'Line Yield'!AD$1,'Job Number'!$E$3:$E$200,'Line Yield'!$A$3,'Job Number'!$B$3:$B$200,'Line Yield'!$C3)</f>
        <v>0</v>
      </c>
      <c r="AE3" s="5">
        <f>SUMIFS('Job Number'!$Q$3:$Q$200,'Job Number'!$A$3:$A$200,'Line Yield'!AE$1,'Job Number'!$E$3:$E$200,'Line Yield'!$A$3,'Job Number'!$B$3:$B$200,'Line Yield'!$C3)</f>
        <v>0</v>
      </c>
      <c r="AF3" s="5">
        <f>SUMIFS('Job Number'!$Q$3:$Q$200,'Job Number'!$A$3:$A$200,'Line Yield'!AF$1,'Job Number'!$E$3:$E$200,'Line Yield'!$A$3,'Job Number'!$B$3:$B$200,'Line Yield'!$C3)</f>
        <v>0</v>
      </c>
      <c r="AG3" s="5">
        <f>SUMIFS('Job Number'!$Q$3:$Q$200,'Job Number'!$A$3:$A$200,'Line Yield'!AG$1,'Job Number'!$E$3:$E$200,'Line Yield'!$A$3,'Job Number'!$B$3:$B$200,'Line Yield'!$C3)</f>
        <v>0</v>
      </c>
      <c r="AH3" s="5">
        <f>SUMIFS('Job Number'!$Q$3:$Q$200,'Job Number'!$A$3:$A$200,'Line Yield'!AH$1,'Job Number'!$E$3:$E$200,'Line Yield'!$A$3,'Job Number'!$B$3:$B$200,'Line Yield'!$C3)</f>
        <v>0</v>
      </c>
    </row>
    <row r="4" spans="1:34" ht="14.25" customHeight="1">
      <c r="A4" s="72"/>
      <c r="B4" s="5">
        <f>IFERROR(SUM(D3:AG3)/COUNTIF(D3:AG3,"&gt;0"),0)</f>
        <v>1.7847760772694589E-3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4.25" customHeight="1"/>
    <row r="6" spans="1:34">
      <c r="A6" s="64" t="str">
        <f>'Line Output'!A5</f>
        <v>W01-03000013</v>
      </c>
      <c r="B6" s="64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 ht="14.25" customHeight="1">
      <c r="A7" s="72"/>
      <c r="B7" s="5">
        <f>IFERROR(SUM(D7:AG7)/COUNTIF(D7:AG7,"&gt;0"),0)</f>
        <v>1.8526681480167308E-3</v>
      </c>
      <c r="C7" s="7" t="str">
        <f>'Line Output'!C6</f>
        <v>S01</v>
      </c>
      <c r="D7" s="5">
        <f>SUMIFS('Job Number'!$Q$3:$Q$200,'Job Number'!$A$3:$A$200,'Line Yield'!D$1,'Job Number'!$E$3:$E$200,'Line Yield'!$A$6,'Job Number'!$B$3:$B$200,'Line Yield'!$C7)</f>
        <v>0</v>
      </c>
      <c r="E7" s="5">
        <f>SUMIFS('Job Number'!$Q$3:$Q$200,'Job Number'!$A$3:$A$200,'Line Yield'!E$1,'Job Number'!$E$3:$E$200,'Line Yield'!$A$6,'Job Number'!$B$3:$B$200,'Line Yield'!$C7)</f>
        <v>0</v>
      </c>
      <c r="F7" s="5">
        <f>SUMIFS('Job Number'!$Q$3:$Q$200,'Job Number'!$A$3:$A$200,'Line Yield'!F$1,'Job Number'!$E$3:$E$200,'Line Yield'!$A$6,'Job Number'!$B$3:$B$200,'Line Yield'!$C7)</f>
        <v>0</v>
      </c>
      <c r="G7" s="5">
        <f>SUMIFS('Job Number'!$Q$3:$Q$200,'Job Number'!$A$3:$A$200,'Line Yield'!G$1,'Job Number'!$E$3:$E$200,'Line Yield'!$A$6,'Job Number'!$B$3:$B$200,'Line Yield'!$C7)</f>
        <v>0</v>
      </c>
      <c r="H7" s="5">
        <f>SUMIFS('Job Number'!$Q$3:$Q$200,'Job Number'!$A$3:$A$200,'Line Yield'!H$1,'Job Number'!$E$3:$E$200,'Line Yield'!$A$6,'Job Number'!$B$3:$B$200,'Line Yield'!$C7)</f>
        <v>0</v>
      </c>
      <c r="I7" s="5">
        <f>SUMIFS('Job Number'!$Q$3:$Q$200,'Job Number'!$A$3:$A$200,'Line Yield'!I$1,'Job Number'!$E$3:$E$200,'Line Yield'!$A$6,'Job Number'!$B$3:$B$200,'Line Yield'!$C7)</f>
        <v>0</v>
      </c>
      <c r="J7" s="5">
        <f>SUMIFS('Job Number'!$Q$3:$Q$200,'Job Number'!$A$3:$A$200,'Line Yield'!J$1,'Job Number'!$E$3:$E$200,'Line Yield'!$A$6,'Job Number'!$B$3:$B$200,'Line Yield'!$C7)</f>
        <v>0</v>
      </c>
      <c r="K7" s="5">
        <f>SUMIFS('Job Number'!$Q$3:$Q$200,'Job Number'!$A$3:$A$200,'Line Yield'!K$1,'Job Number'!$E$3:$E$200,'Line Yield'!$A$6,'Job Number'!$B$3:$B$200,'Line Yield'!$C7)</f>
        <v>0</v>
      </c>
      <c r="L7" s="5">
        <f>SUMIFS('Job Number'!$Q$3:$Q$200,'Job Number'!$A$3:$A$200,'Line Yield'!L$1,'Job Number'!$E$3:$E$200,'Line Yield'!$A$6,'Job Number'!$B$3:$B$200,'Line Yield'!$C7)</f>
        <v>0</v>
      </c>
      <c r="M7" s="5">
        <f>SUMIFS('Job Number'!$Q$3:$Q$200,'Job Number'!$A$3:$A$200,'Line Yield'!M$1,'Job Number'!$E$3:$E$200,'Line Yield'!$A$6,'Job Number'!$B$3:$B$200,'Line Yield'!$C7)</f>
        <v>0</v>
      </c>
      <c r="N7" s="5">
        <f>SUMIFS('Job Number'!$Q$3:$Q$200,'Job Number'!$A$3:$A$200,'Line Yield'!N$1,'Job Number'!$E$3:$E$200,'Line Yield'!$A$6,'Job Number'!$B$3:$B$200,'Line Yield'!$C7)</f>
        <v>0</v>
      </c>
      <c r="O7" s="5">
        <f>SUMIFS('Job Number'!$Q$3:$Q$200,'Job Number'!$A$3:$A$200,'Line Yield'!O$1,'Job Number'!$E$3:$E$200,'Line Yield'!$A$6,'Job Number'!$B$3:$B$200,'Line Yield'!$C7)</f>
        <v>0</v>
      </c>
      <c r="P7" s="5">
        <f>SUMIFS('Job Number'!$Q$3:$Q$200,'Job Number'!$A$3:$A$200,'Line Yield'!P$1,'Job Number'!$E$3:$E$200,'Line Yield'!$A$6,'Job Number'!$B$3:$B$200,'Line Yield'!$C7)</f>
        <v>0</v>
      </c>
      <c r="Q7" s="5">
        <f>SUMIFS('Job Number'!$Q$3:$Q$200,'Job Number'!$A$3:$A$200,'Line Yield'!Q$1,'Job Number'!$E$3:$E$200,'Line Yield'!$A$6,'Job Number'!$B$3:$B$200,'Line Yield'!$C7)</f>
        <v>0</v>
      </c>
      <c r="R7" s="5">
        <f>SUMIFS('Job Number'!$Q$3:$Q$200,'Job Number'!$A$3:$A$200,'Line Yield'!R$1,'Job Number'!$E$3:$E$200,'Line Yield'!$A$6,'Job Number'!$B$3:$B$200,'Line Yield'!$C7)</f>
        <v>0</v>
      </c>
      <c r="S7" s="5">
        <f>SUMIFS('Job Number'!$Q$3:$Q$200,'Job Number'!$A$3:$A$200,'Line Yield'!S$1,'Job Number'!$E$3:$E$200,'Line Yield'!$A$6,'Job Number'!$B$3:$B$200,'Line Yield'!$C7)</f>
        <v>0</v>
      </c>
      <c r="T7" s="5">
        <f>SUMIFS('Job Number'!$Q$3:$Q$200,'Job Number'!$A$3:$A$200,'Line Yield'!T$1,'Job Number'!$E$3:$E$200,'Line Yield'!$A$6,'Job Number'!$B$3:$B$200,'Line Yield'!$C7)</f>
        <v>0</v>
      </c>
      <c r="U7" s="5">
        <f>SUMIFS('Job Number'!$Q$3:$Q$200,'Job Number'!$A$3:$A$200,'Line Yield'!U$1,'Job Number'!$E$3:$E$200,'Line Yield'!$A$6,'Job Number'!$B$3:$B$200,'Line Yield'!$C7)</f>
        <v>0</v>
      </c>
      <c r="V7" s="5">
        <f>SUMIFS('Job Number'!$Q$3:$Q$200,'Job Number'!$A$3:$A$200,'Line Yield'!V$1,'Job Number'!$E$3:$E$200,'Line Yield'!$A$6,'Job Number'!$B$3:$B$200,'Line Yield'!$C7)</f>
        <v>0</v>
      </c>
      <c r="W7" s="5">
        <f>SUMIFS('Job Number'!$Q$3:$Q$200,'Job Number'!$A$3:$A$200,'Line Yield'!W$1,'Job Number'!$E$3:$E$200,'Line Yield'!$A$6,'Job Number'!$B$3:$B$200,'Line Yield'!$C7)</f>
        <v>0</v>
      </c>
      <c r="X7" s="5">
        <f>SUMIFS('Job Number'!$Q$3:$Q$200,'Job Number'!$A$3:$A$200,'Line Yield'!X$1,'Job Number'!$E$3:$E$200,'Line Yield'!$A$6,'Job Number'!$B$3:$B$200,'Line Yield'!$C7)</f>
        <v>0</v>
      </c>
      <c r="Y7" s="5">
        <f>SUMIFS('Job Number'!$Q$3:$Q$200,'Job Number'!$A$3:$A$200,'Line Yield'!Y$1,'Job Number'!$E$3:$E$200,'Line Yield'!$A$6,'Job Number'!$B$3:$B$200,'Line Yield'!$C7)</f>
        <v>0</v>
      </c>
      <c r="Z7" s="5">
        <f>SUMIFS('Job Number'!$Q$3:$Q$200,'Job Number'!$A$3:$A$200,'Line Yield'!Z$1,'Job Number'!$E$3:$E$200,'Line Yield'!$A$6,'Job Number'!$B$3:$B$200,'Line Yield'!$C7)</f>
        <v>5.979073243647234E-4</v>
      </c>
      <c r="AA7" s="5">
        <f>SUMIFS('Job Number'!$Q$3:$Q$200,'Job Number'!$A$3:$A$200,'Line Yield'!AA$1,'Job Number'!$E$3:$E$200,'Line Yield'!$A$6,'Job Number'!$B$3:$B$200,'Line Yield'!$C7)</f>
        <v>2.6286523101809725E-3</v>
      </c>
      <c r="AB7" s="5">
        <f>SUMIFS('Job Number'!$Q$3:$Q$200,'Job Number'!$A$3:$A$200,'Line Yield'!AB$1,'Job Number'!$E$3:$E$200,'Line Yield'!$A$6,'Job Number'!$B$3:$B$200,'Line Yield'!$C7)</f>
        <v>1.992732387762279E-3</v>
      </c>
      <c r="AC7" s="5">
        <f>SUMIFS('Job Number'!$Q$3:$Q$200,'Job Number'!$A$3:$A$200,'Line Yield'!AC$1,'Job Number'!$E$3:$E$200,'Line Yield'!$A$6,'Job Number'!$B$3:$B$200,'Line Yield'!$C7)</f>
        <v>0</v>
      </c>
      <c r="AD7" s="5">
        <f>SUMIFS('Job Number'!$Q$3:$Q$200,'Job Number'!$A$3:$A$200,'Line Yield'!AD$1,'Job Number'!$E$3:$E$200,'Line Yield'!$A$6,'Job Number'!$B$3:$B$200,'Line Yield'!$C7)</f>
        <v>2.1913805697589481E-3</v>
      </c>
      <c r="AE7" s="5">
        <f>SUMIFS('Job Number'!$Q$3:$Q$200,'Job Number'!$A$3:$A$200,'Line Yield'!AE$1,'Job Number'!$E$3:$E$200,'Line Yield'!$A$6,'Job Number'!$B$3:$B$200,'Line Yield'!$C7)</f>
        <v>0</v>
      </c>
      <c r="AF7" s="5">
        <f>SUMIFS('Job Number'!$Q$3:$Q$200,'Job Number'!$A$3:$A$200,'Line Yield'!AF$1,'Job Number'!$E$3:$E$200,'Line Yield'!$A$6,'Job Number'!$B$3:$B$200,'Line Yield'!$C7)</f>
        <v>0</v>
      </c>
      <c r="AG7" s="5">
        <f>SUMIFS('Job Number'!$Q$3:$Q$200,'Job Number'!$A$3:$A$200,'Line Yield'!AG$1,'Job Number'!$E$3:$E$200,'Line Yield'!$A$6,'Job Number'!$B$3:$B$200,'Line Yield'!$C7)</f>
        <v>0</v>
      </c>
      <c r="AH7" s="5">
        <f>SUMIFS('Job Number'!$Q$3:$Q$200,'Job Number'!$A$3:$A$200,'Line Yield'!AH$1,'Job Number'!$E$3:$E$200,'Line Yield'!$A$6,'Job Number'!$B$3:$B$200,'Line Yield'!$C7)</f>
        <v>0</v>
      </c>
    </row>
    <row r="9" spans="1:34">
      <c r="A9" s="64" t="str">
        <f>'Line Output'!A8</f>
        <v>W01-03000026</v>
      </c>
      <c r="B9" s="64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ht="14.25" customHeight="1">
      <c r="A10" s="72"/>
      <c r="B10" s="5">
        <f>IFERROR(SUM(D10:AG10)/COUNTIF(D10:AG10,"&gt;0"),0)</f>
        <v>3.0393346958505854E-3</v>
      </c>
      <c r="C10" s="7" t="str">
        <f>'Line Output'!C9</f>
        <v>S01</v>
      </c>
      <c r="D10" s="5">
        <f>SUMIFS('Job Number'!$Q$3:$Q$200,'Job Number'!$A$3:$A$200,'Line Yield'!D$1,'Job Number'!$E$3:$E$200,'Line Yield'!$A$9,'Job Number'!$B$3:$B$200,'Line Yield'!$C10)</f>
        <v>0</v>
      </c>
      <c r="E10" s="5">
        <f>SUMIFS('Job Number'!$Q$3:$Q$200,'Job Number'!$A$3:$A$200,'Line Yield'!E$1,'Job Number'!$E$3:$E$200,'Line Yield'!$A$9,'Job Number'!$B$3:$B$200,'Line Yield'!$C10)</f>
        <v>0</v>
      </c>
      <c r="F10" s="5">
        <f>SUMIFS('Job Number'!$Q$3:$Q$200,'Job Number'!$A$3:$A$200,'Line Yield'!F$1,'Job Number'!$E$3:$E$200,'Line Yield'!$A$9,'Job Number'!$B$3:$B$200,'Line Yield'!$C10)</f>
        <v>0</v>
      </c>
      <c r="G10" s="5">
        <f>SUMIFS('Job Number'!$Q$3:$Q$200,'Job Number'!$A$3:$A$200,'Line Yield'!G$1,'Job Number'!$E$3:$E$200,'Line Yield'!$A$9,'Job Number'!$B$3:$B$200,'Line Yield'!$C10)</f>
        <v>0</v>
      </c>
      <c r="H10" s="5">
        <f>SUMIFS('Job Number'!$Q$3:$Q$200,'Job Number'!$A$3:$A$200,'Line Yield'!H$1,'Job Number'!$E$3:$E$200,'Line Yield'!$A$9,'Job Number'!$B$3:$B$200,'Line Yield'!$C10)</f>
        <v>0</v>
      </c>
      <c r="I10" s="5">
        <f>SUMIFS('Job Number'!$Q$3:$Q$200,'Job Number'!$A$3:$A$200,'Line Yield'!I$1,'Job Number'!$E$3:$E$200,'Line Yield'!$A$9,'Job Number'!$B$3:$B$200,'Line Yield'!$C10)</f>
        <v>4.3900909375979933E-3</v>
      </c>
      <c r="J10" s="5">
        <f>SUMIFS('Job Number'!$Q$3:$Q$200,'Job Number'!$A$3:$A$200,'Line Yield'!J$1,'Job Number'!$E$3:$E$200,'Line Yield'!$A$9,'Job Number'!$B$3:$B$200,'Line Yield'!$C10)</f>
        <v>6.111224281931147E-3</v>
      </c>
      <c r="K10" s="5">
        <f>SUMIFS('Job Number'!$Q$3:$Q$200,'Job Number'!$A$3:$A$200,'Line Yield'!K$1,'Job Number'!$E$3:$E$200,'Line Yield'!$A$9,'Job Number'!$B$3:$B$200,'Line Yield'!$C10)</f>
        <v>0</v>
      </c>
      <c r="L10" s="5">
        <f>SUMIFS('Job Number'!$Q$3:$Q$200,'Job Number'!$A$3:$A$200,'Line Yield'!L$1,'Job Number'!$E$3:$E$200,'Line Yield'!$A$9,'Job Number'!$B$3:$B$200,'Line Yield'!$C10)</f>
        <v>1.0729613733905582E-3</v>
      </c>
      <c r="M10" s="5">
        <f>SUMIFS('Job Number'!$Q$3:$Q$200,'Job Number'!$A$3:$A$200,'Line Yield'!M$1,'Job Number'!$E$3:$E$200,'Line Yield'!$A$9,'Job Number'!$B$3:$B$200,'Line Yield'!$C10)</f>
        <v>0</v>
      </c>
      <c r="N10" s="5">
        <f>SUMIFS('Job Number'!$Q$3:$Q$200,'Job Number'!$A$3:$A$200,'Line Yield'!N$1,'Job Number'!$E$3:$E$200,'Line Yield'!$A$9,'Job Number'!$B$3:$B$200,'Line Yield'!$C10)</f>
        <v>1.6863406408094436E-3</v>
      </c>
      <c r="O10" s="5">
        <f>SUMIFS('Job Number'!$Q$3:$Q$200,'Job Number'!$A$3:$A$200,'Line Yield'!O$1,'Job Number'!$E$3:$E$200,'Line Yield'!$A$9,'Job Number'!$B$3:$B$200,'Line Yield'!$C10)</f>
        <v>0</v>
      </c>
      <c r="P10" s="5">
        <f>SUMIFS('Job Number'!$Q$3:$Q$200,'Job Number'!$A$3:$A$200,'Line Yield'!P$1,'Job Number'!$E$3:$E$200,'Line Yield'!$A$9,'Job Number'!$B$3:$B$200,'Line Yield'!$C10)</f>
        <v>0</v>
      </c>
      <c r="Q10" s="5">
        <f>SUMIFS('Job Number'!$Q$3:$Q$200,'Job Number'!$A$3:$A$200,'Line Yield'!Q$1,'Job Number'!$E$3:$E$200,'Line Yield'!$A$9,'Job Number'!$B$3:$B$200,'Line Yield'!$C10)</f>
        <v>0</v>
      </c>
      <c r="R10" s="5">
        <f>SUMIFS('Job Number'!$Q$3:$Q$200,'Job Number'!$A$3:$A$200,'Line Yield'!R$1,'Job Number'!$E$3:$E$200,'Line Yield'!$A$9,'Job Number'!$B$3:$B$200,'Line Yield'!$C10)</f>
        <v>0</v>
      </c>
      <c r="S10" s="5">
        <f>SUMIFS('Job Number'!$Q$3:$Q$200,'Job Number'!$A$3:$A$200,'Line Yield'!S$1,'Job Number'!$E$3:$E$200,'Line Yield'!$A$9,'Job Number'!$B$3:$B$200,'Line Yield'!$C10)</f>
        <v>0</v>
      </c>
      <c r="T10" s="5">
        <f>SUMIFS('Job Number'!$Q$3:$Q$200,'Job Number'!$A$3:$A$200,'Line Yield'!T$1,'Job Number'!$E$3:$E$200,'Line Yield'!$A$9,'Job Number'!$B$3:$B$200,'Line Yield'!$C10)</f>
        <v>0</v>
      </c>
      <c r="U10" s="5">
        <f>SUMIFS('Job Number'!$Q$3:$Q$200,'Job Number'!$A$3:$A$200,'Line Yield'!U$1,'Job Number'!$E$3:$E$200,'Line Yield'!$A$9,'Job Number'!$B$3:$B$200,'Line Yield'!$C10)</f>
        <v>2.8571428571428571E-3</v>
      </c>
      <c r="V10" s="5">
        <f>SUMIFS('Job Number'!$Q$3:$Q$200,'Job Number'!$A$3:$A$200,'Line Yield'!V$1,'Job Number'!$E$3:$E$200,'Line Yield'!$A$9,'Job Number'!$B$3:$B$200,'Line Yield'!$C10)</f>
        <v>2.1182480842315125E-3</v>
      </c>
      <c r="W10" s="5">
        <f>SUMIFS('Job Number'!$Q$3:$Q$200,'Job Number'!$A$3:$A$200,'Line Yield'!W$1,'Job Number'!$E$3:$E$200,'Line Yield'!$A$9,'Job Number'!$B$3:$B$200,'Line Yield'!$C10)</f>
        <v>0</v>
      </c>
      <c r="X10" s="5">
        <f>SUMIFS('Job Number'!$Q$3:$Q$200,'Job Number'!$A$3:$A$200,'Line Yield'!X$1,'Job Number'!$E$3:$E$200,'Line Yield'!$A$9,'Job Number'!$B$3:$B$200,'Line Yield'!$C10)</f>
        <v>0</v>
      </c>
      <c r="Y10" s="5">
        <f>SUMIFS('Job Number'!$Q$3:$Q$200,'Job Number'!$A$3:$A$200,'Line Yield'!Y$1,'Job Number'!$E$3:$E$200,'Line Yield'!$A$9,'Job Number'!$B$3:$B$200,'Line Yield'!$C10)</f>
        <v>0</v>
      </c>
      <c r="Z10" s="5">
        <f>SUMIFS('Job Number'!$Q$3:$Q$200,'Job Number'!$A$3:$A$200,'Line Yield'!Z$1,'Job Number'!$E$3:$E$200,'Line Yield'!$A$9,'Job Number'!$B$3:$B$200,'Line Yield'!$C10)</f>
        <v>0</v>
      </c>
      <c r="AA10" s="5">
        <f>SUMIFS('Job Number'!$Q$3:$Q$200,'Job Number'!$A$3:$A$200,'Line Yield'!AA$1,'Job Number'!$E$3:$E$200,'Line Yield'!$A$9,'Job Number'!$B$3:$B$200,'Line Yield'!$C10)</f>
        <v>0</v>
      </c>
      <c r="AB10" s="5">
        <f>SUMIFS('Job Number'!$Q$3:$Q$200,'Job Number'!$A$3:$A$200,'Line Yield'!AB$1,'Job Number'!$E$3:$E$200,'Line Yield'!$A$9,'Job Number'!$B$3:$B$200,'Line Yield'!$C10)</f>
        <v>0</v>
      </c>
      <c r="AC10" s="5">
        <f>SUMIFS('Job Number'!$Q$3:$Q$200,'Job Number'!$A$3:$A$200,'Line Yield'!AC$1,'Job Number'!$E$3:$E$200,'Line Yield'!$A$9,'Job Number'!$B$3:$B$200,'Line Yield'!$C10)</f>
        <v>0</v>
      </c>
      <c r="AD10" s="5">
        <f>SUMIFS('Job Number'!$Q$3:$Q$200,'Job Number'!$A$3:$A$200,'Line Yield'!AD$1,'Job Number'!$E$3:$E$200,'Line Yield'!$A$9,'Job Number'!$B$3:$B$200,'Line Yield'!$C10)</f>
        <v>0</v>
      </c>
      <c r="AE10" s="5">
        <f>SUMIFS('Job Number'!$Q$3:$Q$200,'Job Number'!$A$3:$A$200,'Line Yield'!AE$1,'Job Number'!$E$3:$E$200,'Line Yield'!$A$9,'Job Number'!$B$3:$B$200,'Line Yield'!$C10)</f>
        <v>0</v>
      </c>
      <c r="AF10" s="5">
        <f>SUMIFS('Job Number'!$Q$3:$Q$200,'Job Number'!$A$3:$A$200,'Line Yield'!AF$1,'Job Number'!$E$3:$E$200,'Line Yield'!$A$9,'Job Number'!$B$3:$B$200,'Line Yield'!$C10)</f>
        <v>0</v>
      </c>
      <c r="AG10" s="5">
        <f>SUMIFS('Job Number'!$Q$3:$Q$200,'Job Number'!$A$3:$A$200,'Line Yield'!AG$1,'Job Number'!$E$3:$E$200,'Line Yield'!$A$9,'Job Number'!$B$3:$B$200,'Line Yield'!$C10)</f>
        <v>0</v>
      </c>
      <c r="AH10" s="5">
        <f>SUMIFS('Job Number'!$Q$3:$Q$200,'Job Number'!$A$3:$A$200,'Line Yield'!AH$1,'Job Number'!$E$3:$E$200,'Line Yield'!$A$9,'Job Number'!$B$3:$B$200,'Line Yield'!$C10)</f>
        <v>0</v>
      </c>
    </row>
    <row r="12" spans="1:34">
      <c r="A12" s="64" t="str">
        <f>'Line Output'!A11</f>
        <v>W01-03000020</v>
      </c>
      <c r="B12" s="64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ht="14.25" customHeight="1">
      <c r="A13" s="72"/>
      <c r="B13" s="5">
        <f>IFERROR(SUM(D13:AG13)/COUNTIF(D13:AG13,"&gt;0"),0)</f>
        <v>0</v>
      </c>
      <c r="C13" s="7" t="str">
        <f>'Line Output'!C12</f>
        <v>S01</v>
      </c>
      <c r="D13" s="5">
        <f>SUMIFS('Job Number'!$Q$3:$Q$200,'Job Number'!$A$3:$A$200,'Line Yield'!D$1,'Job Number'!$E$3:$E$200,'Line Yield'!$A$12,'Job Number'!$B$3:$B$200,'Line Yield'!$C13)</f>
        <v>0</v>
      </c>
      <c r="E13" s="5">
        <f>SUMIFS('Job Number'!$Q$3:$Q$200,'Job Number'!$A$3:$A$200,'Line Yield'!E$1,'Job Number'!$E$3:$E$200,'Line Yield'!$A$12,'Job Number'!$B$3:$B$200,'Line Yield'!$C13)</f>
        <v>0</v>
      </c>
      <c r="F13" s="5">
        <f>SUMIFS('Job Number'!$Q$3:$Q$200,'Job Number'!$A$3:$A$200,'Line Yield'!F$1,'Job Number'!$E$3:$E$200,'Line Yield'!$A$12,'Job Number'!$B$3:$B$200,'Line Yield'!$C13)</f>
        <v>0</v>
      </c>
      <c r="G13" s="5">
        <f>SUMIFS('Job Number'!$Q$3:$Q$200,'Job Number'!$A$3:$A$200,'Line Yield'!G$1,'Job Number'!$E$3:$E$200,'Line Yield'!$A$12,'Job Number'!$B$3:$B$200,'Line Yield'!$C13)</f>
        <v>0</v>
      </c>
      <c r="H13" s="5">
        <f>SUMIFS('Job Number'!$Q$3:$Q$200,'Job Number'!$A$3:$A$200,'Line Yield'!H$1,'Job Number'!$E$3:$E$200,'Line Yield'!$A$12,'Job Number'!$B$3:$B$200,'Line Yield'!$C13)</f>
        <v>0</v>
      </c>
      <c r="I13" s="5">
        <f>SUMIFS('Job Number'!$Q$3:$Q$200,'Job Number'!$A$3:$A$200,'Line Yield'!I$1,'Job Number'!$E$3:$E$200,'Line Yield'!$A$12,'Job Number'!$B$3:$B$200,'Line Yield'!$C13)</f>
        <v>0</v>
      </c>
      <c r="J13" s="5">
        <f>SUMIFS('Job Number'!$Q$3:$Q$200,'Job Number'!$A$3:$A$200,'Line Yield'!J$1,'Job Number'!$E$3:$E$200,'Line Yield'!$A$12,'Job Number'!$B$3:$B$200,'Line Yield'!$C13)</f>
        <v>0</v>
      </c>
      <c r="K13" s="5">
        <f>SUMIFS('Job Number'!$Q$3:$Q$200,'Job Number'!$A$3:$A$200,'Line Yield'!K$1,'Job Number'!$E$3:$E$200,'Line Yield'!$A$12,'Job Number'!$B$3:$B$200,'Line Yield'!$C13)</f>
        <v>0</v>
      </c>
      <c r="L13" s="5">
        <f>SUMIFS('Job Number'!$Q$3:$Q$200,'Job Number'!$A$3:$A$200,'Line Yield'!L$1,'Job Number'!$E$3:$E$200,'Line Yield'!$A$12,'Job Number'!$B$3:$B$200,'Line Yield'!$C13)</f>
        <v>0</v>
      </c>
      <c r="M13" s="5">
        <f>SUMIFS('Job Number'!$Q$3:$Q$200,'Job Number'!$A$3:$A$200,'Line Yield'!M$1,'Job Number'!$E$3:$E$200,'Line Yield'!$A$12,'Job Number'!$B$3:$B$200,'Line Yield'!$C13)</f>
        <v>0</v>
      </c>
      <c r="N13" s="5">
        <f>SUMIFS('Job Number'!$Q$3:$Q$200,'Job Number'!$A$3:$A$200,'Line Yield'!N$1,'Job Number'!$E$3:$E$200,'Line Yield'!$A$12,'Job Number'!$B$3:$B$200,'Line Yield'!$C13)</f>
        <v>0</v>
      </c>
      <c r="O13" s="5">
        <f>SUMIFS('Job Number'!$Q$3:$Q$200,'Job Number'!$A$3:$A$200,'Line Yield'!O$1,'Job Number'!$E$3:$E$200,'Line Yield'!$A$12,'Job Number'!$B$3:$B$200,'Line Yield'!$C13)</f>
        <v>0</v>
      </c>
      <c r="P13" s="5">
        <f>SUMIFS('Job Number'!$Q$3:$Q$200,'Job Number'!$A$3:$A$200,'Line Yield'!P$1,'Job Number'!$E$3:$E$200,'Line Yield'!$A$12,'Job Number'!$B$3:$B$200,'Line Yield'!$C13)</f>
        <v>0</v>
      </c>
      <c r="Q13" s="5">
        <f>SUMIFS('Job Number'!$Q$3:$Q$200,'Job Number'!$A$3:$A$200,'Line Yield'!Q$1,'Job Number'!$E$3:$E$200,'Line Yield'!$A$12,'Job Number'!$B$3:$B$200,'Line Yield'!$C13)</f>
        <v>0</v>
      </c>
      <c r="R13" s="5">
        <f>SUMIFS('Job Number'!$Q$3:$Q$200,'Job Number'!$A$3:$A$200,'Line Yield'!R$1,'Job Number'!$E$3:$E$200,'Line Yield'!$A$12,'Job Number'!$B$3:$B$200,'Line Yield'!$C13)</f>
        <v>0</v>
      </c>
      <c r="S13" s="5">
        <f>SUMIFS('Job Number'!$Q$3:$Q$200,'Job Number'!$A$3:$A$200,'Line Yield'!S$1,'Job Number'!$E$3:$E$200,'Line Yield'!$A$12,'Job Number'!$B$3:$B$200,'Line Yield'!$C13)</f>
        <v>0</v>
      </c>
      <c r="T13" s="5">
        <f>SUMIFS('Job Number'!$Q$3:$Q$200,'Job Number'!$A$3:$A$200,'Line Yield'!T$1,'Job Number'!$E$3:$E$200,'Line Yield'!$A$12,'Job Number'!$B$3:$B$200,'Line Yield'!$C13)</f>
        <v>0</v>
      </c>
      <c r="U13" s="5">
        <f>SUMIFS('Job Number'!$Q$3:$Q$200,'Job Number'!$A$3:$A$200,'Line Yield'!U$1,'Job Number'!$E$3:$E$200,'Line Yield'!$A$12,'Job Number'!$B$3:$B$200,'Line Yield'!$C13)</f>
        <v>0</v>
      </c>
      <c r="V13" s="5">
        <f>SUMIFS('Job Number'!$Q$3:$Q$200,'Job Number'!$A$3:$A$200,'Line Yield'!V$1,'Job Number'!$E$3:$E$200,'Line Yield'!$A$12,'Job Number'!$B$3:$B$200,'Line Yield'!$C13)</f>
        <v>0</v>
      </c>
      <c r="W13" s="5">
        <f>SUMIFS('Job Number'!$Q$3:$Q$200,'Job Number'!$A$3:$A$200,'Line Yield'!W$1,'Job Number'!$E$3:$E$200,'Line Yield'!$A$12,'Job Number'!$B$3:$B$200,'Line Yield'!$C13)</f>
        <v>0</v>
      </c>
      <c r="X13" s="5">
        <f>SUMIFS('Job Number'!$Q$3:$Q$200,'Job Number'!$A$3:$A$200,'Line Yield'!X$1,'Job Number'!$E$3:$E$200,'Line Yield'!$A$12,'Job Number'!$B$3:$B$200,'Line Yield'!$C13)</f>
        <v>0</v>
      </c>
      <c r="Y13" s="5">
        <f>SUMIFS('Job Number'!$Q$3:$Q$200,'Job Number'!$A$3:$A$200,'Line Yield'!Y$1,'Job Number'!$E$3:$E$200,'Line Yield'!$A$12,'Job Number'!$B$3:$B$200,'Line Yield'!$C13)</f>
        <v>0</v>
      </c>
      <c r="Z13" s="5">
        <f>SUMIFS('Job Number'!$Q$3:$Q$200,'Job Number'!$A$3:$A$200,'Line Yield'!Z$1,'Job Number'!$E$3:$E$200,'Line Yield'!$A$12,'Job Number'!$B$3:$B$200,'Line Yield'!$C13)</f>
        <v>0</v>
      </c>
      <c r="AA13" s="5">
        <f>SUMIFS('Job Number'!$Q$3:$Q$200,'Job Number'!$A$3:$A$200,'Line Yield'!AA$1,'Job Number'!$E$3:$E$200,'Line Yield'!$A$12,'Job Number'!$B$3:$B$200,'Line Yield'!$C13)</f>
        <v>0</v>
      </c>
      <c r="AB13" s="5">
        <f>SUMIFS('Job Number'!$Q$3:$Q$200,'Job Number'!$A$3:$A$200,'Line Yield'!AB$1,'Job Number'!$E$3:$E$200,'Line Yield'!$A$12,'Job Number'!$B$3:$B$200,'Line Yield'!$C13)</f>
        <v>0</v>
      </c>
      <c r="AC13" s="5">
        <f>SUMIFS('Job Number'!$Q$3:$Q$200,'Job Number'!$A$3:$A$200,'Line Yield'!AC$1,'Job Number'!$E$3:$E$200,'Line Yield'!$A$12,'Job Number'!$B$3:$B$200,'Line Yield'!$C13)</f>
        <v>0</v>
      </c>
      <c r="AD13" s="5">
        <f>SUMIFS('Job Number'!$Q$3:$Q$200,'Job Number'!$A$3:$A$200,'Line Yield'!AD$1,'Job Number'!$E$3:$E$200,'Line Yield'!$A$12,'Job Number'!$B$3:$B$200,'Line Yield'!$C13)</f>
        <v>0</v>
      </c>
      <c r="AE13" s="5">
        <f>SUMIFS('Job Number'!$Q$3:$Q$200,'Job Number'!$A$3:$A$200,'Line Yield'!AE$1,'Job Number'!$E$3:$E$200,'Line Yield'!$A$12,'Job Number'!$B$3:$B$200,'Line Yield'!$C13)</f>
        <v>0</v>
      </c>
      <c r="AF13" s="5">
        <f>SUMIFS('Job Number'!$Q$3:$Q$200,'Job Number'!$A$3:$A$200,'Line Yield'!AF$1,'Job Number'!$E$3:$E$200,'Line Yield'!$A$12,'Job Number'!$B$3:$B$200,'Line Yield'!$C13)</f>
        <v>0</v>
      </c>
      <c r="AG13" s="5">
        <f>SUMIFS('Job Number'!$Q$3:$Q$200,'Job Number'!$A$3:$A$200,'Line Yield'!AG$1,'Job Number'!$E$3:$E$200,'Line Yield'!$A$12,'Job Number'!$B$3:$B$200,'Line Yield'!$C13)</f>
        <v>0</v>
      </c>
      <c r="AH13" s="5">
        <f>SUMIFS('Job Number'!$Q$3:$Q$200,'Job Number'!$A$3:$A$200,'Line Yield'!AH$1,'Job Number'!$E$3:$E$200,'Line Yield'!$A$12,'Job Number'!$B$3:$B$200,'Line Yield'!$C13)</f>
        <v>0</v>
      </c>
    </row>
    <row r="15" spans="1:34">
      <c r="A15" s="64" t="str">
        <f>'Line Output'!A14</f>
        <v>W01-03000004</v>
      </c>
      <c r="B15" s="64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ht="14.25" customHeight="1">
      <c r="A16" s="72"/>
      <c r="B16" s="5">
        <f>IFERROR(SUM(D16:AG16)/COUNTIF(D16:AG16,"&gt;0"),0)</f>
        <v>6.408554866842317E-3</v>
      </c>
      <c r="C16" s="7" t="str">
        <f>'Line Output'!C15</f>
        <v>S01</v>
      </c>
      <c r="D16" s="5">
        <f>SUMIFS('Job Number'!$Q$3:$Q$200,'Job Number'!$A$3:$A$200,'Line Yield'!D$1,'Job Number'!$E$3:$E$200,'Line Yield'!$A$15,'Job Number'!$B$3:$B$200,'Line Yield'!$C16)</f>
        <v>0</v>
      </c>
      <c r="E16" s="5">
        <f>SUMIFS('Job Number'!$Q$3:$Q$200,'Job Number'!$A$3:$A$200,'Line Yield'!E$1,'Job Number'!$E$3:$E$200,'Line Yield'!$A$15,'Job Number'!$B$3:$B$200,'Line Yield'!$C16)</f>
        <v>0</v>
      </c>
      <c r="F16" s="5">
        <f>SUMIFS('Job Number'!$Q$3:$Q$200,'Job Number'!$A$3:$A$200,'Line Yield'!F$1,'Job Number'!$E$3:$E$200,'Line Yield'!$A$15,'Job Number'!$B$3:$B$200,'Line Yield'!$C16)</f>
        <v>5.8637798827244018E-3</v>
      </c>
      <c r="G16" s="5">
        <f>SUMIFS('Job Number'!$Q$3:$Q$200,'Job Number'!$A$3:$A$200,'Line Yield'!G$1,'Job Number'!$E$3:$E$200,'Line Yield'!$A$15,'Job Number'!$B$3:$B$200,'Line Yield'!$C16)</f>
        <v>6.3421595053115591E-3</v>
      </c>
      <c r="H16" s="5">
        <f>SUMIFS('Job Number'!$Q$3:$Q$200,'Job Number'!$A$3:$A$200,'Line Yield'!H$1,'Job Number'!$E$3:$E$200,'Line Yield'!$A$15,'Job Number'!$B$3:$B$200,'Line Yield'!$C16)</f>
        <v>3.3584094572810318E-3</v>
      </c>
      <c r="I16" s="5">
        <f>SUMIFS('Job Number'!$Q$3:$Q$200,'Job Number'!$A$3:$A$200,'Line Yield'!I$1,'Job Number'!$E$3:$E$200,'Line Yield'!$A$15,'Job Number'!$B$3:$B$200,'Line Yield'!$C16)</f>
        <v>0</v>
      </c>
      <c r="J16" s="5">
        <f>SUMIFS('Job Number'!$Q$3:$Q$200,'Job Number'!$A$3:$A$200,'Line Yield'!J$1,'Job Number'!$E$3:$E$200,'Line Yield'!$A$15,'Job Number'!$B$3:$B$200,'Line Yield'!$C16)</f>
        <v>1.0660980810234541E-2</v>
      </c>
      <c r="K16" s="5">
        <f>SUMIFS('Job Number'!$Q$3:$Q$200,'Job Number'!$A$3:$A$200,'Line Yield'!K$1,'Job Number'!$E$3:$E$200,'Line Yield'!$A$15,'Job Number'!$B$3:$B$200,'Line Yield'!$C16)</f>
        <v>0</v>
      </c>
      <c r="L16" s="5">
        <f>SUMIFS('Job Number'!$Q$3:$Q$200,'Job Number'!$A$3:$A$200,'Line Yield'!L$1,'Job Number'!$E$3:$E$200,'Line Yield'!$A$15,'Job Number'!$B$3:$B$200,'Line Yield'!$C16)</f>
        <v>7.2498791686805225E-3</v>
      </c>
      <c r="M16" s="5">
        <f>SUMIFS('Job Number'!$Q$3:$Q$200,'Job Number'!$A$3:$A$200,'Line Yield'!M$1,'Job Number'!$E$3:$E$200,'Line Yield'!$A$15,'Job Number'!$B$3:$B$200,'Line Yield'!$C16)</f>
        <v>3.988245172124265E-3</v>
      </c>
      <c r="N16" s="5">
        <f>SUMIFS('Job Number'!$Q$3:$Q$200,'Job Number'!$A$3:$A$200,'Line Yield'!N$1,'Job Number'!$E$3:$E$200,'Line Yield'!$A$15,'Job Number'!$B$3:$B$200,'Line Yield'!$C16)</f>
        <v>3.5389765662362503E-3</v>
      </c>
      <c r="O16" s="5">
        <f>SUMIFS('Job Number'!$Q$3:$Q$200,'Job Number'!$A$3:$A$200,'Line Yield'!O$1,'Job Number'!$E$3:$E$200,'Line Yield'!$A$15,'Job Number'!$B$3:$B$200,'Line Yield'!$C16)</f>
        <v>0</v>
      </c>
      <c r="P16" s="5">
        <f>SUMIFS('Job Number'!$Q$3:$Q$200,'Job Number'!$A$3:$A$200,'Line Yield'!P$1,'Job Number'!$E$3:$E$200,'Line Yield'!$A$15,'Job Number'!$B$3:$B$200,'Line Yield'!$C16)</f>
        <v>0</v>
      </c>
      <c r="Q16" s="5">
        <f>SUMIFS('Job Number'!$Q$3:$Q$200,'Job Number'!$A$3:$A$200,'Line Yield'!Q$1,'Job Number'!$E$3:$E$200,'Line Yield'!$A$15,'Job Number'!$B$3:$B$200,'Line Yield'!$C16)</f>
        <v>0</v>
      </c>
      <c r="R16" s="5">
        <f>SUMIFS('Job Number'!$Q$3:$Q$200,'Job Number'!$A$3:$A$200,'Line Yield'!R$1,'Job Number'!$E$3:$E$200,'Line Yield'!$A$15,'Job Number'!$B$3:$B$200,'Line Yield'!$C16)</f>
        <v>0</v>
      </c>
      <c r="S16" s="5">
        <f>SUMIFS('Job Number'!$Q$3:$Q$200,'Job Number'!$A$3:$A$200,'Line Yield'!S$1,'Job Number'!$E$3:$E$200,'Line Yield'!$A$15,'Job Number'!$B$3:$B$200,'Line Yield'!$C16)</f>
        <v>1.0422698320787492E-3</v>
      </c>
      <c r="T16" s="5">
        <f>SUMIFS('Job Number'!$Q$3:$Q$200,'Job Number'!$A$3:$A$200,'Line Yield'!T$1,'Job Number'!$E$3:$E$200,'Line Yield'!$A$15,'Job Number'!$B$3:$B$200,'Line Yield'!$C16)</f>
        <v>6.2189054726368162E-3</v>
      </c>
      <c r="U16" s="5">
        <f>SUMIFS('Job Number'!$Q$3:$Q$200,'Job Number'!$A$3:$A$200,'Line Yield'!U$1,'Job Number'!$E$3:$E$200,'Line Yield'!$A$15,'Job Number'!$B$3:$B$200,'Line Yield'!$C16)</f>
        <v>2.4864376130198916E-3</v>
      </c>
      <c r="V16" s="5">
        <f>SUMIFS('Job Number'!$Q$3:$Q$200,'Job Number'!$A$3:$A$200,'Line Yield'!V$1,'Job Number'!$E$3:$E$200,'Line Yield'!$A$15,'Job Number'!$B$3:$B$200,'Line Yield'!$C16)</f>
        <v>6.9177555726364333E-3</v>
      </c>
      <c r="W16" s="5">
        <f>SUMIFS('Job Number'!$Q$3:$Q$200,'Job Number'!$A$3:$A$200,'Line Yield'!W$1,'Job Number'!$E$3:$E$200,'Line Yield'!$A$15,'Job Number'!$B$3:$B$200,'Line Yield'!$C16)</f>
        <v>1.464354527938343E-2</v>
      </c>
      <c r="X16" s="5">
        <f>SUMIFS('Job Number'!$Q$3:$Q$200,'Job Number'!$A$3:$A$200,'Line Yield'!X$1,'Job Number'!$E$3:$E$200,'Line Yield'!$A$15,'Job Number'!$B$3:$B$200,'Line Yield'!$C16)</f>
        <v>5.3062126906920177E-3</v>
      </c>
      <c r="Y16" s="5">
        <f>SUMIFS('Job Number'!$Q$3:$Q$200,'Job Number'!$A$3:$A$200,'Line Yield'!Y$1,'Job Number'!$E$3:$E$200,'Line Yield'!$A$15,'Job Number'!$B$3:$B$200,'Line Yield'!$C16)</f>
        <v>0</v>
      </c>
      <c r="Z16" s="5">
        <f>SUMIFS('Job Number'!$Q$3:$Q$200,'Job Number'!$A$3:$A$200,'Line Yield'!Z$1,'Job Number'!$E$3:$E$200,'Line Yield'!$A$15,'Job Number'!$B$3:$B$200,'Line Yield'!$C16)</f>
        <v>8.9164273840108797E-3</v>
      </c>
      <c r="AA16" s="5">
        <f>SUMIFS('Job Number'!$Q$3:$Q$200,'Job Number'!$A$3:$A$200,'Line Yield'!AA$1,'Job Number'!$E$3:$E$200,'Line Yield'!$A$15,'Job Number'!$B$3:$B$200,'Line Yield'!$C16)</f>
        <v>9.0968161143599752E-3</v>
      </c>
      <c r="AB16" s="5">
        <f>SUMIFS('Job Number'!$Q$3:$Q$200,'Job Number'!$A$3:$A$200,'Line Yield'!AB$1,'Job Number'!$E$3:$E$200,'Line Yield'!$A$15,'Job Number'!$B$3:$B$200,'Line Yield'!$C16)</f>
        <v>6.9060773480662989E-3</v>
      </c>
      <c r="AC16" s="5">
        <f>SUMIFS('Job Number'!$Q$3:$Q$200,'Job Number'!$A$3:$A$200,'Line Yield'!AC$1,'Job Number'!$E$3:$E$200,'Line Yield'!$A$15,'Job Number'!$B$3:$B$200,'Line Yield'!$C16)</f>
        <v>0</v>
      </c>
      <c r="AD16" s="5">
        <f>SUMIFS('Job Number'!$Q$3:$Q$200,'Job Number'!$A$3:$A$200,'Line Yield'!AD$1,'Job Number'!$E$3:$E$200,'Line Yield'!$A$15,'Job Number'!$B$3:$B$200,'Line Yield'!$C16)</f>
        <v>0</v>
      </c>
      <c r="AE16" s="5">
        <f>SUMIFS('Job Number'!$Q$3:$Q$200,'Job Number'!$A$3:$A$200,'Line Yield'!AE$1,'Job Number'!$E$3:$E$200,'Line Yield'!$A$15,'Job Number'!$B$3:$B$200,'Line Yield'!$C16)</f>
        <v>0</v>
      </c>
      <c r="AF16" s="5">
        <f>SUMIFS('Job Number'!$Q$3:$Q$200,'Job Number'!$A$3:$A$200,'Line Yield'!AF$1,'Job Number'!$E$3:$E$200,'Line Yield'!$A$15,'Job Number'!$B$3:$B$200,'Line Yield'!$C16)</f>
        <v>0</v>
      </c>
      <c r="AG16" s="5">
        <f>SUMIFS('Job Number'!$Q$3:$Q$200,'Job Number'!$A$3:$A$200,'Line Yield'!AG$1,'Job Number'!$E$3:$E$200,'Line Yield'!$A$15,'Job Number'!$B$3:$B$200,'Line Yield'!$C16)</f>
        <v>0</v>
      </c>
      <c r="AH16" s="5">
        <f>SUMIFS('Job Number'!$Q$3:$Q$200,'Job Number'!$A$3:$A$200,'Line Yield'!AH$1,'Job Number'!$E$3:$E$200,'Line Yield'!$A$15,'Job Number'!$B$3:$B$200,'Line Yield'!$C16)</f>
        <v>0</v>
      </c>
    </row>
    <row r="18" spans="1:34">
      <c r="A18" s="64" t="str">
        <f>'Line Output'!A17</f>
        <v>W01-03000025</v>
      </c>
      <c r="B18" s="64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ht="14.25" customHeight="1">
      <c r="A19" s="72"/>
      <c r="B19" s="5">
        <f>IFERROR(SUM(D19:AG19)/COUNTIF(D19:AG19,"&gt;0"),0)</f>
        <v>0</v>
      </c>
      <c r="C19" s="7" t="str">
        <f>'Line Output'!C18</f>
        <v>S01</v>
      </c>
      <c r="D19" s="5">
        <f>SUMIFS('Job Number'!$Q$3:$Q$200,'Job Number'!$A$3:$A$200,'Line Yield'!D$1,'Job Number'!$E$3:$E$200,'Line Yield'!$A$18,'Job Number'!$B$3:$B$200,'Line Yield'!$C19)</f>
        <v>0</v>
      </c>
      <c r="E19" s="5">
        <f>SUMIFS('Job Number'!$Q$3:$Q$200,'Job Number'!$A$3:$A$200,'Line Yield'!E$1,'Job Number'!$E$3:$E$200,'Line Yield'!#REF!,'Job Number'!$B$3:$B$200,'Line Yield'!$C19)</f>
        <v>0</v>
      </c>
      <c r="F19" s="5">
        <f>SUMIFS('Job Number'!$Q$3:$Q$200,'Job Number'!$A$3:$A$200,'Line Yield'!F$1,'Job Number'!$E$3:$E$200,'Line Yield'!#REF!,'Job Number'!$B$3:$B$200,'Line Yield'!$C19)</f>
        <v>0</v>
      </c>
      <c r="G19" s="5">
        <f>SUMIFS('Job Number'!$Q$3:$Q$200,'Job Number'!$A$3:$A$200,'Line Yield'!G$1,'Job Number'!$E$3:$E$200,'Line Yield'!#REF!,'Job Number'!$B$3:$B$200,'Line Yield'!$C19)</f>
        <v>0</v>
      </c>
      <c r="H19" s="5">
        <f>SUMIFS('Job Number'!$Q$3:$Q$200,'Job Number'!$A$3:$A$200,'Line Yield'!H$1,'Job Number'!$E$3:$E$200,'Line Yield'!#REF!,'Job Number'!$B$3:$B$200,'Line Yield'!$C19)</f>
        <v>0</v>
      </c>
      <c r="I19" s="5">
        <f>SUMIFS('Job Number'!$Q$3:$Q$200,'Job Number'!$A$3:$A$200,'Line Yield'!I$1,'Job Number'!$E$3:$E$200,'Line Yield'!#REF!,'Job Number'!$B$3:$B$200,'Line Yield'!$C19)</f>
        <v>0</v>
      </c>
      <c r="J19" s="5">
        <f>SUMIFS('Job Number'!$Q$3:$Q$200,'Job Number'!$A$3:$A$200,'Line Yield'!J$1,'Job Number'!$E$3:$E$200,'Line Yield'!#REF!,'Job Number'!$B$3:$B$200,'Line Yield'!$C19)</f>
        <v>0</v>
      </c>
      <c r="K19" s="5">
        <f>SUMIFS('Job Number'!$Q$3:$Q$200,'Job Number'!$A$3:$A$200,'Line Yield'!K$1,'Job Number'!$E$3:$E$200,'Line Yield'!#REF!,'Job Number'!$B$3:$B$200,'Line Yield'!$C19)</f>
        <v>0</v>
      </c>
      <c r="L19" s="5">
        <f>SUMIFS('Job Number'!$Q$3:$Q$200,'Job Number'!$A$3:$A$200,'Line Yield'!L$1,'Job Number'!$E$3:$E$200,'Line Yield'!#REF!,'Job Number'!$B$3:$B$200,'Line Yield'!$C19)</f>
        <v>0</v>
      </c>
      <c r="M19" s="5">
        <f>SUMIFS('Job Number'!$Q$3:$Q$200,'Job Number'!$A$3:$A$200,'Line Yield'!M$1,'Job Number'!$E$3:$E$200,'Line Yield'!#REF!,'Job Number'!$B$3:$B$200,'Line Yield'!$C19)</f>
        <v>0</v>
      </c>
      <c r="N19" s="5">
        <f>SUMIFS('Job Number'!$Q$3:$Q$200,'Job Number'!$A$3:$A$200,'Line Yield'!N$1,'Job Number'!$E$3:$E$200,'Line Yield'!#REF!,'Job Number'!$B$3:$B$200,'Line Yield'!$C19)</f>
        <v>0</v>
      </c>
      <c r="O19" s="5">
        <f>SUMIFS('Job Number'!$Q$3:$Q$200,'Job Number'!$A$3:$A$200,'Line Yield'!O$1,'Job Number'!$E$3:$E$200,'Line Yield'!#REF!,'Job Number'!$B$3:$B$200,'Line Yield'!$C19)</f>
        <v>0</v>
      </c>
      <c r="P19" s="5">
        <f>SUMIFS('Job Number'!$Q$3:$Q$200,'Job Number'!$A$3:$A$200,'Line Yield'!P$1,'Job Number'!$E$3:$E$200,'Line Yield'!#REF!,'Job Number'!$B$3:$B$200,'Line Yield'!$C19)</f>
        <v>0</v>
      </c>
      <c r="Q19" s="5">
        <f>SUMIFS('Job Number'!$Q$3:$Q$200,'Job Number'!$A$3:$A$200,'Line Yield'!Q$1,'Job Number'!$E$3:$E$200,'Line Yield'!#REF!,'Job Number'!$B$3:$B$200,'Line Yield'!$C19)</f>
        <v>0</v>
      </c>
      <c r="R19" s="5">
        <f>SUMIFS('Job Number'!$Q$3:$Q$200,'Job Number'!$A$3:$A$200,'Line Yield'!R$1,'Job Number'!$E$3:$E$200,'Line Yield'!#REF!,'Job Number'!$B$3:$B$200,'Line Yield'!$C19)</f>
        <v>0</v>
      </c>
      <c r="S19" s="5">
        <f>SUMIFS('Job Number'!$Q$3:$Q$200,'Job Number'!$A$3:$A$200,'Line Yield'!S$1,'Job Number'!$E$3:$E$200,'Line Yield'!#REF!,'Job Number'!$B$3:$B$200,'Line Yield'!$C19)</f>
        <v>0</v>
      </c>
      <c r="T19" s="5">
        <f>SUMIFS('Job Number'!$Q$3:$Q$200,'Job Number'!$A$3:$A$200,'Line Yield'!T$1,'Job Number'!$E$3:$E$200,'Line Yield'!#REF!,'Job Number'!$B$3:$B$200,'Line Yield'!$C19)</f>
        <v>0</v>
      </c>
      <c r="U19" s="5">
        <f>SUMIFS('Job Number'!$Q$3:$Q$200,'Job Number'!$A$3:$A$200,'Line Yield'!U$1,'Job Number'!$E$3:$E$200,'Line Yield'!#REF!,'Job Number'!$B$3:$B$200,'Line Yield'!$C19)</f>
        <v>0</v>
      </c>
      <c r="V19" s="5">
        <f>SUMIFS('Job Number'!$Q$3:$Q$200,'Job Number'!$A$3:$A$200,'Line Yield'!V$1,'Job Number'!$E$3:$E$200,'Line Yield'!#REF!,'Job Number'!$B$3:$B$200,'Line Yield'!$C19)</f>
        <v>0</v>
      </c>
      <c r="W19" s="5">
        <f>SUMIFS('Job Number'!$Q$3:$Q$200,'Job Number'!$A$3:$A$200,'Line Yield'!W$1,'Job Number'!$E$3:$E$200,'Line Yield'!#REF!,'Job Number'!$B$3:$B$200,'Line Yield'!$C19)</f>
        <v>0</v>
      </c>
      <c r="X19" s="5">
        <f>SUMIFS('Job Number'!$Q$3:$Q$200,'Job Number'!$A$3:$A$200,'Line Yield'!X$1,'Job Number'!$E$3:$E$200,'Line Yield'!#REF!,'Job Number'!$B$3:$B$200,'Line Yield'!$C19)</f>
        <v>0</v>
      </c>
      <c r="Y19" s="5">
        <f>SUMIFS('Job Number'!$Q$3:$Q$200,'Job Number'!$A$3:$A$200,'Line Yield'!Y$1,'Job Number'!$E$3:$E$200,'Line Yield'!#REF!,'Job Number'!$B$3:$B$200,'Line Yield'!$C19)</f>
        <v>0</v>
      </c>
      <c r="Z19" s="5">
        <f>SUMIFS('Job Number'!$Q$3:$Q$200,'Job Number'!$A$3:$A$200,'Line Yield'!Z$1,'Job Number'!$E$3:$E$200,'Line Yield'!#REF!,'Job Number'!$B$3:$B$200,'Line Yield'!$C19)</f>
        <v>0</v>
      </c>
      <c r="AA19" s="5">
        <f>SUMIFS('Job Number'!$Q$3:$Q$200,'Job Number'!$A$3:$A$200,'Line Yield'!AA$1,'Job Number'!$E$3:$E$200,'Line Yield'!#REF!,'Job Number'!$B$3:$B$200,'Line Yield'!$C19)</f>
        <v>0</v>
      </c>
      <c r="AB19" s="5">
        <f>SUMIFS('Job Number'!$Q$3:$Q$200,'Job Number'!$A$3:$A$200,'Line Yield'!AB$1,'Job Number'!$E$3:$E$200,'Line Yield'!#REF!,'Job Number'!$B$3:$B$200,'Line Yield'!$C19)</f>
        <v>0</v>
      </c>
      <c r="AC19" s="5">
        <f>SUMIFS('Job Number'!$Q$3:$Q$200,'Job Number'!$A$3:$A$200,'Line Yield'!AC$1,'Job Number'!$E$3:$E$200,'Line Yield'!#REF!,'Job Number'!$B$3:$B$200,'Line Yield'!$C19)</f>
        <v>0</v>
      </c>
      <c r="AD19" s="5">
        <f>SUMIFS('Job Number'!$Q$3:$Q$200,'Job Number'!$A$3:$A$200,'Line Yield'!AD$1,'Job Number'!$E$3:$E$200,'Line Yield'!#REF!,'Job Number'!$B$3:$B$200,'Line Yield'!$C19)</f>
        <v>0</v>
      </c>
      <c r="AE19" s="5">
        <f>SUMIFS('Job Number'!$Q$3:$Q$200,'Job Number'!$A$3:$A$200,'Line Yield'!AE$1,'Job Number'!$E$3:$E$200,'Line Yield'!#REF!,'Job Number'!$B$3:$B$200,'Line Yield'!$C19)</f>
        <v>0</v>
      </c>
      <c r="AF19" s="5">
        <f>SUMIFS('Job Number'!$Q$3:$Q$200,'Job Number'!$A$3:$A$200,'Line Yield'!AF$1,'Job Number'!$E$3:$E$200,'Line Yield'!#REF!,'Job Number'!$B$3:$B$200,'Line Yield'!$C19)</f>
        <v>0</v>
      </c>
      <c r="AG19" s="5">
        <f>SUMIFS('Job Number'!$Q$3:$Q$200,'Job Number'!$A$3:$A$200,'Line Yield'!AG$1,'Job Number'!$E$3:$E$200,'Line Yield'!#REF!,'Job Number'!$B$3:$B$200,'Line Yield'!$C19)</f>
        <v>0</v>
      </c>
      <c r="AH19" s="5">
        <f>SUMIFS('Job Number'!$Q$3:$Q$200,'Job Number'!$A$3:$A$200,'Line Yield'!AH$1,'Job Number'!$E$3:$E$200,'Line Yield'!#REF!,'Job Number'!$B$3:$B$200,'Line Yield'!$C19)</f>
        <v>0</v>
      </c>
    </row>
    <row r="21" spans="1:34">
      <c r="A21" s="64" t="str">
        <f>'Line Output'!A20</f>
        <v>W03-71010060-Y</v>
      </c>
      <c r="B21" s="64" t="str">
        <f>'Line Output'!B20</f>
        <v>AY01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ht="14.25" customHeight="1">
      <c r="A22" s="72"/>
      <c r="B22" s="5">
        <f>IFERROR(SUM(D22:AG22)/COUNTIF(D22:AG22,"&gt;0"),0)</f>
        <v>1.6988290485951105E-2</v>
      </c>
      <c r="C22" s="7" t="str">
        <f>'Line Output'!C21</f>
        <v>Y01</v>
      </c>
      <c r="D22" s="5">
        <f>SUMIFS('Job Number'!$Q$3:$Q$200,'Job Number'!$A$3:$A$200,'Line Yield'!D$1,'Job Number'!$E$3:$E$200,'Line Yield'!$A$21,'Job Number'!$B$3:$B$200,'Line Yield'!$C22)</f>
        <v>0</v>
      </c>
      <c r="E22" s="5">
        <f>SUMIFS('Job Number'!$Q$3:$Q$200,'Job Number'!$A$3:$A$200,'Line Yield'!E$1,'Job Number'!$E$3:$E$200,'Line Yield'!$A$21,'Job Number'!$B$3:$B$200,'Line Yield'!$C22)</f>
        <v>0</v>
      </c>
      <c r="F22" s="5">
        <f>SUMIFS('Job Number'!$Q$3:$Q$200,'Job Number'!$A$3:$A$200,'Line Yield'!F$1,'Job Number'!$E$3:$E$200,'Line Yield'!$A$21,'Job Number'!$B$3:$B$200,'Line Yield'!$C22)</f>
        <v>0</v>
      </c>
      <c r="G22" s="5">
        <f>SUMIFS('Job Number'!$Q$3:$Q$200,'Job Number'!$A$3:$A$200,'Line Yield'!G$1,'Job Number'!$E$3:$E$200,'Line Yield'!$A$21,'Job Number'!$B$3:$B$200,'Line Yield'!$C22)</f>
        <v>0</v>
      </c>
      <c r="H22" s="5">
        <f>SUMIFS('Job Number'!$Q$3:$Q$200,'Job Number'!$A$3:$A$200,'Line Yield'!H$1,'Job Number'!$E$3:$E$200,'Line Yield'!$A$21,'Job Number'!$B$3:$B$200,'Line Yield'!$C22)</f>
        <v>0</v>
      </c>
      <c r="I22" s="5">
        <f>SUMIFS('Job Number'!$Q$3:$Q$200,'Job Number'!$A$3:$A$200,'Line Yield'!I$1,'Job Number'!$E$3:$E$200,'Line Yield'!$A$21,'Job Number'!$B$3:$B$200,'Line Yield'!$C22)</f>
        <v>0</v>
      </c>
      <c r="J22" s="5">
        <f>SUMIFS('Job Number'!$Q$3:$Q$200,'Job Number'!$A$3:$A$200,'Line Yield'!J$1,'Job Number'!$E$3:$E$200,'Line Yield'!$A$21,'Job Number'!$B$3:$B$200,'Line Yield'!$C22)</f>
        <v>0</v>
      </c>
      <c r="K22" s="5">
        <f>SUMIFS('Job Number'!$Q$3:$Q$200,'Job Number'!$A$3:$A$200,'Line Yield'!K$1,'Job Number'!$E$3:$E$200,'Line Yield'!$A$21,'Job Number'!$B$3:$B$200,'Line Yield'!$C22)</f>
        <v>0</v>
      </c>
      <c r="L22" s="5">
        <f>SUMIFS('Job Number'!$Q$3:$Q$200,'Job Number'!$A$3:$A$200,'Line Yield'!L$1,'Job Number'!$E$3:$E$200,'Line Yield'!$A$21,'Job Number'!$B$3:$B$200,'Line Yield'!$C22)</f>
        <v>0</v>
      </c>
      <c r="M22" s="5">
        <f>SUMIFS('Job Number'!$Q$3:$Q$200,'Job Number'!$A$3:$A$200,'Line Yield'!M$1,'Job Number'!$E$3:$E$200,'Line Yield'!$A$21,'Job Number'!$B$3:$B$200,'Line Yield'!$C22)</f>
        <v>0</v>
      </c>
      <c r="N22" s="5">
        <f>SUMIFS('Job Number'!$Q$3:$Q$200,'Job Number'!$A$3:$A$200,'Line Yield'!N$1,'Job Number'!$E$3:$E$200,'Line Yield'!$A$21,'Job Number'!$B$3:$B$200,'Line Yield'!$C22)</f>
        <v>0</v>
      </c>
      <c r="O22" s="5">
        <f>SUMIFS('Job Number'!$Q$3:$Q$200,'Job Number'!$A$3:$A$200,'Line Yield'!O$1,'Job Number'!$E$3:$E$200,'Line Yield'!$A$21,'Job Number'!$B$3:$B$200,'Line Yield'!$C22)</f>
        <v>0</v>
      </c>
      <c r="P22" s="5">
        <f>SUMIFS('Job Number'!$Q$3:$Q$200,'Job Number'!$A$3:$A$200,'Line Yield'!P$1,'Job Number'!$E$3:$E$200,'Line Yield'!$A$21,'Job Number'!$B$3:$B$200,'Line Yield'!$C22)</f>
        <v>0</v>
      </c>
      <c r="Q22" s="5">
        <f>SUMIFS('Job Number'!$Q$3:$Q$200,'Job Number'!$A$3:$A$200,'Line Yield'!Q$1,'Job Number'!$E$3:$E$200,'Line Yield'!$A$21,'Job Number'!$B$3:$B$200,'Line Yield'!$C22)</f>
        <v>0</v>
      </c>
      <c r="R22" s="5">
        <f>SUMIFS('Job Number'!$Q$3:$Q$200,'Job Number'!$A$3:$A$200,'Line Yield'!R$1,'Job Number'!$E$3:$E$200,'Line Yield'!$A$21,'Job Number'!$B$3:$B$200,'Line Yield'!$C22)</f>
        <v>0</v>
      </c>
      <c r="S22" s="5">
        <f>SUMIFS('Job Number'!$Q$3:$Q$200,'Job Number'!$A$3:$A$200,'Line Yield'!S$1,'Job Number'!$E$3:$E$200,'Line Yield'!$A$21,'Job Number'!$B$3:$B$200,'Line Yield'!$C22)</f>
        <v>0</v>
      </c>
      <c r="T22" s="5">
        <f>SUMIFS('Job Number'!$Q$3:$Q$200,'Job Number'!$A$3:$A$200,'Line Yield'!T$1,'Job Number'!$E$3:$E$200,'Line Yield'!$A$21,'Job Number'!$B$3:$B$200,'Line Yield'!$C22)</f>
        <v>0</v>
      </c>
      <c r="U22" s="5">
        <f>SUMIFS('Job Number'!$Q$3:$Q$200,'Job Number'!$A$3:$A$200,'Line Yield'!U$1,'Job Number'!$E$3:$E$200,'Line Yield'!$A$21,'Job Number'!$B$3:$B$200,'Line Yield'!$C22)</f>
        <v>0</v>
      </c>
      <c r="V22" s="5">
        <f>SUMIFS('Job Number'!$Q$3:$Q$200,'Job Number'!$A$3:$A$200,'Line Yield'!V$1,'Job Number'!$E$3:$E$200,'Line Yield'!$A$21,'Job Number'!$B$3:$B$200,'Line Yield'!$C22)</f>
        <v>0</v>
      </c>
      <c r="W22" s="5">
        <f>SUMIFS('Job Number'!$Q$3:$Q$200,'Job Number'!$A$3:$A$200,'Line Yield'!W$1,'Job Number'!$E$3:$E$200,'Line Yield'!$A$21,'Job Number'!$B$3:$B$200,'Line Yield'!$C22)</f>
        <v>0</v>
      </c>
      <c r="X22" s="5">
        <f>SUMIFS('Job Number'!$Q$3:$Q$200,'Job Number'!$A$3:$A$200,'Line Yield'!X$1,'Job Number'!$E$3:$E$200,'Line Yield'!$A$21,'Job Number'!$B$3:$B$200,'Line Yield'!$C22)</f>
        <v>0</v>
      </c>
      <c r="Y22" s="5">
        <f>SUMIFS('Job Number'!$Q$3:$Q$200,'Job Number'!$A$3:$A$200,'Line Yield'!Y$1,'Job Number'!$E$3:$E$200,'Line Yield'!$A$21,'Job Number'!$B$3:$B$200,'Line Yield'!$C22)</f>
        <v>0</v>
      </c>
      <c r="Z22" s="5">
        <f>SUMIFS('Job Number'!$Q$3:$Q$200,'Job Number'!$A$3:$A$200,'Line Yield'!Z$1,'Job Number'!$E$3:$E$200,'Line Yield'!$A$21,'Job Number'!$B$3:$B$200,'Line Yield'!$C22)</f>
        <v>0</v>
      </c>
      <c r="AA22" s="5">
        <f>SUMIFS('Job Number'!$Q$3:$Q$200,'Job Number'!$A$3:$A$200,'Line Yield'!AA$1,'Job Number'!$E$3:$E$200,'Line Yield'!$A$21,'Job Number'!$B$3:$B$200,'Line Yield'!$C22)</f>
        <v>0</v>
      </c>
      <c r="AB22" s="5">
        <f>SUMIFS('Job Number'!$Q$3:$Q$200,'Job Number'!$A$3:$A$200,'Line Yield'!AB$1,'Job Number'!$E$3:$E$200,'Line Yield'!$A$21,'Job Number'!$B$3:$B$200,'Line Yield'!$C22)</f>
        <v>0</v>
      </c>
      <c r="AC22" s="5">
        <f>SUMIFS('Job Number'!$Q$3:$Q$200,'Job Number'!$A$3:$A$200,'Line Yield'!AC$1,'Job Number'!$E$3:$E$200,'Line Yield'!$A$21,'Job Number'!$B$3:$B$200,'Line Yield'!$C22)</f>
        <v>0</v>
      </c>
      <c r="AD22" s="5">
        <f>SUMIFS('Job Number'!$Q$3:$Q$200,'Job Number'!$A$3:$A$200,'Line Yield'!AD$1,'Job Number'!$E$3:$E$200,'Line Yield'!$A$21,'Job Number'!$B$3:$B$200,'Line Yield'!$C22)</f>
        <v>1.6988290485951105E-2</v>
      </c>
      <c r="AE22" s="5">
        <f>SUMIFS('Job Number'!$Q$3:$Q$200,'Job Number'!$A$3:$A$200,'Line Yield'!AE$1,'Job Number'!$E$3:$E$200,'Line Yield'!$A$21,'Job Number'!$B$3:$B$200,'Line Yield'!$C22)</f>
        <v>0</v>
      </c>
      <c r="AF22" s="5">
        <f>SUMIFS('Job Number'!$Q$3:$Q$200,'Job Number'!$A$3:$A$200,'Line Yield'!AF$1,'Job Number'!$E$3:$E$200,'Line Yield'!$A$21,'Job Number'!$B$3:$B$200,'Line Yield'!$C22)</f>
        <v>0</v>
      </c>
      <c r="AG22" s="5">
        <f>SUMIFS('Job Number'!$Q$3:$Q$200,'Job Number'!$A$3:$A$200,'Line Yield'!AG$1,'Job Number'!$E$3:$E$200,'Line Yield'!$A$21,'Job Number'!$B$3:$B$200,'Line Yield'!$C22)</f>
        <v>0</v>
      </c>
      <c r="AH22" s="5">
        <f>SUMIFS('Job Number'!$Q$3:$Q$200,'Job Number'!$A$3:$A$200,'Line Yield'!AH$1,'Job Number'!$E$3:$E$200,'Line Yield'!$A$21,'Job Number'!$B$3:$B$200,'Line Yield'!$C22)</f>
        <v>0</v>
      </c>
    </row>
    <row r="24" spans="1:34">
      <c r="A24" s="64" t="str">
        <f>'Line Output'!A23</f>
        <v>W03-71010061-Y</v>
      </c>
      <c r="B24" s="64" t="str">
        <f>'Line Output'!B23</f>
        <v>AX88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ht="14.25" customHeight="1">
      <c r="A25" s="72"/>
      <c r="B25" s="5">
        <f>IFERROR(SUM(D25:AG25)/COUNTIF(D25:AG25,"&gt;0"),0)</f>
        <v>2.2868879424099025E-2</v>
      </c>
      <c r="C25" s="7" t="str">
        <f>'Line Output'!C24</f>
        <v>Y01</v>
      </c>
      <c r="D25" s="5">
        <f>SUMIFS('Job Number'!$Q$3:$Q$200,'Job Number'!$A$3:$A$200,'Line Yield'!D$1,'Job Number'!$E$3:$E$200,'Line Yield'!$A$24,'Job Number'!$B$3:$B$200,'Line Yield'!$C25)</f>
        <v>0</v>
      </c>
      <c r="E25" s="5">
        <f>SUMIFS('Job Number'!$Q$3:$Q$200,'Job Number'!$A$3:$A$200,'Line Yield'!E$1,'Job Number'!$E$3:$E$200,'Line Yield'!$A$24,'Job Number'!$B$3:$B$200,'Line Yield'!$C25)</f>
        <v>0</v>
      </c>
      <c r="F25" s="5">
        <f>SUMIFS('Job Number'!$Q$3:$Q$200,'Job Number'!$A$3:$A$200,'Line Yield'!F$1,'Job Number'!$E$3:$E$200,'Line Yield'!$A$24,'Job Number'!$B$3:$B$200,'Line Yield'!$C25)</f>
        <v>0</v>
      </c>
      <c r="G25" s="5">
        <f>SUMIFS('Job Number'!$Q$3:$Q$200,'Job Number'!$A$3:$A$200,'Line Yield'!G$1,'Job Number'!$E$3:$E$200,'Line Yield'!$A$24,'Job Number'!$B$3:$B$200,'Line Yield'!$C25)</f>
        <v>0</v>
      </c>
      <c r="H25" s="5">
        <f>SUMIFS('Job Number'!$Q$3:$Q$200,'Job Number'!$A$3:$A$200,'Line Yield'!H$1,'Job Number'!$E$3:$E$200,'Line Yield'!$A$24,'Job Number'!$B$3:$B$200,'Line Yield'!$C25)</f>
        <v>0</v>
      </c>
      <c r="I25" s="5">
        <f>SUMIFS('Job Number'!$Q$3:$Q$200,'Job Number'!$A$3:$A$200,'Line Yield'!I$1,'Job Number'!$E$3:$E$200,'Line Yield'!$A$24,'Job Number'!$B$3:$B$200,'Line Yield'!$C25)</f>
        <v>0</v>
      </c>
      <c r="J25" s="5">
        <f>SUMIFS('Job Number'!$Q$3:$Q$200,'Job Number'!$A$3:$A$200,'Line Yield'!J$1,'Job Number'!$E$3:$E$200,'Line Yield'!$A$24,'Job Number'!$B$3:$B$200,'Line Yield'!$C25)</f>
        <v>0</v>
      </c>
      <c r="K25" s="5">
        <f>SUMIFS('Job Number'!$Q$3:$Q$200,'Job Number'!$A$3:$A$200,'Line Yield'!K$1,'Job Number'!$E$3:$E$200,'Line Yield'!$A$24,'Job Number'!$B$3:$B$200,'Line Yield'!$C25)</f>
        <v>0</v>
      </c>
      <c r="L25" s="5">
        <f>SUMIFS('Job Number'!$Q$3:$Q$200,'Job Number'!$A$3:$A$200,'Line Yield'!L$1,'Job Number'!$E$3:$E$200,'Line Yield'!$A$24,'Job Number'!$B$3:$B$200,'Line Yield'!$C25)</f>
        <v>0</v>
      </c>
      <c r="M25" s="5">
        <f>SUMIFS('Job Number'!$Q$3:$Q$200,'Job Number'!$A$3:$A$200,'Line Yield'!M$1,'Job Number'!$E$3:$E$200,'Line Yield'!$A$24,'Job Number'!$B$3:$B$200,'Line Yield'!$C25)</f>
        <v>0</v>
      </c>
      <c r="N25" s="5">
        <f>SUMIFS('Job Number'!$Q$3:$Q$200,'Job Number'!$A$3:$A$200,'Line Yield'!N$1,'Job Number'!$E$3:$E$200,'Line Yield'!$A$24,'Job Number'!$B$3:$B$200,'Line Yield'!$C25)</f>
        <v>0</v>
      </c>
      <c r="O25" s="5">
        <f>SUMIFS('Job Number'!$Q$3:$Q$200,'Job Number'!$A$3:$A$200,'Line Yield'!O$1,'Job Number'!$E$3:$E$200,'Line Yield'!$A$24,'Job Number'!$B$3:$B$200,'Line Yield'!$C25)</f>
        <v>0</v>
      </c>
      <c r="P25" s="5">
        <f>SUMIFS('Job Number'!$Q$3:$Q$200,'Job Number'!$A$3:$A$200,'Line Yield'!P$1,'Job Number'!$E$3:$E$200,'Line Yield'!$A$24,'Job Number'!$B$3:$B$200,'Line Yield'!$C25)</f>
        <v>0</v>
      </c>
      <c r="Q25" s="5">
        <f>SUMIFS('Job Number'!$Q$3:$Q$200,'Job Number'!$A$3:$A$200,'Line Yield'!Q$1,'Job Number'!$E$3:$E$200,'Line Yield'!$A$24,'Job Number'!$B$3:$B$200,'Line Yield'!$C25)</f>
        <v>0</v>
      </c>
      <c r="R25" s="5">
        <f>SUMIFS('Job Number'!$Q$3:$Q$200,'Job Number'!$A$3:$A$200,'Line Yield'!R$1,'Job Number'!$E$3:$E$200,'Line Yield'!$A$24,'Job Number'!$B$3:$B$200,'Line Yield'!$C25)</f>
        <v>0</v>
      </c>
      <c r="S25" s="5">
        <f>SUMIFS('Job Number'!$Q$3:$Q$200,'Job Number'!$A$3:$A$200,'Line Yield'!S$1,'Job Number'!$E$3:$E$200,'Line Yield'!$A$24,'Job Number'!$B$3:$B$200,'Line Yield'!$C25)</f>
        <v>0</v>
      </c>
      <c r="T25" s="5">
        <f>SUMIFS('Job Number'!$Q$3:$Q$200,'Job Number'!$A$3:$A$200,'Line Yield'!T$1,'Job Number'!$E$3:$E$200,'Line Yield'!$A$24,'Job Number'!$B$3:$B$200,'Line Yield'!$C25)</f>
        <v>0</v>
      </c>
      <c r="U25" s="5">
        <f>SUMIFS('Job Number'!$Q$3:$Q$200,'Job Number'!$A$3:$A$200,'Line Yield'!U$1,'Job Number'!$E$3:$E$200,'Line Yield'!$A$24,'Job Number'!$B$3:$B$200,'Line Yield'!$C25)</f>
        <v>0</v>
      </c>
      <c r="V25" s="5">
        <f>SUMIFS('Job Number'!$Q$3:$Q$200,'Job Number'!$A$3:$A$200,'Line Yield'!V$1,'Job Number'!$E$3:$E$200,'Line Yield'!$A$24,'Job Number'!$B$3:$B$200,'Line Yield'!$C25)</f>
        <v>0</v>
      </c>
      <c r="W25" s="5">
        <f>SUMIFS('Job Number'!$Q$3:$Q$200,'Job Number'!$A$3:$A$200,'Line Yield'!W$1,'Job Number'!$E$3:$E$200,'Line Yield'!$A$24,'Job Number'!$B$3:$B$200,'Line Yield'!$C25)</f>
        <v>0</v>
      </c>
      <c r="X25" s="5">
        <f>SUMIFS('Job Number'!$Q$3:$Q$200,'Job Number'!$A$3:$A$200,'Line Yield'!X$1,'Job Number'!$E$3:$E$200,'Line Yield'!$A$24,'Job Number'!$B$3:$B$200,'Line Yield'!$C25)</f>
        <v>0</v>
      </c>
      <c r="Y25" s="5">
        <f>SUMIFS('Job Number'!$Q$3:$Q$200,'Job Number'!$A$3:$A$200,'Line Yield'!Y$1,'Job Number'!$E$3:$E$200,'Line Yield'!$A$24,'Job Number'!$B$3:$B$200,'Line Yield'!$C25)</f>
        <v>0</v>
      </c>
      <c r="Z25" s="5">
        <f>SUMIFS('Job Number'!$Q$3:$Q$200,'Job Number'!$A$3:$A$200,'Line Yield'!Z$1,'Job Number'!$E$3:$E$200,'Line Yield'!$A$24,'Job Number'!$B$3:$B$200,'Line Yield'!$C25)</f>
        <v>0</v>
      </c>
      <c r="AA25" s="5">
        <f>SUMIFS('Job Number'!$Q$3:$Q$200,'Job Number'!$A$3:$A$200,'Line Yield'!AA$1,'Job Number'!$E$3:$E$200,'Line Yield'!$A$24,'Job Number'!$B$3:$B$200,'Line Yield'!$C25)</f>
        <v>0</v>
      </c>
      <c r="AB25" s="5">
        <f>SUMIFS('Job Number'!$Q$3:$Q$200,'Job Number'!$A$3:$A$200,'Line Yield'!AB$1,'Job Number'!$E$3:$E$200,'Line Yield'!$A$24,'Job Number'!$B$3:$B$200,'Line Yield'!$C25)</f>
        <v>0</v>
      </c>
      <c r="AC25" s="5">
        <f>SUMIFS('Job Number'!$Q$3:$Q$200,'Job Number'!$A$3:$A$200,'Line Yield'!AC$1,'Job Number'!$E$3:$E$200,'Line Yield'!$A$24,'Job Number'!$B$3:$B$200,'Line Yield'!$C25)</f>
        <v>0</v>
      </c>
      <c r="AD25" s="5">
        <f>SUMIFS('Job Number'!$Q$3:$Q$200,'Job Number'!$A$3:$A$200,'Line Yield'!AD$1,'Job Number'!$E$3:$E$200,'Line Yield'!$A$24,'Job Number'!$B$3:$B$200,'Line Yield'!$C25)</f>
        <v>2.3766163462835728E-2</v>
      </c>
      <c r="AE25" s="5">
        <f>SUMIFS('Job Number'!$Q$3:$Q$200,'Job Number'!$A$3:$A$200,'Line Yield'!AE$1,'Job Number'!$E$3:$E$200,'Line Yield'!$A$24,'Job Number'!$B$3:$B$200,'Line Yield'!$C25)</f>
        <v>1.2049274837224124E-2</v>
      </c>
      <c r="AF25" s="5">
        <f>SUMIFS('Job Number'!$Q$3:$Q$200,'Job Number'!$A$3:$A$200,'Line Yield'!AF$1,'Job Number'!$E$3:$E$200,'Line Yield'!$A$24,'Job Number'!$B$3:$B$200,'Line Yield'!$C25)</f>
        <v>0</v>
      </c>
      <c r="AG25" s="5">
        <f>SUMIFS('Job Number'!$Q$3:$Q$200,'Job Number'!$A$3:$A$200,'Line Yield'!AG$1,'Job Number'!$E$3:$E$200,'Line Yield'!$A$24,'Job Number'!$B$3:$B$200,'Line Yield'!$C25)</f>
        <v>3.2791199972237214E-2</v>
      </c>
      <c r="AH25" s="5">
        <f>SUMIFS('Job Number'!$Q$3:$Q$200,'Job Number'!$A$3:$A$200,'Line Yield'!AH$1,'Job Number'!$E$3:$E$200,'Line Yield'!$A$24,'Job Number'!$B$3:$B$200,'Line Yield'!$C25)</f>
        <v>0</v>
      </c>
    </row>
    <row r="27" spans="1:34" ht="15.75" customHeight="1">
      <c r="A27" s="64" t="str">
        <f>'Line Output'!A26</f>
        <v>W03-25040027-Y</v>
      </c>
      <c r="B27" s="64" t="str">
        <f>'Line Output'!B26</f>
        <v>28#*2C+24#*2C+AL+D+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4.25" customHeight="1">
      <c r="A28" s="72"/>
      <c r="B28" s="5">
        <f>IFERROR(SUM(D28:AG28)/COUNTIF(D28:AG28,"&gt;0"),0)</f>
        <v>0</v>
      </c>
      <c r="C28" s="7" t="str">
        <f>'Line Output'!C27</f>
        <v>Y01</v>
      </c>
      <c r="D28" s="5">
        <f>SUMIFS('Job Number'!$Q$3:$Q$200,'Job Number'!$A$3:$A$200,'Line Yield'!D$1,'Job Number'!$E$3:$E$200,'Line Yield'!$A$27,'Job Number'!$B$3:$B$200,'Line Yield'!$C28)</f>
        <v>0</v>
      </c>
      <c r="E28" s="5">
        <f>SUMIFS('Job Number'!$Q$3:$Q$200,'Job Number'!$A$3:$A$200,'Line Yield'!E$1,'Job Number'!$E$3:$E$200,'Line Yield'!$A$27,'Job Number'!$B$3:$B$200,'Line Yield'!$C28)</f>
        <v>0</v>
      </c>
      <c r="F28" s="5">
        <f>SUMIFS('Job Number'!$Q$3:$Q$200,'Job Number'!$A$3:$A$200,'Line Yield'!F$1,'Job Number'!$E$3:$E$200,'Line Yield'!$A$27,'Job Number'!$B$3:$B$200,'Line Yield'!$C28)</f>
        <v>0</v>
      </c>
      <c r="G28" s="5">
        <f>SUMIFS('Job Number'!$Q$3:$Q$200,'Job Number'!$A$3:$A$200,'Line Yield'!G$1,'Job Number'!$E$3:$E$200,'Line Yield'!$A$27,'Job Number'!$B$3:$B$200,'Line Yield'!$C28)</f>
        <v>0</v>
      </c>
      <c r="H28" s="5">
        <f>SUMIFS('Job Number'!$Q$3:$Q$200,'Job Number'!$A$3:$A$200,'Line Yield'!H$1,'Job Number'!$E$3:$E$200,'Line Yield'!$A$27,'Job Number'!$B$3:$B$200,'Line Yield'!$C28)</f>
        <v>0</v>
      </c>
      <c r="I28" s="5">
        <f>SUMIFS('Job Number'!$Q$3:$Q$200,'Job Number'!$A$3:$A$200,'Line Yield'!I$1,'Job Number'!$E$3:$E$200,'Line Yield'!$A$27,'Job Number'!$B$3:$B$200,'Line Yield'!$C28)</f>
        <v>0</v>
      </c>
      <c r="J28" s="5">
        <f>SUMIFS('Job Number'!$Q$3:$Q$200,'Job Number'!$A$3:$A$200,'Line Yield'!J$1,'Job Number'!$E$3:$E$200,'Line Yield'!$A$27,'Job Number'!$B$3:$B$200,'Line Yield'!$C28)</f>
        <v>0</v>
      </c>
      <c r="K28" s="5">
        <f>SUMIFS('Job Number'!$Q$3:$Q$200,'Job Number'!$A$3:$A$200,'Line Yield'!K$1,'Job Number'!$E$3:$E$200,'Line Yield'!$A$27,'Job Number'!$B$3:$B$200,'Line Yield'!$C28)</f>
        <v>0</v>
      </c>
      <c r="L28" s="5">
        <f>SUMIFS('Job Number'!$Q$3:$Q$200,'Job Number'!$A$3:$A$200,'Line Yield'!L$1,'Job Number'!$E$3:$E$200,'Line Yield'!$A$27,'Job Number'!$B$3:$B$200,'Line Yield'!$C28)</f>
        <v>0</v>
      </c>
      <c r="M28" s="5">
        <f>SUMIFS('Job Number'!$Q$3:$Q$200,'Job Number'!$A$3:$A$200,'Line Yield'!M$1,'Job Number'!$E$3:$E$200,'Line Yield'!$A$27,'Job Number'!$B$3:$B$200,'Line Yield'!$C28)</f>
        <v>0</v>
      </c>
      <c r="N28" s="5">
        <f>SUMIFS('Job Number'!$Q$3:$Q$200,'Job Number'!$A$3:$A$200,'Line Yield'!N$1,'Job Number'!$E$3:$E$200,'Line Yield'!$A$27,'Job Number'!$B$3:$B$200,'Line Yield'!$C28)</f>
        <v>0</v>
      </c>
      <c r="O28" s="5">
        <f>SUMIFS('Job Number'!$Q$3:$Q$200,'Job Number'!$A$3:$A$200,'Line Yield'!O$1,'Job Number'!$E$3:$E$200,'Line Yield'!$A$27,'Job Number'!$B$3:$B$200,'Line Yield'!$C28)</f>
        <v>0</v>
      </c>
      <c r="P28" s="5">
        <f>SUMIFS('Job Number'!$Q$3:$Q$200,'Job Number'!$A$3:$A$200,'Line Yield'!P$1,'Job Number'!$E$3:$E$200,'Line Yield'!$A$27,'Job Number'!$B$3:$B$200,'Line Yield'!$C28)</f>
        <v>0</v>
      </c>
      <c r="Q28" s="5">
        <f>SUMIFS('Job Number'!$Q$3:$Q$200,'Job Number'!$A$3:$A$200,'Line Yield'!Q$1,'Job Number'!$E$3:$E$200,'Line Yield'!$A$27,'Job Number'!$B$3:$B$200,'Line Yield'!$C28)</f>
        <v>0</v>
      </c>
      <c r="R28" s="5">
        <f>SUMIFS('Job Number'!$Q$3:$Q$200,'Job Number'!$A$3:$A$200,'Line Yield'!R$1,'Job Number'!$E$3:$E$200,'Line Yield'!$A$27,'Job Number'!$B$3:$B$200,'Line Yield'!$C28)</f>
        <v>0</v>
      </c>
      <c r="S28" s="5">
        <f>SUMIFS('Job Number'!$Q$3:$Q$200,'Job Number'!$A$3:$A$200,'Line Yield'!S$1,'Job Number'!$E$3:$E$200,'Line Yield'!$A$27,'Job Number'!$B$3:$B$200,'Line Yield'!$C28)</f>
        <v>0</v>
      </c>
      <c r="T28" s="5">
        <f>SUMIFS('Job Number'!$Q$3:$Q$200,'Job Number'!$A$3:$A$200,'Line Yield'!T$1,'Job Number'!$E$3:$E$200,'Line Yield'!$A$27,'Job Number'!$B$3:$B$200,'Line Yield'!$C28)</f>
        <v>0</v>
      </c>
      <c r="U28" s="5">
        <f>SUMIFS('Job Number'!$Q$3:$Q$200,'Job Number'!$A$3:$A$200,'Line Yield'!U$1,'Job Number'!$E$3:$E$200,'Line Yield'!$A$27,'Job Number'!$B$3:$B$200,'Line Yield'!$C28)</f>
        <v>0</v>
      </c>
      <c r="V28" s="5">
        <f>SUMIFS('Job Number'!$Q$3:$Q$200,'Job Number'!$A$3:$A$200,'Line Yield'!V$1,'Job Number'!$E$3:$E$200,'Line Yield'!$A$27,'Job Number'!$B$3:$B$200,'Line Yield'!$C28)</f>
        <v>0</v>
      </c>
      <c r="W28" s="5">
        <f>SUMIFS('Job Number'!$Q$3:$Q$200,'Job Number'!$A$3:$A$200,'Line Yield'!W$1,'Job Number'!$E$3:$E$200,'Line Yield'!$A$27,'Job Number'!$B$3:$B$200,'Line Yield'!$C28)</f>
        <v>0</v>
      </c>
      <c r="X28" s="5">
        <f>SUMIFS('Job Number'!$Q$3:$Q$200,'Job Number'!$A$3:$A$200,'Line Yield'!X$1,'Job Number'!$E$3:$E$200,'Line Yield'!$A$27,'Job Number'!$B$3:$B$200,'Line Yield'!$C28)</f>
        <v>0</v>
      </c>
      <c r="Y28" s="5">
        <f>SUMIFS('Job Number'!$Q$3:$Q$200,'Job Number'!$A$3:$A$200,'Line Yield'!Y$1,'Job Number'!$E$3:$E$200,'Line Yield'!$A$27,'Job Number'!$B$3:$B$200,'Line Yield'!$C28)</f>
        <v>0</v>
      </c>
      <c r="Z28" s="5">
        <f>SUMIFS('Job Number'!$Q$3:$Q$200,'Job Number'!$A$3:$A$200,'Line Yield'!Z$1,'Job Number'!$E$3:$E$200,'Line Yield'!$A$27,'Job Number'!$B$3:$B$200,'Line Yield'!$C28)</f>
        <v>0</v>
      </c>
      <c r="AA28" s="5">
        <f>SUMIFS('Job Number'!$Q$3:$Q$200,'Job Number'!$A$3:$A$200,'Line Yield'!AA$1,'Job Number'!$E$3:$E$200,'Line Yield'!$A$27,'Job Number'!$B$3:$B$200,'Line Yield'!$C28)</f>
        <v>0</v>
      </c>
      <c r="AB28" s="5">
        <f>SUMIFS('Job Number'!$Q$3:$Q$200,'Job Number'!$A$3:$A$200,'Line Yield'!AB$1,'Job Number'!$E$3:$E$200,'Line Yield'!$A$27,'Job Number'!$B$3:$B$200,'Line Yield'!$C28)</f>
        <v>0</v>
      </c>
      <c r="AC28" s="5">
        <f>SUMIFS('Job Number'!$Q$3:$Q$200,'Job Number'!$A$3:$A$200,'Line Yield'!AC$1,'Job Number'!$E$3:$E$200,'Line Yield'!$A$27,'Job Number'!$B$3:$B$200,'Line Yield'!$C28)</f>
        <v>0</v>
      </c>
      <c r="AD28" s="5">
        <f>SUMIFS('Job Number'!$Q$3:$Q$200,'Job Number'!$A$3:$A$200,'Line Yield'!AD$1,'Job Number'!$E$3:$E$200,'Line Yield'!$A$27,'Job Number'!$B$3:$B$200,'Line Yield'!$C28)</f>
        <v>0</v>
      </c>
      <c r="AE28" s="5">
        <f>SUMIFS('Job Number'!$Q$3:$Q$200,'Job Number'!$A$3:$A$200,'Line Yield'!AE$1,'Job Number'!$E$3:$E$200,'Line Yield'!$A$27,'Job Number'!$B$3:$B$200,'Line Yield'!$C28)</f>
        <v>0</v>
      </c>
      <c r="AF28" s="5">
        <f>SUMIFS('Job Number'!$Q$3:$Q$200,'Job Number'!$A$3:$A$200,'Line Yield'!AF$1,'Job Number'!$E$3:$E$200,'Line Yield'!$A$27,'Job Number'!$B$3:$B$200,'Line Yield'!$C28)</f>
        <v>0</v>
      </c>
      <c r="AG28" s="5">
        <f>SUMIFS('Job Number'!$Q$3:$Q$200,'Job Number'!$A$3:$A$200,'Line Yield'!AG$1,'Job Number'!$E$3:$E$200,'Line Yield'!$A$27,'Job Number'!$B$3:$B$200,'Line Yield'!$C28)</f>
        <v>0</v>
      </c>
      <c r="AH28" s="5">
        <f>SUMIFS('Job Number'!$Q$3:$Q$200,'Job Number'!$A$3:$A$200,'Line Yield'!AH$1,'Job Number'!$E$3:$E$200,'Line Yield'!$A$27,'Job Number'!$B$3:$B$200,'Line Yield'!$C28)</f>
        <v>0</v>
      </c>
    </row>
    <row r="30" spans="1:34" ht="15.75" customHeight="1">
      <c r="A30" s="64" t="str">
        <f>'Line Output'!A29</f>
        <v>W03-25040028-Y</v>
      </c>
      <c r="B30" s="64" t="str">
        <f>'Line Output'!B29</f>
        <v>28#*2C+24#*2C+AL+D+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4.25" customHeight="1">
      <c r="A31" s="72"/>
      <c r="B31" s="5">
        <f>IFERROR(SUM(D31:AG31)/COUNTIF(D31:AG31,"&gt;0"),0)</f>
        <v>1.0110443227885669E-2</v>
      </c>
      <c r="C31" s="7" t="str">
        <f>'Line Output'!C30</f>
        <v>Y01</v>
      </c>
      <c r="D31" s="5">
        <f>SUMIFS('Job Number'!$Q$3:$Q$200,'Job Number'!$A$3:$A$200,'Line Yield'!D$1,'Job Number'!$E$3:$E$200,'Line Yield'!$A$30,'Job Number'!$B$3:$B$200,'Line Yield'!$C31)</f>
        <v>0</v>
      </c>
      <c r="E31" s="5">
        <f>SUMIFS('Job Number'!$Q$3:$Q$200,'Job Number'!$A$3:$A$200,'Line Yield'!E$1,'Job Number'!$E$3:$E$200,'Line Yield'!$A$30,'Job Number'!$B$3:$B$200,'Line Yield'!$C31)</f>
        <v>0</v>
      </c>
      <c r="F31" s="5">
        <f>SUMIFS('Job Number'!$Q$3:$Q$200,'Job Number'!$A$3:$A$200,'Line Yield'!F$1,'Job Number'!$E$3:$E$200,'Line Yield'!$A$30,'Job Number'!$B$3:$B$200,'Line Yield'!$C31)</f>
        <v>1.0110443227885669E-2</v>
      </c>
      <c r="G31" s="5">
        <f>SUMIFS('Job Number'!$Q$3:$Q$200,'Job Number'!$A$3:$A$200,'Line Yield'!G$1,'Job Number'!$E$3:$E$200,'Line Yield'!$A$30,'Job Number'!$B$3:$B$200,'Line Yield'!$C31)</f>
        <v>0</v>
      </c>
      <c r="H31" s="5">
        <f>SUMIFS('Job Number'!$Q$3:$Q$200,'Job Number'!$A$3:$A$200,'Line Yield'!H$1,'Job Number'!$E$3:$E$200,'Line Yield'!$A$30,'Job Number'!$B$3:$B$200,'Line Yield'!$C31)</f>
        <v>0</v>
      </c>
      <c r="I31" s="5">
        <f>SUMIFS('Job Number'!$Q$3:$Q$200,'Job Number'!$A$3:$A$200,'Line Yield'!I$1,'Job Number'!$E$3:$E$200,'Line Yield'!$A$30,'Job Number'!$B$3:$B$200,'Line Yield'!$C31)</f>
        <v>0</v>
      </c>
      <c r="J31" s="5">
        <f>SUMIFS('Job Number'!$Q$3:$Q$200,'Job Number'!$A$3:$A$200,'Line Yield'!J$1,'Job Number'!$E$3:$E$200,'Line Yield'!$A$30,'Job Number'!$B$3:$B$200,'Line Yield'!$C31)</f>
        <v>0</v>
      </c>
      <c r="K31" s="5">
        <f>SUMIFS('Job Number'!$Q$3:$Q$200,'Job Number'!$A$3:$A$200,'Line Yield'!K$1,'Job Number'!$E$3:$E$200,'Line Yield'!$A$30,'Job Number'!$B$3:$B$200,'Line Yield'!$C31)</f>
        <v>0</v>
      </c>
      <c r="L31" s="5">
        <f>SUMIFS('Job Number'!$Q$3:$Q$200,'Job Number'!$A$3:$A$200,'Line Yield'!L$1,'Job Number'!$E$3:$E$200,'Line Yield'!$A$30,'Job Number'!$B$3:$B$200,'Line Yield'!$C31)</f>
        <v>0</v>
      </c>
      <c r="M31" s="5">
        <f>SUMIFS('Job Number'!$Q$3:$Q$200,'Job Number'!$A$3:$A$200,'Line Yield'!M$1,'Job Number'!$E$3:$E$200,'Line Yield'!$A$30,'Job Number'!$B$3:$B$200,'Line Yield'!$C31)</f>
        <v>0</v>
      </c>
      <c r="N31" s="5">
        <f>SUMIFS('Job Number'!$Q$3:$Q$200,'Job Number'!$A$3:$A$200,'Line Yield'!N$1,'Job Number'!$E$3:$E$200,'Line Yield'!$A$30,'Job Number'!$B$3:$B$200,'Line Yield'!$C31)</f>
        <v>0</v>
      </c>
      <c r="O31" s="5">
        <f>SUMIFS('Job Number'!$Q$3:$Q$200,'Job Number'!$A$3:$A$200,'Line Yield'!O$1,'Job Number'!$E$3:$E$200,'Line Yield'!$A$30,'Job Number'!$B$3:$B$200,'Line Yield'!$C31)</f>
        <v>0</v>
      </c>
      <c r="P31" s="5">
        <f>SUMIFS('Job Number'!$Q$3:$Q$200,'Job Number'!$A$3:$A$200,'Line Yield'!P$1,'Job Number'!$E$3:$E$200,'Line Yield'!$A$30,'Job Number'!$B$3:$B$200,'Line Yield'!$C31)</f>
        <v>0</v>
      </c>
      <c r="Q31" s="5">
        <f>SUMIFS('Job Number'!$Q$3:$Q$200,'Job Number'!$A$3:$A$200,'Line Yield'!Q$1,'Job Number'!$E$3:$E$200,'Line Yield'!$A$30,'Job Number'!$B$3:$B$200,'Line Yield'!$C31)</f>
        <v>0</v>
      </c>
      <c r="R31" s="5">
        <f>SUMIFS('Job Number'!$Q$3:$Q$200,'Job Number'!$A$3:$A$200,'Line Yield'!R$1,'Job Number'!$E$3:$E$200,'Line Yield'!$A$30,'Job Number'!$B$3:$B$200,'Line Yield'!$C31)</f>
        <v>0</v>
      </c>
      <c r="S31" s="5">
        <f>SUMIFS('Job Number'!$Q$3:$Q$200,'Job Number'!$A$3:$A$200,'Line Yield'!S$1,'Job Number'!$E$3:$E$200,'Line Yield'!$A$30,'Job Number'!$B$3:$B$200,'Line Yield'!$C31)</f>
        <v>0</v>
      </c>
      <c r="T31" s="5">
        <f>SUMIFS('Job Number'!$Q$3:$Q$200,'Job Number'!$A$3:$A$200,'Line Yield'!T$1,'Job Number'!$E$3:$E$200,'Line Yield'!$A$30,'Job Number'!$B$3:$B$200,'Line Yield'!$C31)</f>
        <v>0</v>
      </c>
      <c r="U31" s="5">
        <f>SUMIFS('Job Number'!$Q$3:$Q$200,'Job Number'!$A$3:$A$200,'Line Yield'!U$1,'Job Number'!$E$3:$E$200,'Line Yield'!$A$30,'Job Number'!$B$3:$B$200,'Line Yield'!$C31)</f>
        <v>0</v>
      </c>
      <c r="V31" s="5">
        <f>SUMIFS('Job Number'!$Q$3:$Q$200,'Job Number'!$A$3:$A$200,'Line Yield'!V$1,'Job Number'!$E$3:$E$200,'Line Yield'!$A$30,'Job Number'!$B$3:$B$200,'Line Yield'!$C31)</f>
        <v>0</v>
      </c>
      <c r="W31" s="5">
        <f>SUMIFS('Job Number'!$Q$3:$Q$200,'Job Number'!$A$3:$A$200,'Line Yield'!W$1,'Job Number'!$E$3:$E$200,'Line Yield'!$A$30,'Job Number'!$B$3:$B$200,'Line Yield'!$C31)</f>
        <v>0</v>
      </c>
      <c r="X31" s="5">
        <f>SUMIFS('Job Number'!$Q$3:$Q$200,'Job Number'!$A$3:$A$200,'Line Yield'!X$1,'Job Number'!$E$3:$E$200,'Line Yield'!$A$30,'Job Number'!$B$3:$B$200,'Line Yield'!$C31)</f>
        <v>0</v>
      </c>
      <c r="Y31" s="5">
        <f>SUMIFS('Job Number'!$Q$3:$Q$200,'Job Number'!$A$3:$A$200,'Line Yield'!Y$1,'Job Number'!$E$3:$E$200,'Line Yield'!$A$30,'Job Number'!$B$3:$B$200,'Line Yield'!$C31)</f>
        <v>0</v>
      </c>
      <c r="Z31" s="5">
        <f>SUMIFS('Job Number'!$Q$3:$Q$200,'Job Number'!$A$3:$A$200,'Line Yield'!Z$1,'Job Number'!$E$3:$E$200,'Line Yield'!$A$30,'Job Number'!$B$3:$B$200,'Line Yield'!$C31)</f>
        <v>0</v>
      </c>
      <c r="AA31" s="5">
        <f>SUMIFS('Job Number'!$Q$3:$Q$200,'Job Number'!$A$3:$A$200,'Line Yield'!AA$1,'Job Number'!$E$3:$E$200,'Line Yield'!$A$30,'Job Number'!$B$3:$B$200,'Line Yield'!$C31)</f>
        <v>0</v>
      </c>
      <c r="AB31" s="5">
        <f>SUMIFS('Job Number'!$Q$3:$Q$200,'Job Number'!$A$3:$A$200,'Line Yield'!AB$1,'Job Number'!$E$3:$E$200,'Line Yield'!$A$30,'Job Number'!$B$3:$B$200,'Line Yield'!$C31)</f>
        <v>0</v>
      </c>
      <c r="AC31" s="5">
        <f>SUMIFS('Job Number'!$Q$3:$Q$200,'Job Number'!$A$3:$A$200,'Line Yield'!AC$1,'Job Number'!$E$3:$E$200,'Line Yield'!$A$30,'Job Number'!$B$3:$B$200,'Line Yield'!$C31)</f>
        <v>0</v>
      </c>
      <c r="AD31" s="5">
        <f>SUMIFS('Job Number'!$Q$3:$Q$200,'Job Number'!$A$3:$A$200,'Line Yield'!AD$1,'Job Number'!$E$3:$E$200,'Line Yield'!$A$30,'Job Number'!$B$3:$B$200,'Line Yield'!$C31)</f>
        <v>0</v>
      </c>
      <c r="AE31" s="5">
        <f>SUMIFS('Job Number'!$Q$3:$Q$200,'Job Number'!$A$3:$A$200,'Line Yield'!AE$1,'Job Number'!$E$3:$E$200,'Line Yield'!$A$30,'Job Number'!$B$3:$B$200,'Line Yield'!$C31)</f>
        <v>0</v>
      </c>
      <c r="AF31" s="5">
        <f>SUMIFS('Job Number'!$Q$3:$Q$200,'Job Number'!$A$3:$A$200,'Line Yield'!AF$1,'Job Number'!$E$3:$E$200,'Line Yield'!$A$30,'Job Number'!$B$3:$B$200,'Line Yield'!$C31)</f>
        <v>0</v>
      </c>
      <c r="AG31" s="5">
        <f>SUMIFS('Job Number'!$Q$3:$Q$200,'Job Number'!$A$3:$A$200,'Line Yield'!AG$1,'Job Number'!$E$3:$E$200,'Line Yield'!$A$30,'Job Number'!$B$3:$B$200,'Line Yield'!$C31)</f>
        <v>0</v>
      </c>
      <c r="AH31" s="5">
        <f>SUMIFS('Job Number'!$Q$3:$Q$200,'Job Number'!$A$3:$A$200,'Line Yield'!AH$1,'Job Number'!$E$3:$E$200,'Line Yield'!$A$30,'Job Number'!$B$3:$B$200,'Line Yield'!$C31)</f>
        <v>0</v>
      </c>
    </row>
    <row r="33" spans="1:34" ht="15.75" customHeight="1">
      <c r="A33" s="64" t="str">
        <f>'Line Output'!A32</f>
        <v>W03-25040029-Y</v>
      </c>
      <c r="B33" s="64" t="str">
        <f>'Line Output'!B32</f>
        <v>28#*2C+24#*2C+AL+D+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4.25" customHeight="1">
      <c r="A34" s="72"/>
      <c r="B34" s="5">
        <f>IFERROR(SUM(D34:AG34)/COUNTIF(D34:AG34,"&gt;0"),0)</f>
        <v>5.8397513345549391E-3</v>
      </c>
      <c r="C34" s="7" t="str">
        <f>'Line Output'!C33</f>
        <v>Y01</v>
      </c>
      <c r="D34" s="5">
        <f>SUMIFS('Job Number'!$Q$3:$Q$200,'Job Number'!$A$3:$A$200,'Line Yield'!D$1,'Job Number'!$E$3:$E$200,'Line Yield'!$A$33,'Job Number'!$B$3:$B$200,'Line Yield'!$C34)</f>
        <v>0</v>
      </c>
      <c r="E34" s="5">
        <f>SUMIFS('Job Number'!$Q$3:$Q$200,'Job Number'!$A$3:$A$200,'Line Yield'!E$1,'Job Number'!$E$3:$E$200,'Line Yield'!$A$33,'Job Number'!$B$3:$B$200,'Line Yield'!$C34)</f>
        <v>0</v>
      </c>
      <c r="F34" s="5">
        <f>SUMIFS('Job Number'!$Q$3:$Q$200,'Job Number'!$A$3:$A$200,'Line Yield'!F$1,'Job Number'!$E$3:$E$200,'Line Yield'!$A$33,'Job Number'!$B$3:$B$200,'Line Yield'!$C34)</f>
        <v>5.8397513345549391E-3</v>
      </c>
      <c r="G34" s="5">
        <f>SUMIFS('Job Number'!$Q$3:$Q$200,'Job Number'!$A$3:$A$200,'Line Yield'!G$1,'Job Number'!$E$3:$E$200,'Line Yield'!$A$33,'Job Number'!$B$3:$B$200,'Line Yield'!$C34)</f>
        <v>0</v>
      </c>
      <c r="H34" s="5">
        <f>SUMIFS('Job Number'!$Q$3:$Q$200,'Job Number'!$A$3:$A$200,'Line Yield'!H$1,'Job Number'!$E$3:$E$200,'Line Yield'!$A$33,'Job Number'!$B$3:$B$200,'Line Yield'!$C34)</f>
        <v>0</v>
      </c>
      <c r="I34" s="5">
        <f>SUMIFS('Job Number'!$Q$3:$Q$200,'Job Number'!$A$3:$A$200,'Line Yield'!I$1,'Job Number'!$E$3:$E$200,'Line Yield'!$A$33,'Job Number'!$B$3:$B$200,'Line Yield'!$C34)</f>
        <v>0</v>
      </c>
      <c r="J34" s="5">
        <f>SUMIFS('Job Number'!$Q$3:$Q$200,'Job Number'!$A$3:$A$200,'Line Yield'!J$1,'Job Number'!$E$3:$E$200,'Line Yield'!$A$33,'Job Number'!$B$3:$B$200,'Line Yield'!$C34)</f>
        <v>0</v>
      </c>
      <c r="K34" s="5">
        <f>SUMIFS('Job Number'!$Q$3:$Q$200,'Job Number'!$A$3:$A$200,'Line Yield'!K$1,'Job Number'!$E$3:$E$200,'Line Yield'!$A$33,'Job Number'!$B$3:$B$200,'Line Yield'!$C34)</f>
        <v>0</v>
      </c>
      <c r="L34" s="5">
        <f>SUMIFS('Job Number'!$Q$3:$Q$200,'Job Number'!$A$3:$A$200,'Line Yield'!L$1,'Job Number'!$E$3:$E$200,'Line Yield'!$A$33,'Job Number'!$B$3:$B$200,'Line Yield'!$C34)</f>
        <v>0</v>
      </c>
      <c r="M34" s="5">
        <f>SUMIFS('Job Number'!$Q$3:$Q$200,'Job Number'!$A$3:$A$200,'Line Yield'!M$1,'Job Number'!$E$3:$E$200,'Line Yield'!$A$33,'Job Number'!$B$3:$B$200,'Line Yield'!$C34)</f>
        <v>0</v>
      </c>
      <c r="N34" s="5">
        <f>SUMIFS('Job Number'!$Q$3:$Q$200,'Job Number'!$A$3:$A$200,'Line Yield'!N$1,'Job Number'!$E$3:$E$200,'Line Yield'!$A$33,'Job Number'!$B$3:$B$200,'Line Yield'!$C34)</f>
        <v>0</v>
      </c>
      <c r="O34" s="5">
        <f>SUMIFS('Job Number'!$Q$3:$Q$200,'Job Number'!$A$3:$A$200,'Line Yield'!O$1,'Job Number'!$E$3:$E$200,'Line Yield'!$A$33,'Job Number'!$B$3:$B$200,'Line Yield'!$C34)</f>
        <v>0</v>
      </c>
      <c r="P34" s="5">
        <f>SUMIFS('Job Number'!$Q$3:$Q$200,'Job Number'!$A$3:$A$200,'Line Yield'!P$1,'Job Number'!$E$3:$E$200,'Line Yield'!$A$33,'Job Number'!$B$3:$B$200,'Line Yield'!$C34)</f>
        <v>0</v>
      </c>
      <c r="Q34" s="5">
        <f>SUMIFS('Job Number'!$Q$3:$Q$200,'Job Number'!$A$3:$A$200,'Line Yield'!Q$1,'Job Number'!$E$3:$E$200,'Line Yield'!$A$33,'Job Number'!$B$3:$B$200,'Line Yield'!$C34)</f>
        <v>0</v>
      </c>
      <c r="R34" s="5">
        <f>SUMIFS('Job Number'!$Q$3:$Q$200,'Job Number'!$A$3:$A$200,'Line Yield'!R$1,'Job Number'!$E$3:$E$200,'Line Yield'!$A$33,'Job Number'!$B$3:$B$200,'Line Yield'!$C34)</f>
        <v>0</v>
      </c>
      <c r="S34" s="5">
        <f>SUMIFS('Job Number'!$Q$3:$Q$200,'Job Number'!$A$3:$A$200,'Line Yield'!S$1,'Job Number'!$E$3:$E$200,'Line Yield'!$A$33,'Job Number'!$B$3:$B$200,'Line Yield'!$C34)</f>
        <v>0</v>
      </c>
      <c r="T34" s="5">
        <f>SUMIFS('Job Number'!$Q$3:$Q$200,'Job Number'!$A$3:$A$200,'Line Yield'!T$1,'Job Number'!$E$3:$E$200,'Line Yield'!$A$33,'Job Number'!$B$3:$B$200,'Line Yield'!$C34)</f>
        <v>0</v>
      </c>
      <c r="U34" s="5">
        <f>SUMIFS('Job Number'!$Q$3:$Q$200,'Job Number'!$A$3:$A$200,'Line Yield'!U$1,'Job Number'!$E$3:$E$200,'Line Yield'!$A$33,'Job Number'!$B$3:$B$200,'Line Yield'!$C34)</f>
        <v>0</v>
      </c>
      <c r="V34" s="5">
        <f>SUMIFS('Job Number'!$Q$3:$Q$200,'Job Number'!$A$3:$A$200,'Line Yield'!V$1,'Job Number'!$E$3:$E$200,'Line Yield'!$A$33,'Job Number'!$B$3:$B$200,'Line Yield'!$C34)</f>
        <v>0</v>
      </c>
      <c r="W34" s="5">
        <f>SUMIFS('Job Number'!$Q$3:$Q$200,'Job Number'!$A$3:$A$200,'Line Yield'!W$1,'Job Number'!$E$3:$E$200,'Line Yield'!$A$33,'Job Number'!$B$3:$B$200,'Line Yield'!$C34)</f>
        <v>0</v>
      </c>
      <c r="X34" s="5">
        <f>SUMIFS('Job Number'!$Q$3:$Q$200,'Job Number'!$A$3:$A$200,'Line Yield'!X$1,'Job Number'!$E$3:$E$200,'Line Yield'!$A$33,'Job Number'!$B$3:$B$200,'Line Yield'!$C34)</f>
        <v>0</v>
      </c>
      <c r="Y34" s="5">
        <f>SUMIFS('Job Number'!$Q$3:$Q$200,'Job Number'!$A$3:$A$200,'Line Yield'!Y$1,'Job Number'!$E$3:$E$200,'Line Yield'!$A$33,'Job Number'!$B$3:$B$200,'Line Yield'!$C34)</f>
        <v>0</v>
      </c>
      <c r="Z34" s="5">
        <f>SUMIFS('Job Number'!$Q$3:$Q$200,'Job Number'!$A$3:$A$200,'Line Yield'!Z$1,'Job Number'!$E$3:$E$200,'Line Yield'!$A$33,'Job Number'!$B$3:$B$200,'Line Yield'!$C34)</f>
        <v>0</v>
      </c>
      <c r="AA34" s="5">
        <f>SUMIFS('Job Number'!$Q$3:$Q$200,'Job Number'!$A$3:$A$200,'Line Yield'!AA$1,'Job Number'!$E$3:$E$200,'Line Yield'!$A$33,'Job Number'!$B$3:$B$200,'Line Yield'!$C34)</f>
        <v>0</v>
      </c>
      <c r="AB34" s="5">
        <f>SUMIFS('Job Number'!$Q$3:$Q$200,'Job Number'!$A$3:$A$200,'Line Yield'!AB$1,'Job Number'!$E$3:$E$200,'Line Yield'!$A$33,'Job Number'!$B$3:$B$200,'Line Yield'!$C34)</f>
        <v>0</v>
      </c>
      <c r="AC34" s="5">
        <f>SUMIFS('Job Number'!$Q$3:$Q$200,'Job Number'!$A$3:$A$200,'Line Yield'!AC$1,'Job Number'!$E$3:$E$200,'Line Yield'!$A$33,'Job Number'!$B$3:$B$200,'Line Yield'!$C34)</f>
        <v>0</v>
      </c>
      <c r="AD34" s="5">
        <f>SUMIFS('Job Number'!$Q$3:$Q$200,'Job Number'!$A$3:$A$200,'Line Yield'!AD$1,'Job Number'!$E$3:$E$200,'Line Yield'!$A$33,'Job Number'!$B$3:$B$200,'Line Yield'!$C34)</f>
        <v>0</v>
      </c>
      <c r="AE34" s="5">
        <f>SUMIFS('Job Number'!$Q$3:$Q$200,'Job Number'!$A$3:$A$200,'Line Yield'!AE$1,'Job Number'!$E$3:$E$200,'Line Yield'!$A$33,'Job Number'!$B$3:$B$200,'Line Yield'!$C34)</f>
        <v>0</v>
      </c>
      <c r="AF34" s="5">
        <f>SUMIFS('Job Number'!$Q$3:$Q$200,'Job Number'!$A$3:$A$200,'Line Yield'!AF$1,'Job Number'!$E$3:$E$200,'Line Yield'!$A$33,'Job Number'!$B$3:$B$200,'Line Yield'!$C34)</f>
        <v>0</v>
      </c>
      <c r="AG34" s="5">
        <f>SUMIFS('Job Number'!$Q$3:$Q$200,'Job Number'!$A$3:$A$200,'Line Yield'!AG$1,'Job Number'!$E$3:$E$200,'Line Yield'!$A$33,'Job Number'!$B$3:$B$200,'Line Yield'!$C34)</f>
        <v>0</v>
      </c>
      <c r="AH34" s="5">
        <f>SUMIFS('Job Number'!$Q$3:$Q$200,'Job Number'!$A$3:$A$200,'Line Yield'!AH$1,'Job Number'!$E$3:$E$200,'Line Yield'!$A$33,'Job Number'!$B$3:$B$200,'Line Yield'!$C34)</f>
        <v>0</v>
      </c>
    </row>
    <row r="36" spans="1:34" ht="15.75" customHeight="1">
      <c r="A36" s="64" t="str">
        <f>'Line Output'!A35</f>
        <v>W03-25040030-Y</v>
      </c>
      <c r="B36" s="64" t="str">
        <f>'Line Output'!B35</f>
        <v>28#*2C+24#*2C+AL+D+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ht="14.25" customHeight="1">
      <c r="A37" s="72"/>
      <c r="B37" s="5">
        <f>IFERROR(SUM(D37:AG37)/COUNTIF(D37:AG37,"&gt;0"),0)</f>
        <v>2.0012406197496269E-2</v>
      </c>
      <c r="C37" s="7" t="str">
        <f>'Line Output'!C36</f>
        <v>Y01</v>
      </c>
      <c r="D37" s="5">
        <f>SUMIFS('Job Number'!$Q$3:$Q$200,'Job Number'!$A$3:$A$200,'Line Yield'!D$1,'Job Number'!$E$3:$E$200,'Line Yield'!$A$36,'Job Number'!$B$3:$B$200,'Line Yield'!$C37)</f>
        <v>0</v>
      </c>
      <c r="E37" s="5">
        <f>SUMIFS('Job Number'!$Q$3:$Q$200,'Job Number'!$A$3:$A$200,'Line Yield'!E$1,'Job Number'!$E$3:$E$200,'Line Yield'!$A$36,'Job Number'!$B$3:$B$200,'Line Yield'!$C37)</f>
        <v>0</v>
      </c>
      <c r="F37" s="5">
        <f>SUMIFS('Job Number'!$Q$3:$Q$200,'Job Number'!$A$3:$A$200,'Line Yield'!F$1,'Job Number'!$E$3:$E$200,'Line Yield'!$A$36,'Job Number'!$B$3:$B$200,'Line Yield'!$C37)</f>
        <v>0</v>
      </c>
      <c r="G37" s="5">
        <f>SUMIFS('Job Number'!$Q$3:$Q$200,'Job Number'!$A$3:$A$200,'Line Yield'!G$1,'Job Number'!$E$3:$E$200,'Line Yield'!$A$36,'Job Number'!$B$3:$B$200,'Line Yield'!$C37)</f>
        <v>0</v>
      </c>
      <c r="H37" s="5">
        <f>SUMIFS('Job Number'!$Q$3:$Q$200,'Job Number'!$A$3:$A$200,'Line Yield'!H$1,'Job Number'!$E$3:$E$200,'Line Yield'!$A$36,'Job Number'!$B$3:$B$200,'Line Yield'!$C37)</f>
        <v>0</v>
      </c>
      <c r="I37" s="5">
        <f>SUMIFS('Job Number'!$Q$3:$Q$200,'Job Number'!$A$3:$A$200,'Line Yield'!I$1,'Job Number'!$E$3:$E$200,'Line Yield'!$A$36,'Job Number'!$B$3:$B$200,'Line Yield'!$C37)</f>
        <v>0</v>
      </c>
      <c r="J37" s="5">
        <f>SUMIFS('Job Number'!$Q$3:$Q$200,'Job Number'!$A$3:$A$200,'Line Yield'!J$1,'Job Number'!$E$3:$E$200,'Line Yield'!$A$36,'Job Number'!$B$3:$B$200,'Line Yield'!$C37)</f>
        <v>0</v>
      </c>
      <c r="K37" s="5">
        <f>SUMIFS('Job Number'!$Q$3:$Q$200,'Job Number'!$A$3:$A$200,'Line Yield'!K$1,'Job Number'!$E$3:$E$200,'Line Yield'!$A$36,'Job Number'!$B$3:$B$200,'Line Yield'!$C37)</f>
        <v>0</v>
      </c>
      <c r="L37" s="5">
        <f>SUMIFS('Job Number'!$Q$3:$Q$200,'Job Number'!$A$3:$A$200,'Line Yield'!L$1,'Job Number'!$E$3:$E$200,'Line Yield'!$A$36,'Job Number'!$B$3:$B$200,'Line Yield'!$C37)</f>
        <v>0</v>
      </c>
      <c r="M37" s="5">
        <f>SUMIFS('Job Number'!$Q$3:$Q$200,'Job Number'!$A$3:$A$200,'Line Yield'!M$1,'Job Number'!$E$3:$E$200,'Line Yield'!$A$36,'Job Number'!$B$3:$B$200,'Line Yield'!$C37)</f>
        <v>2.0012406197496269E-2</v>
      </c>
      <c r="N37" s="5">
        <f>SUMIFS('Job Number'!$Q$3:$Q$200,'Job Number'!$A$3:$A$200,'Line Yield'!N$1,'Job Number'!$E$3:$E$200,'Line Yield'!$A$36,'Job Number'!$B$3:$B$200,'Line Yield'!$C37)</f>
        <v>0</v>
      </c>
      <c r="O37" s="5">
        <f>SUMIFS('Job Number'!$Q$3:$Q$200,'Job Number'!$A$3:$A$200,'Line Yield'!O$1,'Job Number'!$E$3:$E$200,'Line Yield'!$A$36,'Job Number'!$B$3:$B$200,'Line Yield'!$C37)</f>
        <v>0</v>
      </c>
      <c r="P37" s="5">
        <f>SUMIFS('Job Number'!$Q$3:$Q$200,'Job Number'!$A$3:$A$200,'Line Yield'!P$1,'Job Number'!$E$3:$E$200,'Line Yield'!$A$36,'Job Number'!$B$3:$B$200,'Line Yield'!$C37)</f>
        <v>0</v>
      </c>
      <c r="Q37" s="5">
        <f>SUMIFS('Job Number'!$Q$3:$Q$200,'Job Number'!$A$3:$A$200,'Line Yield'!Q$1,'Job Number'!$E$3:$E$200,'Line Yield'!$A$36,'Job Number'!$B$3:$B$200,'Line Yield'!$C37)</f>
        <v>0</v>
      </c>
      <c r="R37" s="5">
        <f>SUMIFS('Job Number'!$Q$3:$Q$200,'Job Number'!$A$3:$A$200,'Line Yield'!R$1,'Job Number'!$E$3:$E$200,'Line Yield'!$A$36,'Job Number'!$B$3:$B$200,'Line Yield'!$C37)</f>
        <v>0</v>
      </c>
      <c r="S37" s="5">
        <f>SUMIFS('Job Number'!$Q$3:$Q$200,'Job Number'!$A$3:$A$200,'Line Yield'!S$1,'Job Number'!$E$3:$E$200,'Line Yield'!$A$36,'Job Number'!$B$3:$B$200,'Line Yield'!$C37)</f>
        <v>0</v>
      </c>
      <c r="T37" s="5">
        <f>SUMIFS('Job Number'!$Q$3:$Q$200,'Job Number'!$A$3:$A$200,'Line Yield'!T$1,'Job Number'!$E$3:$E$200,'Line Yield'!$A$36,'Job Number'!$B$3:$B$200,'Line Yield'!$C37)</f>
        <v>0</v>
      </c>
      <c r="U37" s="5">
        <f>SUMIFS('Job Number'!$Q$3:$Q$200,'Job Number'!$A$3:$A$200,'Line Yield'!U$1,'Job Number'!$E$3:$E$200,'Line Yield'!$A$36,'Job Number'!$B$3:$B$200,'Line Yield'!$C37)</f>
        <v>0</v>
      </c>
      <c r="V37" s="5">
        <f>SUMIFS('Job Number'!$Q$3:$Q$200,'Job Number'!$A$3:$A$200,'Line Yield'!V$1,'Job Number'!$E$3:$E$200,'Line Yield'!$A$36,'Job Number'!$B$3:$B$200,'Line Yield'!$C37)</f>
        <v>0</v>
      </c>
      <c r="W37" s="5">
        <f>SUMIFS('Job Number'!$Q$3:$Q$200,'Job Number'!$A$3:$A$200,'Line Yield'!W$1,'Job Number'!$E$3:$E$200,'Line Yield'!$A$36,'Job Number'!$B$3:$B$200,'Line Yield'!$C37)</f>
        <v>0</v>
      </c>
      <c r="X37" s="5">
        <f>SUMIFS('Job Number'!$Q$3:$Q$200,'Job Number'!$A$3:$A$200,'Line Yield'!X$1,'Job Number'!$E$3:$E$200,'Line Yield'!$A$36,'Job Number'!$B$3:$B$200,'Line Yield'!$C37)</f>
        <v>0</v>
      </c>
      <c r="Y37" s="5">
        <f>SUMIFS('Job Number'!$Q$3:$Q$200,'Job Number'!$A$3:$A$200,'Line Yield'!Y$1,'Job Number'!$E$3:$E$200,'Line Yield'!$A$36,'Job Number'!$B$3:$B$200,'Line Yield'!$C37)</f>
        <v>0</v>
      </c>
      <c r="Z37" s="5">
        <f>SUMIFS('Job Number'!$Q$3:$Q$200,'Job Number'!$A$3:$A$200,'Line Yield'!Z$1,'Job Number'!$E$3:$E$200,'Line Yield'!$A$36,'Job Number'!$B$3:$B$200,'Line Yield'!$C37)</f>
        <v>0</v>
      </c>
      <c r="AA37" s="5">
        <f>SUMIFS('Job Number'!$Q$3:$Q$200,'Job Number'!$A$3:$A$200,'Line Yield'!AA$1,'Job Number'!$E$3:$E$200,'Line Yield'!$A$36,'Job Number'!$B$3:$B$200,'Line Yield'!$C37)</f>
        <v>0</v>
      </c>
      <c r="AB37" s="5">
        <f>SUMIFS('Job Number'!$Q$3:$Q$200,'Job Number'!$A$3:$A$200,'Line Yield'!AB$1,'Job Number'!$E$3:$E$200,'Line Yield'!$A$36,'Job Number'!$B$3:$B$200,'Line Yield'!$C37)</f>
        <v>0</v>
      </c>
      <c r="AC37" s="5">
        <f>SUMIFS('Job Number'!$Q$3:$Q$200,'Job Number'!$A$3:$A$200,'Line Yield'!AC$1,'Job Number'!$E$3:$E$200,'Line Yield'!$A$36,'Job Number'!$B$3:$B$200,'Line Yield'!$C37)</f>
        <v>0</v>
      </c>
      <c r="AD37" s="5">
        <f>SUMIFS('Job Number'!$Q$3:$Q$200,'Job Number'!$A$3:$A$200,'Line Yield'!AD$1,'Job Number'!$E$3:$E$200,'Line Yield'!$A$36,'Job Number'!$B$3:$B$200,'Line Yield'!$C37)</f>
        <v>0</v>
      </c>
      <c r="AE37" s="5">
        <f>SUMIFS('Job Number'!$Q$3:$Q$200,'Job Number'!$A$3:$A$200,'Line Yield'!AE$1,'Job Number'!$E$3:$E$200,'Line Yield'!$A$36,'Job Number'!$B$3:$B$200,'Line Yield'!$C37)</f>
        <v>0</v>
      </c>
      <c r="AF37" s="5">
        <f>SUMIFS('Job Number'!$Q$3:$Q$200,'Job Number'!$A$3:$A$200,'Line Yield'!AF$1,'Job Number'!$E$3:$E$200,'Line Yield'!$A$36,'Job Number'!$B$3:$B$200,'Line Yield'!$C37)</f>
        <v>0</v>
      </c>
      <c r="AG37" s="5">
        <f>SUMIFS('Job Number'!$Q$3:$Q$200,'Job Number'!$A$3:$A$200,'Line Yield'!AG$1,'Job Number'!$E$3:$E$200,'Line Yield'!$A$36,'Job Number'!$B$3:$B$200,'Line Yield'!$C37)</f>
        <v>0</v>
      </c>
      <c r="AH37" s="5">
        <f>SUMIFS('Job Number'!$Q$3:$Q$200,'Job Number'!$A$3:$A$200,'Line Yield'!AH$1,'Job Number'!$E$3:$E$200,'Line Yield'!$A$36,'Job Number'!$B$3:$B$200,'Line Yield'!$C37)</f>
        <v>0</v>
      </c>
    </row>
    <row r="39" spans="1:34" ht="15.75" customHeight="1">
      <c r="A39" s="64" t="str">
        <f>'Line Output'!A38</f>
        <v>W03-25040031-Y</v>
      </c>
      <c r="B39" s="64" t="str">
        <f>'Line Output'!B38</f>
        <v>28#*2C+24#*2C+AL+D+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4.25" customHeight="1">
      <c r="A40" s="72"/>
      <c r="B40" s="5">
        <f>IFERROR(SUM(D40:AG40)/COUNTIF(D40:AG40,"&gt;0"),0)</f>
        <v>0</v>
      </c>
      <c r="C40" s="7" t="str">
        <f>'Line Output'!C39</f>
        <v>Y01</v>
      </c>
      <c r="D40" s="5">
        <f>SUMIFS('Job Number'!$Q$3:$Q$200,'Job Number'!$A$3:$A$200,'Line Yield'!D$1,'Job Number'!$E$3:$E$200,'Line Yield'!$A$39,'Job Number'!$B$3:$B$200,'Line Yield'!$C40)</f>
        <v>0</v>
      </c>
      <c r="E40" s="5">
        <f>SUMIFS('Job Number'!$Q$3:$Q$200,'Job Number'!$A$3:$A$200,'Line Yield'!E$1,'Job Number'!$E$3:$E$200,'Line Yield'!$A$39,'Job Number'!$B$3:$B$200,'Line Yield'!$C40)</f>
        <v>0</v>
      </c>
      <c r="F40" s="5">
        <f>SUMIFS('Job Number'!$Q$3:$Q$200,'Job Number'!$A$3:$A$200,'Line Yield'!F$1,'Job Number'!$E$3:$E$200,'Line Yield'!$A$39,'Job Number'!$B$3:$B$200,'Line Yield'!$C40)</f>
        <v>0</v>
      </c>
      <c r="G40" s="5">
        <f>SUMIFS('Job Number'!$Q$3:$Q$200,'Job Number'!$A$3:$A$200,'Line Yield'!G$1,'Job Number'!$E$3:$E$200,'Line Yield'!$A$39,'Job Number'!$B$3:$B$200,'Line Yield'!$C40)</f>
        <v>0</v>
      </c>
      <c r="H40" s="5">
        <f>SUMIFS('Job Number'!$Q$3:$Q$200,'Job Number'!$A$3:$A$200,'Line Yield'!H$1,'Job Number'!$E$3:$E$200,'Line Yield'!$A$39,'Job Number'!$B$3:$B$200,'Line Yield'!$C40)</f>
        <v>0</v>
      </c>
      <c r="I40" s="5">
        <f>SUMIFS('Job Number'!$Q$3:$Q$200,'Job Number'!$A$3:$A$200,'Line Yield'!I$1,'Job Number'!$E$3:$E$200,'Line Yield'!$A$39,'Job Number'!$B$3:$B$200,'Line Yield'!$C40)</f>
        <v>0</v>
      </c>
      <c r="J40" s="5">
        <f>SUMIFS('Job Number'!$Q$3:$Q$200,'Job Number'!$A$3:$A$200,'Line Yield'!J$1,'Job Number'!$E$3:$E$200,'Line Yield'!$A$39,'Job Number'!$B$3:$B$200,'Line Yield'!$C40)</f>
        <v>0</v>
      </c>
      <c r="K40" s="5">
        <f>SUMIFS('Job Number'!$Q$3:$Q$200,'Job Number'!$A$3:$A$200,'Line Yield'!K$1,'Job Number'!$E$3:$E$200,'Line Yield'!$A$39,'Job Number'!$B$3:$B$200,'Line Yield'!$C40)</f>
        <v>0</v>
      </c>
      <c r="L40" s="5">
        <f>SUMIFS('Job Number'!$Q$3:$Q$200,'Job Number'!$A$3:$A$200,'Line Yield'!L$1,'Job Number'!$E$3:$E$200,'Line Yield'!$A$39,'Job Number'!$B$3:$B$200,'Line Yield'!$C40)</f>
        <v>0</v>
      </c>
      <c r="M40" s="5">
        <f>SUMIFS('Job Number'!$Q$3:$Q$200,'Job Number'!$A$3:$A$200,'Line Yield'!M$1,'Job Number'!$E$3:$E$200,'Line Yield'!$A$39,'Job Number'!$B$3:$B$200,'Line Yield'!$C40)</f>
        <v>0</v>
      </c>
      <c r="N40" s="5">
        <f>SUMIFS('Job Number'!$Q$3:$Q$200,'Job Number'!$A$3:$A$200,'Line Yield'!N$1,'Job Number'!$E$3:$E$200,'Line Yield'!$A$39,'Job Number'!$B$3:$B$200,'Line Yield'!$C40)</f>
        <v>0</v>
      </c>
      <c r="O40" s="5">
        <f>SUMIFS('Job Number'!$Q$3:$Q$200,'Job Number'!$A$3:$A$200,'Line Yield'!O$1,'Job Number'!$E$3:$E$200,'Line Yield'!$A$39,'Job Number'!$B$3:$B$200,'Line Yield'!$C40)</f>
        <v>0</v>
      </c>
      <c r="P40" s="5">
        <f>SUMIFS('Job Number'!$Q$3:$Q$200,'Job Number'!$A$3:$A$200,'Line Yield'!P$1,'Job Number'!$E$3:$E$200,'Line Yield'!$A$39,'Job Number'!$B$3:$B$200,'Line Yield'!$C40)</f>
        <v>0</v>
      </c>
      <c r="Q40" s="5">
        <f>SUMIFS('Job Number'!$Q$3:$Q$200,'Job Number'!$A$3:$A$200,'Line Yield'!Q$1,'Job Number'!$E$3:$E$200,'Line Yield'!$A$39,'Job Number'!$B$3:$B$200,'Line Yield'!$C40)</f>
        <v>0</v>
      </c>
      <c r="R40" s="5">
        <f>SUMIFS('Job Number'!$Q$3:$Q$200,'Job Number'!$A$3:$A$200,'Line Yield'!R$1,'Job Number'!$E$3:$E$200,'Line Yield'!$A$39,'Job Number'!$B$3:$B$200,'Line Yield'!$C40)</f>
        <v>0</v>
      </c>
      <c r="S40" s="5">
        <f>SUMIFS('Job Number'!$Q$3:$Q$200,'Job Number'!$A$3:$A$200,'Line Yield'!S$1,'Job Number'!$E$3:$E$200,'Line Yield'!$A$39,'Job Number'!$B$3:$B$200,'Line Yield'!$C40)</f>
        <v>0</v>
      </c>
      <c r="T40" s="5">
        <f>SUMIFS('Job Number'!$Q$3:$Q$200,'Job Number'!$A$3:$A$200,'Line Yield'!T$1,'Job Number'!$E$3:$E$200,'Line Yield'!$A$39,'Job Number'!$B$3:$B$200,'Line Yield'!$C40)</f>
        <v>0</v>
      </c>
      <c r="U40" s="5">
        <f>SUMIFS('Job Number'!$Q$3:$Q$200,'Job Number'!$A$3:$A$200,'Line Yield'!U$1,'Job Number'!$E$3:$E$200,'Line Yield'!$A$39,'Job Number'!$B$3:$B$200,'Line Yield'!$C40)</f>
        <v>0</v>
      </c>
      <c r="V40" s="5">
        <f>SUMIFS('Job Number'!$Q$3:$Q$200,'Job Number'!$A$3:$A$200,'Line Yield'!V$1,'Job Number'!$E$3:$E$200,'Line Yield'!$A$39,'Job Number'!$B$3:$B$200,'Line Yield'!$C40)</f>
        <v>0</v>
      </c>
      <c r="W40" s="5">
        <f>SUMIFS('Job Number'!$Q$3:$Q$200,'Job Number'!$A$3:$A$200,'Line Yield'!W$1,'Job Number'!$E$3:$E$200,'Line Yield'!$A$39,'Job Number'!$B$3:$B$200,'Line Yield'!$C40)</f>
        <v>0</v>
      </c>
      <c r="X40" s="5">
        <f>SUMIFS('Job Number'!$Q$3:$Q$200,'Job Number'!$A$3:$A$200,'Line Yield'!X$1,'Job Number'!$E$3:$E$200,'Line Yield'!$A$39,'Job Number'!$B$3:$B$200,'Line Yield'!$C40)</f>
        <v>0</v>
      </c>
      <c r="Y40" s="5">
        <f>SUMIFS('Job Number'!$Q$3:$Q$200,'Job Number'!$A$3:$A$200,'Line Yield'!Y$1,'Job Number'!$E$3:$E$200,'Line Yield'!$A$39,'Job Number'!$B$3:$B$200,'Line Yield'!$C40)</f>
        <v>0</v>
      </c>
      <c r="Z40" s="5">
        <f>SUMIFS('Job Number'!$Q$3:$Q$200,'Job Number'!$A$3:$A$200,'Line Yield'!Z$1,'Job Number'!$E$3:$E$200,'Line Yield'!$A$39,'Job Number'!$B$3:$B$200,'Line Yield'!$C40)</f>
        <v>0</v>
      </c>
      <c r="AA40" s="5">
        <f>SUMIFS('Job Number'!$Q$3:$Q$200,'Job Number'!$A$3:$A$200,'Line Yield'!AA$1,'Job Number'!$E$3:$E$200,'Line Yield'!$A$39,'Job Number'!$B$3:$B$200,'Line Yield'!$C40)</f>
        <v>0</v>
      </c>
      <c r="AB40" s="5">
        <f>SUMIFS('Job Number'!$Q$3:$Q$200,'Job Number'!$A$3:$A$200,'Line Yield'!AB$1,'Job Number'!$E$3:$E$200,'Line Yield'!$A$39,'Job Number'!$B$3:$B$200,'Line Yield'!$C40)</f>
        <v>0</v>
      </c>
      <c r="AC40" s="5">
        <f>SUMIFS('Job Number'!$Q$3:$Q$200,'Job Number'!$A$3:$A$200,'Line Yield'!AC$1,'Job Number'!$E$3:$E$200,'Line Yield'!$A$39,'Job Number'!$B$3:$B$200,'Line Yield'!$C40)</f>
        <v>0</v>
      </c>
      <c r="AD40" s="5">
        <f>SUMIFS('Job Number'!$Q$3:$Q$200,'Job Number'!$A$3:$A$200,'Line Yield'!AD$1,'Job Number'!$E$3:$E$200,'Line Yield'!$A$39,'Job Number'!$B$3:$B$200,'Line Yield'!$C40)</f>
        <v>0</v>
      </c>
      <c r="AE40" s="5">
        <f>SUMIFS('Job Number'!$Q$3:$Q$200,'Job Number'!$A$3:$A$200,'Line Yield'!AE$1,'Job Number'!$E$3:$E$200,'Line Yield'!$A$39,'Job Number'!$B$3:$B$200,'Line Yield'!$C40)</f>
        <v>0</v>
      </c>
      <c r="AF40" s="5">
        <f>SUMIFS('Job Number'!$Q$3:$Q$200,'Job Number'!$A$3:$A$200,'Line Yield'!AF$1,'Job Number'!$E$3:$E$200,'Line Yield'!$A$39,'Job Number'!$B$3:$B$200,'Line Yield'!$C40)</f>
        <v>0</v>
      </c>
      <c r="AG40" s="5">
        <f>SUMIFS('Job Number'!$Q$3:$Q$200,'Job Number'!$A$3:$A$200,'Line Yield'!AG$1,'Job Number'!$E$3:$E$200,'Line Yield'!$A$39,'Job Number'!$B$3:$B$200,'Line Yield'!$C40)</f>
        <v>0</v>
      </c>
      <c r="AH40" s="5">
        <f>SUMIFS('Job Number'!$Q$3:$Q$200,'Job Number'!$A$3:$A$200,'Line Yield'!AH$1,'Job Number'!$E$3:$E$200,'Line Yield'!$A$39,'Job Number'!$B$3:$B$200,'Line Yield'!$C40)</f>
        <v>0</v>
      </c>
    </row>
    <row r="42" spans="1:34" ht="15.75" customHeight="1">
      <c r="A42" s="64" t="str">
        <f>'Line Output'!A41</f>
        <v>W03-25040032-Y</v>
      </c>
      <c r="B42" s="64" t="str">
        <f>'Line Output'!B41</f>
        <v>28#*2C+24#*2C+AL+D+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ht="14.25" customHeight="1">
      <c r="A43" s="72"/>
      <c r="B43" s="5">
        <f>IFERROR(SUM(D43:AG43)/COUNTIF(D43:AG43,"&gt;0"),0)</f>
        <v>0</v>
      </c>
      <c r="C43" s="7" t="str">
        <f>'Line Output'!C42</f>
        <v>Y01</v>
      </c>
      <c r="D43" s="5">
        <f>SUMIFS('Job Number'!$Q$3:$Q$200,'Job Number'!$A$3:$A$200,'Line Yield'!D$1,'Job Number'!$E$3:$E$200,'Line Yield'!$A$42,'Job Number'!$B$3:$B$200,'Line Yield'!$C43)</f>
        <v>0</v>
      </c>
      <c r="E43" s="5">
        <f>SUMIFS('Job Number'!$Q$3:$Q$200,'Job Number'!$A$3:$A$200,'Line Yield'!E$1,'Job Number'!$E$3:$E$200,'Line Yield'!$A$42,'Job Number'!$B$3:$B$200,'Line Yield'!$C43)</f>
        <v>0</v>
      </c>
      <c r="F43" s="5">
        <f>SUMIFS('Job Number'!$Q$3:$Q$200,'Job Number'!$A$3:$A$200,'Line Yield'!F$1,'Job Number'!$E$3:$E$200,'Line Yield'!$A$42,'Job Number'!$B$3:$B$200,'Line Yield'!$C43)</f>
        <v>0</v>
      </c>
      <c r="G43" s="5">
        <f>SUMIFS('Job Number'!$Q$3:$Q$200,'Job Number'!$A$3:$A$200,'Line Yield'!G$1,'Job Number'!$E$3:$E$200,'Line Yield'!$A$42,'Job Number'!$B$3:$B$200,'Line Yield'!$C43)</f>
        <v>0</v>
      </c>
      <c r="H43" s="5">
        <f>SUMIFS('Job Number'!$Q$3:$Q$200,'Job Number'!$A$3:$A$200,'Line Yield'!H$1,'Job Number'!$E$3:$E$200,'Line Yield'!$A$42,'Job Number'!$B$3:$B$200,'Line Yield'!$C43)</f>
        <v>0</v>
      </c>
      <c r="I43" s="5">
        <f>SUMIFS('Job Number'!$Q$3:$Q$200,'Job Number'!$A$3:$A$200,'Line Yield'!I$1,'Job Number'!$E$3:$E$200,'Line Yield'!$A$42,'Job Number'!$B$3:$B$200,'Line Yield'!$C43)</f>
        <v>0</v>
      </c>
      <c r="J43" s="5">
        <f>SUMIFS('Job Number'!$Q$3:$Q$200,'Job Number'!$A$3:$A$200,'Line Yield'!J$1,'Job Number'!$E$3:$E$200,'Line Yield'!$A$42,'Job Number'!$B$3:$B$200,'Line Yield'!$C43)</f>
        <v>0</v>
      </c>
      <c r="K43" s="5">
        <f>SUMIFS('Job Number'!$Q$3:$Q$200,'Job Number'!$A$3:$A$200,'Line Yield'!K$1,'Job Number'!$E$3:$E$200,'Line Yield'!$A$42,'Job Number'!$B$3:$B$200,'Line Yield'!$C43)</f>
        <v>0</v>
      </c>
      <c r="L43" s="5">
        <f>SUMIFS('Job Number'!$Q$3:$Q$200,'Job Number'!$A$3:$A$200,'Line Yield'!L$1,'Job Number'!$E$3:$E$200,'Line Yield'!$A$42,'Job Number'!$B$3:$B$200,'Line Yield'!$C43)</f>
        <v>0</v>
      </c>
      <c r="M43" s="5">
        <f>SUMIFS('Job Number'!$Q$3:$Q$200,'Job Number'!$A$3:$A$200,'Line Yield'!M$1,'Job Number'!$E$3:$E$200,'Line Yield'!$A$42,'Job Number'!$B$3:$B$200,'Line Yield'!$C43)</f>
        <v>0</v>
      </c>
      <c r="N43" s="5">
        <f>SUMIFS('Job Number'!$Q$3:$Q$200,'Job Number'!$A$3:$A$200,'Line Yield'!N$1,'Job Number'!$E$3:$E$200,'Line Yield'!$A$42,'Job Number'!$B$3:$B$200,'Line Yield'!$C43)</f>
        <v>0</v>
      </c>
      <c r="O43" s="5">
        <f>SUMIFS('Job Number'!$Q$3:$Q$200,'Job Number'!$A$3:$A$200,'Line Yield'!O$1,'Job Number'!$E$3:$E$200,'Line Yield'!$A$42,'Job Number'!$B$3:$B$200,'Line Yield'!$C43)</f>
        <v>0</v>
      </c>
      <c r="P43" s="5">
        <f>SUMIFS('Job Number'!$Q$3:$Q$200,'Job Number'!$A$3:$A$200,'Line Yield'!P$1,'Job Number'!$E$3:$E$200,'Line Yield'!$A$42,'Job Number'!$B$3:$B$200,'Line Yield'!$C43)</f>
        <v>0</v>
      </c>
      <c r="Q43" s="5">
        <f>SUMIFS('Job Number'!$Q$3:$Q$200,'Job Number'!$A$3:$A$200,'Line Yield'!Q$1,'Job Number'!$E$3:$E$200,'Line Yield'!$A$42,'Job Number'!$B$3:$B$200,'Line Yield'!$C43)</f>
        <v>0</v>
      </c>
      <c r="R43" s="5">
        <f>SUMIFS('Job Number'!$Q$3:$Q$200,'Job Number'!$A$3:$A$200,'Line Yield'!R$1,'Job Number'!$E$3:$E$200,'Line Yield'!$A$42,'Job Number'!$B$3:$B$200,'Line Yield'!$C43)</f>
        <v>0</v>
      </c>
      <c r="S43" s="5">
        <f>SUMIFS('Job Number'!$Q$3:$Q$200,'Job Number'!$A$3:$A$200,'Line Yield'!S$1,'Job Number'!$E$3:$E$200,'Line Yield'!$A$42,'Job Number'!$B$3:$B$200,'Line Yield'!$C43)</f>
        <v>0</v>
      </c>
      <c r="T43" s="5">
        <f>SUMIFS('Job Number'!$Q$3:$Q$200,'Job Number'!$A$3:$A$200,'Line Yield'!T$1,'Job Number'!$E$3:$E$200,'Line Yield'!$A$42,'Job Number'!$B$3:$B$200,'Line Yield'!$C43)</f>
        <v>0</v>
      </c>
      <c r="U43" s="5">
        <f>SUMIFS('Job Number'!$Q$3:$Q$200,'Job Number'!$A$3:$A$200,'Line Yield'!U$1,'Job Number'!$E$3:$E$200,'Line Yield'!$A$42,'Job Number'!$B$3:$B$200,'Line Yield'!$C43)</f>
        <v>0</v>
      </c>
      <c r="V43" s="5">
        <f>SUMIFS('Job Number'!$Q$3:$Q$200,'Job Number'!$A$3:$A$200,'Line Yield'!V$1,'Job Number'!$E$3:$E$200,'Line Yield'!$A$42,'Job Number'!$B$3:$B$200,'Line Yield'!$C43)</f>
        <v>0</v>
      </c>
      <c r="W43" s="5">
        <f>SUMIFS('Job Number'!$Q$3:$Q$200,'Job Number'!$A$3:$A$200,'Line Yield'!W$1,'Job Number'!$E$3:$E$200,'Line Yield'!$A$42,'Job Number'!$B$3:$B$200,'Line Yield'!$C43)</f>
        <v>0</v>
      </c>
      <c r="X43" s="5">
        <f>SUMIFS('Job Number'!$Q$3:$Q$200,'Job Number'!$A$3:$A$200,'Line Yield'!X$1,'Job Number'!$E$3:$E$200,'Line Yield'!$A$42,'Job Number'!$B$3:$B$200,'Line Yield'!$C43)</f>
        <v>0</v>
      </c>
      <c r="Y43" s="5">
        <f>SUMIFS('Job Number'!$Q$3:$Q$200,'Job Number'!$A$3:$A$200,'Line Yield'!Y$1,'Job Number'!$E$3:$E$200,'Line Yield'!$A$42,'Job Number'!$B$3:$B$200,'Line Yield'!$C43)</f>
        <v>0</v>
      </c>
      <c r="Z43" s="5">
        <f>SUMIFS('Job Number'!$Q$3:$Q$200,'Job Number'!$A$3:$A$200,'Line Yield'!Z$1,'Job Number'!$E$3:$E$200,'Line Yield'!$A$42,'Job Number'!$B$3:$B$200,'Line Yield'!$C43)</f>
        <v>0</v>
      </c>
      <c r="AA43" s="5">
        <f>SUMIFS('Job Number'!$Q$3:$Q$200,'Job Number'!$A$3:$A$200,'Line Yield'!AA$1,'Job Number'!$E$3:$E$200,'Line Yield'!$A$42,'Job Number'!$B$3:$B$200,'Line Yield'!$C43)</f>
        <v>0</v>
      </c>
      <c r="AB43" s="5">
        <f>SUMIFS('Job Number'!$Q$3:$Q$200,'Job Number'!$A$3:$A$200,'Line Yield'!AB$1,'Job Number'!$E$3:$E$200,'Line Yield'!$A$42,'Job Number'!$B$3:$B$200,'Line Yield'!$C43)</f>
        <v>0</v>
      </c>
      <c r="AC43" s="5">
        <f>SUMIFS('Job Number'!$Q$3:$Q$200,'Job Number'!$A$3:$A$200,'Line Yield'!AC$1,'Job Number'!$E$3:$E$200,'Line Yield'!$A$42,'Job Number'!$B$3:$B$200,'Line Yield'!$C43)</f>
        <v>0</v>
      </c>
      <c r="AD43" s="5">
        <f>SUMIFS('Job Number'!$Q$3:$Q$200,'Job Number'!$A$3:$A$200,'Line Yield'!AD$1,'Job Number'!$E$3:$E$200,'Line Yield'!$A$42,'Job Number'!$B$3:$B$200,'Line Yield'!$C43)</f>
        <v>0</v>
      </c>
      <c r="AE43" s="5">
        <f>SUMIFS('Job Number'!$Q$3:$Q$200,'Job Number'!$A$3:$A$200,'Line Yield'!AE$1,'Job Number'!$E$3:$E$200,'Line Yield'!$A$42,'Job Number'!$B$3:$B$200,'Line Yield'!$C43)</f>
        <v>0</v>
      </c>
      <c r="AF43" s="5">
        <f>SUMIFS('Job Number'!$Q$3:$Q$200,'Job Number'!$A$3:$A$200,'Line Yield'!AF$1,'Job Number'!$E$3:$E$200,'Line Yield'!$A$42,'Job Number'!$B$3:$B$200,'Line Yield'!$C43)</f>
        <v>0</v>
      </c>
      <c r="AG43" s="5">
        <f>SUMIFS('Job Number'!$Q$3:$Q$200,'Job Number'!$A$3:$A$200,'Line Yield'!AG$1,'Job Number'!$E$3:$E$200,'Line Yield'!$A$42,'Job Number'!$B$3:$B$200,'Line Yield'!$C43)</f>
        <v>0</v>
      </c>
      <c r="AH43" s="5">
        <f>SUMIFS('Job Number'!$Q$3:$Q$200,'Job Number'!$A$3:$A$200,'Line Yield'!AH$1,'Job Number'!$E$3:$E$200,'Line Yield'!$A$42,'Job Number'!$B$3:$B$200,'Line Yield'!$C43)</f>
        <v>0</v>
      </c>
    </row>
    <row r="45" spans="1:34" ht="15.75" customHeight="1">
      <c r="A45" s="64" t="str">
        <f>'Line Output'!A44</f>
        <v>W03-25040033-Y</v>
      </c>
      <c r="B45" s="64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ht="14.25" customHeight="1">
      <c r="A46" s="72"/>
      <c r="B46" s="5">
        <f>IFERROR(SUM(D46:AG46)/COUNTIF(D46:AG46,"&gt;0"),0)</f>
        <v>6.9356343265035304E-3</v>
      </c>
      <c r="C46" s="7" t="str">
        <f>'Line Output'!C45</f>
        <v>Y01</v>
      </c>
      <c r="D46" s="5">
        <f>SUMIFS('Job Number'!$Q$3:$Q$200,'Job Number'!$A$3:$A$200,'Line Yield'!D$1,'Job Number'!$E$3:$E$200,'Line Yield'!$A$45,'Job Number'!$B$3:$B$200,'Line Yield'!$C46)</f>
        <v>0</v>
      </c>
      <c r="E46" s="5">
        <f>SUMIFS('Job Number'!$Q$3:$Q$200,'Job Number'!$A$3:$A$200,'Line Yield'!E$1,'Job Number'!$E$3:$E$200,'Line Yield'!$A$45,'Job Number'!$B$3:$B$200,'Line Yield'!$C46)</f>
        <v>0</v>
      </c>
      <c r="F46" s="5">
        <f>SUMIFS('Job Number'!$Q$3:$Q$200,'Job Number'!$A$3:$A$200,'Line Yield'!F$1,'Job Number'!$E$3:$E$200,'Line Yield'!$A$45,'Job Number'!$B$3:$B$200,'Line Yield'!$C46)</f>
        <v>6.9356343265035304E-3</v>
      </c>
      <c r="G46" s="5">
        <f>SUMIFS('Job Number'!$Q$3:$Q$200,'Job Number'!$A$3:$A$200,'Line Yield'!G$1,'Job Number'!$E$3:$E$200,'Line Yield'!$A$45,'Job Number'!$B$3:$B$200,'Line Yield'!$C46)</f>
        <v>0</v>
      </c>
      <c r="H46" s="5">
        <f>SUMIFS('Job Number'!$Q$3:$Q$200,'Job Number'!$A$3:$A$200,'Line Yield'!H$1,'Job Number'!$E$3:$E$200,'Line Yield'!$A$45,'Job Number'!$B$3:$B$200,'Line Yield'!$C46)</f>
        <v>0</v>
      </c>
      <c r="I46" s="5">
        <f>SUMIFS('Job Number'!$Q$3:$Q$200,'Job Number'!$A$3:$A$200,'Line Yield'!I$1,'Job Number'!$E$3:$E$200,'Line Yield'!$A$45,'Job Number'!$B$3:$B$200,'Line Yield'!$C46)</f>
        <v>0</v>
      </c>
      <c r="J46" s="5">
        <f>SUMIFS('Job Number'!$Q$3:$Q$200,'Job Number'!$A$3:$A$200,'Line Yield'!J$1,'Job Number'!$E$3:$E$200,'Line Yield'!$A$45,'Job Number'!$B$3:$B$200,'Line Yield'!$C46)</f>
        <v>0</v>
      </c>
      <c r="K46" s="5">
        <f>SUMIFS('Job Number'!$Q$3:$Q$200,'Job Number'!$A$3:$A$200,'Line Yield'!K$1,'Job Number'!$E$3:$E$200,'Line Yield'!$A$45,'Job Number'!$B$3:$B$200,'Line Yield'!$C46)</f>
        <v>0</v>
      </c>
      <c r="L46" s="5">
        <f>SUMIFS('Job Number'!$Q$3:$Q$200,'Job Number'!$A$3:$A$200,'Line Yield'!L$1,'Job Number'!$E$3:$E$200,'Line Yield'!$A$45,'Job Number'!$B$3:$B$200,'Line Yield'!$C46)</f>
        <v>0</v>
      </c>
      <c r="M46" s="5">
        <f>SUMIFS('Job Number'!$Q$3:$Q$200,'Job Number'!$A$3:$A$200,'Line Yield'!M$1,'Job Number'!$E$3:$E$200,'Line Yield'!$A$45,'Job Number'!$B$3:$B$200,'Line Yield'!$C46)</f>
        <v>0</v>
      </c>
      <c r="N46" s="5">
        <f>SUMIFS('Job Number'!$Q$3:$Q$200,'Job Number'!$A$3:$A$200,'Line Yield'!N$1,'Job Number'!$E$3:$E$200,'Line Yield'!$A$45,'Job Number'!$B$3:$B$200,'Line Yield'!$C46)</f>
        <v>0</v>
      </c>
      <c r="O46" s="5">
        <f>SUMIFS('Job Number'!$Q$3:$Q$200,'Job Number'!$A$3:$A$200,'Line Yield'!O$1,'Job Number'!$E$3:$E$200,'Line Yield'!$A$45,'Job Number'!$B$3:$B$200,'Line Yield'!$C46)</f>
        <v>0</v>
      </c>
      <c r="P46" s="5">
        <f>SUMIFS('Job Number'!$Q$3:$Q$200,'Job Number'!$A$3:$A$200,'Line Yield'!P$1,'Job Number'!$E$3:$E$200,'Line Yield'!$A$45,'Job Number'!$B$3:$B$200,'Line Yield'!$C46)</f>
        <v>0</v>
      </c>
      <c r="Q46" s="5">
        <f>SUMIFS('Job Number'!$Q$3:$Q$200,'Job Number'!$A$3:$A$200,'Line Yield'!Q$1,'Job Number'!$E$3:$E$200,'Line Yield'!$A$45,'Job Number'!$B$3:$B$200,'Line Yield'!$C46)</f>
        <v>0</v>
      </c>
      <c r="R46" s="5">
        <f>SUMIFS('Job Number'!$Q$3:$Q$200,'Job Number'!$A$3:$A$200,'Line Yield'!R$1,'Job Number'!$E$3:$E$200,'Line Yield'!$A$45,'Job Number'!$B$3:$B$200,'Line Yield'!$C46)</f>
        <v>0</v>
      </c>
      <c r="S46" s="5">
        <f>SUMIFS('Job Number'!$Q$3:$Q$200,'Job Number'!$A$3:$A$200,'Line Yield'!S$1,'Job Number'!$E$3:$E$200,'Line Yield'!$A$45,'Job Number'!$B$3:$B$200,'Line Yield'!$C46)</f>
        <v>0</v>
      </c>
      <c r="T46" s="5">
        <f>SUMIFS('Job Number'!$Q$3:$Q$200,'Job Number'!$A$3:$A$200,'Line Yield'!T$1,'Job Number'!$E$3:$E$200,'Line Yield'!$A$45,'Job Number'!$B$3:$B$200,'Line Yield'!$C46)</f>
        <v>0</v>
      </c>
      <c r="U46" s="5">
        <f>SUMIFS('Job Number'!$Q$3:$Q$200,'Job Number'!$A$3:$A$200,'Line Yield'!U$1,'Job Number'!$E$3:$E$200,'Line Yield'!$A$45,'Job Number'!$B$3:$B$200,'Line Yield'!$C46)</f>
        <v>0</v>
      </c>
      <c r="V46" s="5">
        <f>SUMIFS('Job Number'!$Q$3:$Q$200,'Job Number'!$A$3:$A$200,'Line Yield'!V$1,'Job Number'!$E$3:$E$200,'Line Yield'!$A$45,'Job Number'!$B$3:$B$200,'Line Yield'!$C46)</f>
        <v>0</v>
      </c>
      <c r="W46" s="5">
        <f>SUMIFS('Job Number'!$Q$3:$Q$200,'Job Number'!$A$3:$A$200,'Line Yield'!W$1,'Job Number'!$E$3:$E$200,'Line Yield'!$A$45,'Job Number'!$B$3:$B$200,'Line Yield'!$C46)</f>
        <v>0</v>
      </c>
      <c r="X46" s="5">
        <f>SUMIFS('Job Number'!$Q$3:$Q$200,'Job Number'!$A$3:$A$200,'Line Yield'!X$1,'Job Number'!$E$3:$E$200,'Line Yield'!$A$45,'Job Number'!$B$3:$B$200,'Line Yield'!$C46)</f>
        <v>0</v>
      </c>
      <c r="Y46" s="5">
        <f>SUMIFS('Job Number'!$Q$3:$Q$200,'Job Number'!$A$3:$A$200,'Line Yield'!Y$1,'Job Number'!$E$3:$E$200,'Line Yield'!$A$45,'Job Number'!$B$3:$B$200,'Line Yield'!$C46)</f>
        <v>0</v>
      </c>
      <c r="Z46" s="5">
        <f>SUMIFS('Job Number'!$Q$3:$Q$200,'Job Number'!$A$3:$A$200,'Line Yield'!Z$1,'Job Number'!$E$3:$E$200,'Line Yield'!$A$45,'Job Number'!$B$3:$B$200,'Line Yield'!$C46)</f>
        <v>0</v>
      </c>
      <c r="AA46" s="5">
        <f>SUMIFS('Job Number'!$Q$3:$Q$200,'Job Number'!$A$3:$A$200,'Line Yield'!AA$1,'Job Number'!$E$3:$E$200,'Line Yield'!$A$45,'Job Number'!$B$3:$B$200,'Line Yield'!$C46)</f>
        <v>0</v>
      </c>
      <c r="AB46" s="5">
        <f>SUMIFS('Job Number'!$Q$3:$Q$200,'Job Number'!$A$3:$A$200,'Line Yield'!AB$1,'Job Number'!$E$3:$E$200,'Line Yield'!$A$45,'Job Number'!$B$3:$B$200,'Line Yield'!$C46)</f>
        <v>0</v>
      </c>
      <c r="AC46" s="5">
        <f>SUMIFS('Job Number'!$Q$3:$Q$200,'Job Number'!$A$3:$A$200,'Line Yield'!AC$1,'Job Number'!$E$3:$E$200,'Line Yield'!$A$45,'Job Number'!$B$3:$B$200,'Line Yield'!$C46)</f>
        <v>0</v>
      </c>
      <c r="AD46" s="5">
        <f>SUMIFS('Job Number'!$Q$3:$Q$200,'Job Number'!$A$3:$A$200,'Line Yield'!AD$1,'Job Number'!$E$3:$E$200,'Line Yield'!$A$45,'Job Number'!$B$3:$B$200,'Line Yield'!$C46)</f>
        <v>0</v>
      </c>
      <c r="AE46" s="5">
        <f>SUMIFS('Job Number'!$Q$3:$Q$200,'Job Number'!$A$3:$A$200,'Line Yield'!AE$1,'Job Number'!$E$3:$E$200,'Line Yield'!$A$45,'Job Number'!$B$3:$B$200,'Line Yield'!$C46)</f>
        <v>0</v>
      </c>
      <c r="AF46" s="5">
        <f>SUMIFS('Job Number'!$Q$3:$Q$200,'Job Number'!$A$3:$A$200,'Line Yield'!AF$1,'Job Number'!$E$3:$E$200,'Line Yield'!$A$45,'Job Number'!$B$3:$B$200,'Line Yield'!$C46)</f>
        <v>0</v>
      </c>
      <c r="AG46" s="5">
        <f>SUMIFS('Job Number'!$Q$3:$Q$200,'Job Number'!$A$3:$A$200,'Line Yield'!AG$1,'Job Number'!$E$3:$E$200,'Line Yield'!$A$45,'Job Number'!$B$3:$B$200,'Line Yield'!$C46)</f>
        <v>0</v>
      </c>
      <c r="AH46" s="5">
        <f>SUMIFS('Job Number'!$Q$3:$Q$200,'Job Number'!$A$3:$A$200,'Line Yield'!AH$1,'Job Number'!$E$3:$E$200,'Line Yield'!$A$45,'Job Number'!$B$3:$B$200,'Line Yield'!$C46)</f>
        <v>0</v>
      </c>
    </row>
    <row r="48" spans="1:34" ht="15.75" customHeight="1">
      <c r="A48" s="64" t="str">
        <f>'Line Output'!A47</f>
        <v>W03-25040034-Y</v>
      </c>
      <c r="B48" s="64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ht="14.25" customHeight="1">
      <c r="A49" s="72"/>
      <c r="B49" s="5">
        <f>IFERROR(SUM(D49:AG49)/COUNTIF(D49:AG49,"&gt;0"),0)</f>
        <v>1.10418848213788E-2</v>
      </c>
      <c r="C49" s="7" t="str">
        <f>'Line Output'!C48</f>
        <v>Y01</v>
      </c>
      <c r="D49" s="5">
        <f>SUMIFS('Job Number'!$Q$3:$Q$200,'Job Number'!$A$3:$A$200,'Line Yield'!D$1,'Job Number'!$E$3:$E$200,'Line Yield'!$A$48,'Job Number'!$B$3:$B$200,'Line Yield'!$C49)</f>
        <v>0</v>
      </c>
      <c r="E49" s="5">
        <f>SUMIFS('Job Number'!$Q$3:$Q$200,'Job Number'!$A$3:$A$200,'Line Yield'!E$1,'Job Number'!$E$3:$E$200,'Line Yield'!$A$48,'Job Number'!$B$3:$B$200,'Line Yield'!$C49)</f>
        <v>0</v>
      </c>
      <c r="F49" s="5">
        <f>SUMIFS('Job Number'!$Q$3:$Q$200,'Job Number'!$A$3:$A$200,'Line Yield'!F$1,'Job Number'!$E$3:$E$200,'Line Yield'!$A$48,'Job Number'!$B$3:$B$200,'Line Yield'!$C49)</f>
        <v>0</v>
      </c>
      <c r="G49" s="5">
        <f>SUMIFS('Job Number'!$Q$3:$Q$200,'Job Number'!$A$3:$A$200,'Line Yield'!G$1,'Job Number'!$E$3:$E$200,'Line Yield'!$A$48,'Job Number'!$B$3:$B$200,'Line Yield'!$C49)</f>
        <v>0</v>
      </c>
      <c r="H49" s="5">
        <f>SUMIFS('Job Number'!$Q$3:$Q$200,'Job Number'!$A$3:$A$200,'Line Yield'!H$1,'Job Number'!$E$3:$E$200,'Line Yield'!$A$48,'Job Number'!$B$3:$B$200,'Line Yield'!$C49)</f>
        <v>0</v>
      </c>
      <c r="I49" s="5">
        <f>SUMIFS('Job Number'!$Q$3:$Q$200,'Job Number'!$A$3:$A$200,'Line Yield'!I$1,'Job Number'!$E$3:$E$200,'Line Yield'!$A$48,'Job Number'!$B$3:$B$200,'Line Yield'!$C49)</f>
        <v>0</v>
      </c>
      <c r="J49" s="5">
        <f>SUMIFS('Job Number'!$Q$3:$Q$200,'Job Number'!$A$3:$A$200,'Line Yield'!J$1,'Job Number'!$E$3:$E$200,'Line Yield'!$A$48,'Job Number'!$B$3:$B$200,'Line Yield'!$C49)</f>
        <v>0</v>
      </c>
      <c r="K49" s="5">
        <f>SUMIFS('Job Number'!$Q$3:$Q$200,'Job Number'!$A$3:$A$200,'Line Yield'!K$1,'Job Number'!$E$3:$E$200,'Line Yield'!$A$48,'Job Number'!$B$3:$B$200,'Line Yield'!$C49)</f>
        <v>0</v>
      </c>
      <c r="L49" s="5">
        <f>SUMIFS('Job Number'!$Q$3:$Q$200,'Job Number'!$A$3:$A$200,'Line Yield'!L$1,'Job Number'!$E$3:$E$200,'Line Yield'!$A$48,'Job Number'!$B$3:$B$200,'Line Yield'!$C49)</f>
        <v>0</v>
      </c>
      <c r="M49" s="5">
        <f>SUMIFS('Job Number'!$Q$3:$Q$200,'Job Number'!$A$3:$A$200,'Line Yield'!M$1,'Job Number'!$E$3:$E$200,'Line Yield'!$A$48,'Job Number'!$B$3:$B$200,'Line Yield'!$C49)</f>
        <v>1.10418848213788E-2</v>
      </c>
      <c r="N49" s="5">
        <f>SUMIFS('Job Number'!$Q$3:$Q$200,'Job Number'!$A$3:$A$200,'Line Yield'!N$1,'Job Number'!$E$3:$E$200,'Line Yield'!$A$48,'Job Number'!$B$3:$B$200,'Line Yield'!$C49)</f>
        <v>0</v>
      </c>
      <c r="O49" s="5">
        <f>SUMIFS('Job Number'!$Q$3:$Q$200,'Job Number'!$A$3:$A$200,'Line Yield'!O$1,'Job Number'!$E$3:$E$200,'Line Yield'!$A$48,'Job Number'!$B$3:$B$200,'Line Yield'!$C49)</f>
        <v>0</v>
      </c>
      <c r="P49" s="5">
        <f>SUMIFS('Job Number'!$Q$3:$Q$200,'Job Number'!$A$3:$A$200,'Line Yield'!P$1,'Job Number'!$E$3:$E$200,'Line Yield'!$A$48,'Job Number'!$B$3:$B$200,'Line Yield'!$C49)</f>
        <v>0</v>
      </c>
      <c r="Q49" s="5">
        <f>SUMIFS('Job Number'!$Q$3:$Q$200,'Job Number'!$A$3:$A$200,'Line Yield'!Q$1,'Job Number'!$E$3:$E$200,'Line Yield'!$A$48,'Job Number'!$B$3:$B$200,'Line Yield'!$C49)</f>
        <v>0</v>
      </c>
      <c r="R49" s="5">
        <f>SUMIFS('Job Number'!$Q$3:$Q$200,'Job Number'!$A$3:$A$200,'Line Yield'!R$1,'Job Number'!$E$3:$E$200,'Line Yield'!$A$48,'Job Number'!$B$3:$B$200,'Line Yield'!$C49)</f>
        <v>0</v>
      </c>
      <c r="S49" s="5">
        <f>SUMIFS('Job Number'!$Q$3:$Q$200,'Job Number'!$A$3:$A$200,'Line Yield'!S$1,'Job Number'!$E$3:$E$200,'Line Yield'!$A$48,'Job Number'!$B$3:$B$200,'Line Yield'!$C49)</f>
        <v>0</v>
      </c>
      <c r="T49" s="5">
        <f>SUMIFS('Job Number'!$Q$3:$Q$200,'Job Number'!$A$3:$A$200,'Line Yield'!T$1,'Job Number'!$E$3:$E$200,'Line Yield'!$A$48,'Job Number'!$B$3:$B$200,'Line Yield'!$C49)</f>
        <v>0</v>
      </c>
      <c r="U49" s="5">
        <f>SUMIFS('Job Number'!$Q$3:$Q$200,'Job Number'!$A$3:$A$200,'Line Yield'!U$1,'Job Number'!$E$3:$E$200,'Line Yield'!$A$48,'Job Number'!$B$3:$B$200,'Line Yield'!$C49)</f>
        <v>0</v>
      </c>
      <c r="V49" s="5">
        <f>SUMIFS('Job Number'!$Q$3:$Q$200,'Job Number'!$A$3:$A$200,'Line Yield'!V$1,'Job Number'!$E$3:$E$200,'Line Yield'!$A$48,'Job Number'!$B$3:$B$200,'Line Yield'!$C49)</f>
        <v>0</v>
      </c>
      <c r="W49" s="5">
        <f>SUMIFS('Job Number'!$Q$3:$Q$200,'Job Number'!$A$3:$A$200,'Line Yield'!W$1,'Job Number'!$E$3:$E$200,'Line Yield'!$A$48,'Job Number'!$B$3:$B$200,'Line Yield'!$C49)</f>
        <v>0</v>
      </c>
      <c r="X49" s="5">
        <f>SUMIFS('Job Number'!$Q$3:$Q$200,'Job Number'!$A$3:$A$200,'Line Yield'!X$1,'Job Number'!$E$3:$E$200,'Line Yield'!$A$48,'Job Number'!$B$3:$B$200,'Line Yield'!$C49)</f>
        <v>0</v>
      </c>
      <c r="Y49" s="5">
        <f>SUMIFS('Job Number'!$Q$3:$Q$200,'Job Number'!$A$3:$A$200,'Line Yield'!Y$1,'Job Number'!$E$3:$E$200,'Line Yield'!$A$48,'Job Number'!$B$3:$B$200,'Line Yield'!$C49)</f>
        <v>0</v>
      </c>
      <c r="Z49" s="5">
        <f>SUMIFS('Job Number'!$Q$3:$Q$200,'Job Number'!$A$3:$A$200,'Line Yield'!Z$1,'Job Number'!$E$3:$E$200,'Line Yield'!$A$48,'Job Number'!$B$3:$B$200,'Line Yield'!$C49)</f>
        <v>0</v>
      </c>
      <c r="AA49" s="5">
        <f>SUMIFS('Job Number'!$Q$3:$Q$200,'Job Number'!$A$3:$A$200,'Line Yield'!AA$1,'Job Number'!$E$3:$E$200,'Line Yield'!$A$48,'Job Number'!$B$3:$B$200,'Line Yield'!$C49)</f>
        <v>0</v>
      </c>
      <c r="AB49" s="5">
        <f>SUMIFS('Job Number'!$Q$3:$Q$200,'Job Number'!$A$3:$A$200,'Line Yield'!AB$1,'Job Number'!$E$3:$E$200,'Line Yield'!$A$48,'Job Number'!$B$3:$B$200,'Line Yield'!$C49)</f>
        <v>0</v>
      </c>
      <c r="AC49" s="5">
        <f>SUMIFS('Job Number'!$Q$3:$Q$200,'Job Number'!$A$3:$A$200,'Line Yield'!AC$1,'Job Number'!$E$3:$E$200,'Line Yield'!$A$48,'Job Number'!$B$3:$B$200,'Line Yield'!$C49)</f>
        <v>0</v>
      </c>
      <c r="AD49" s="5">
        <f>SUMIFS('Job Number'!$Q$3:$Q$200,'Job Number'!$A$3:$A$200,'Line Yield'!AD$1,'Job Number'!$E$3:$E$200,'Line Yield'!$A$48,'Job Number'!$B$3:$B$200,'Line Yield'!$C49)</f>
        <v>0</v>
      </c>
      <c r="AE49" s="5">
        <f>SUMIFS('Job Number'!$Q$3:$Q$200,'Job Number'!$A$3:$A$200,'Line Yield'!AE$1,'Job Number'!$E$3:$E$200,'Line Yield'!$A$48,'Job Number'!$B$3:$B$200,'Line Yield'!$C49)</f>
        <v>0</v>
      </c>
      <c r="AF49" s="5">
        <f>SUMIFS('Job Number'!$Q$3:$Q$200,'Job Number'!$A$3:$A$200,'Line Yield'!AF$1,'Job Number'!$E$3:$E$200,'Line Yield'!$A$48,'Job Number'!$B$3:$B$200,'Line Yield'!$C49)</f>
        <v>0</v>
      </c>
      <c r="AG49" s="5">
        <f>SUMIFS('Job Number'!$Q$3:$Q$200,'Job Number'!$A$3:$A$200,'Line Yield'!AG$1,'Job Number'!$E$3:$E$200,'Line Yield'!$A$48,'Job Number'!$B$3:$B$200,'Line Yield'!$C49)</f>
        <v>0</v>
      </c>
      <c r="AH49" s="5">
        <f>SUMIFS('Job Number'!$Q$3:$Q$200,'Job Number'!$A$3:$A$200,'Line Yield'!AH$1,'Job Number'!$E$3:$E$200,'Line Yield'!$A$48,'Job Number'!$B$3:$B$200,'Line Yield'!$C49)</f>
        <v>0</v>
      </c>
    </row>
    <row r="51" spans="1:34" ht="15.75" customHeight="1">
      <c r="A51" s="64" t="str">
        <f>'Line Output'!A50</f>
        <v>W03-25040035-Y</v>
      </c>
      <c r="B51" s="64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ht="14.25" customHeight="1">
      <c r="A52" s="72"/>
      <c r="B52" s="5">
        <f>IFERROR(SUM(D52:AG52)/COUNTIF(D52:AG52,"&gt;0"),0)</f>
        <v>1.2627316550100062E-2</v>
      </c>
      <c r="C52" s="7" t="str">
        <f>'Line Output'!C51</f>
        <v>Y01</v>
      </c>
      <c r="D52" s="5">
        <f>SUMIFS('Job Number'!$Q$3:$Q$200,'Job Number'!$A$3:$A$200,'Line Yield'!D$1,'Job Number'!$E$3:$E$200,'Line Yield'!$A$51,'Job Number'!$B$3:$B$200,'Line Yield'!$C52)</f>
        <v>0</v>
      </c>
      <c r="E52" s="5">
        <f>SUMIFS('Job Number'!$Q$3:$Q$200,'Job Number'!$A$3:$A$200,'Line Yield'!E$1,'Job Number'!$E$3:$E$200,'Line Yield'!$A$51,'Job Number'!$B$3:$B$200,'Line Yield'!$C52)</f>
        <v>0</v>
      </c>
      <c r="F52" s="5">
        <f>SUMIFS('Job Number'!$Q$3:$Q$200,'Job Number'!$A$3:$A$200,'Line Yield'!F$1,'Job Number'!$E$3:$E$200,'Line Yield'!$A$51,'Job Number'!$B$3:$B$200,'Line Yield'!$C52)</f>
        <v>0</v>
      </c>
      <c r="G52" s="5">
        <f>SUMIFS('Job Number'!$Q$3:$Q$200,'Job Number'!$A$3:$A$200,'Line Yield'!G$1,'Job Number'!$E$3:$E$200,'Line Yield'!$A$51,'Job Number'!$B$3:$B$200,'Line Yield'!$C52)</f>
        <v>0</v>
      </c>
      <c r="H52" s="5">
        <f>SUMIFS('Job Number'!$Q$3:$Q$200,'Job Number'!$A$3:$A$200,'Line Yield'!H$1,'Job Number'!$E$3:$E$200,'Line Yield'!$A$51,'Job Number'!$B$3:$B$200,'Line Yield'!$C52)</f>
        <v>0</v>
      </c>
      <c r="I52" s="5">
        <f>SUMIFS('Job Number'!$Q$3:$Q$200,'Job Number'!$A$3:$A$200,'Line Yield'!I$1,'Job Number'!$E$3:$E$200,'Line Yield'!$A$51,'Job Number'!$B$3:$B$200,'Line Yield'!$C52)</f>
        <v>0</v>
      </c>
      <c r="J52" s="5">
        <f>SUMIFS('Job Number'!$Q$3:$Q$200,'Job Number'!$A$3:$A$200,'Line Yield'!J$1,'Job Number'!$E$3:$E$200,'Line Yield'!$A$51,'Job Number'!$B$3:$B$200,'Line Yield'!$C52)</f>
        <v>0</v>
      </c>
      <c r="K52" s="5">
        <f>SUMIFS('Job Number'!$Q$3:$Q$200,'Job Number'!$A$3:$A$200,'Line Yield'!K$1,'Job Number'!$E$3:$E$200,'Line Yield'!$A$51,'Job Number'!$B$3:$B$200,'Line Yield'!$C52)</f>
        <v>0</v>
      </c>
      <c r="L52" s="5">
        <f>SUMIFS('Job Number'!$Q$3:$Q$200,'Job Number'!$A$3:$A$200,'Line Yield'!L$1,'Job Number'!$E$3:$E$200,'Line Yield'!$A$51,'Job Number'!$B$3:$B$200,'Line Yield'!$C52)</f>
        <v>0</v>
      </c>
      <c r="M52" s="5">
        <f>SUMIFS('Job Number'!$Q$3:$Q$200,'Job Number'!$A$3:$A$200,'Line Yield'!M$1,'Job Number'!$E$3:$E$200,'Line Yield'!$A$51,'Job Number'!$B$3:$B$200,'Line Yield'!$C52)</f>
        <v>9.7725708001202768E-3</v>
      </c>
      <c r="N52" s="5">
        <f>SUMIFS('Job Number'!$Q$3:$Q$200,'Job Number'!$A$3:$A$200,'Line Yield'!N$1,'Job Number'!$E$3:$E$200,'Line Yield'!$A$51,'Job Number'!$B$3:$B$200,'Line Yield'!$C52)</f>
        <v>0</v>
      </c>
      <c r="O52" s="5">
        <f>SUMIFS('Job Number'!$Q$3:$Q$200,'Job Number'!$A$3:$A$200,'Line Yield'!O$1,'Job Number'!$E$3:$E$200,'Line Yield'!$A$51,'Job Number'!$B$3:$B$200,'Line Yield'!$C52)</f>
        <v>0</v>
      </c>
      <c r="P52" s="5">
        <f>SUMIFS('Job Number'!$Q$3:$Q$200,'Job Number'!$A$3:$A$200,'Line Yield'!P$1,'Job Number'!$E$3:$E$200,'Line Yield'!$A$51,'Job Number'!$B$3:$B$200,'Line Yield'!$C52)</f>
        <v>0</v>
      </c>
      <c r="Q52" s="5">
        <f>SUMIFS('Job Number'!$Q$3:$Q$200,'Job Number'!$A$3:$A$200,'Line Yield'!Q$1,'Job Number'!$E$3:$E$200,'Line Yield'!$A$51,'Job Number'!$B$3:$B$200,'Line Yield'!$C52)</f>
        <v>0</v>
      </c>
      <c r="R52" s="5">
        <f>SUMIFS('Job Number'!$Q$3:$Q$200,'Job Number'!$A$3:$A$200,'Line Yield'!R$1,'Job Number'!$E$3:$E$200,'Line Yield'!$A$51,'Job Number'!$B$3:$B$200,'Line Yield'!$C52)</f>
        <v>0</v>
      </c>
      <c r="S52" s="5">
        <f>SUMIFS('Job Number'!$Q$3:$Q$200,'Job Number'!$A$3:$A$200,'Line Yield'!S$1,'Job Number'!$E$3:$E$200,'Line Yield'!$A$51,'Job Number'!$B$3:$B$200,'Line Yield'!$C52)</f>
        <v>0</v>
      </c>
      <c r="T52" s="5">
        <f>SUMIFS('Job Number'!$Q$3:$Q$200,'Job Number'!$A$3:$A$200,'Line Yield'!T$1,'Job Number'!$E$3:$E$200,'Line Yield'!$A$51,'Job Number'!$B$3:$B$200,'Line Yield'!$C52)</f>
        <v>0</v>
      </c>
      <c r="U52" s="5">
        <f>SUMIFS('Job Number'!$Q$3:$Q$200,'Job Number'!$A$3:$A$200,'Line Yield'!U$1,'Job Number'!$E$3:$E$200,'Line Yield'!$A$51,'Job Number'!$B$3:$B$200,'Line Yield'!$C52)</f>
        <v>0</v>
      </c>
      <c r="V52" s="5">
        <f>SUMIFS('Job Number'!$Q$3:$Q$200,'Job Number'!$A$3:$A$200,'Line Yield'!V$1,'Job Number'!$E$3:$E$200,'Line Yield'!$A$51,'Job Number'!$B$3:$B$200,'Line Yield'!$C52)</f>
        <v>1.493300486085461E-2</v>
      </c>
      <c r="W52" s="5">
        <f>SUMIFS('Job Number'!$Q$3:$Q$200,'Job Number'!$A$3:$A$200,'Line Yield'!W$1,'Job Number'!$E$3:$E$200,'Line Yield'!$A$51,'Job Number'!$B$3:$B$200,'Line Yield'!$C52)</f>
        <v>0</v>
      </c>
      <c r="X52" s="5">
        <f>SUMIFS('Job Number'!$Q$3:$Q$200,'Job Number'!$A$3:$A$200,'Line Yield'!X$1,'Job Number'!$E$3:$E$200,'Line Yield'!$A$51,'Job Number'!$B$3:$B$200,'Line Yield'!$C52)</f>
        <v>0</v>
      </c>
      <c r="Y52" s="5">
        <f>SUMIFS('Job Number'!$Q$3:$Q$200,'Job Number'!$A$3:$A$200,'Line Yield'!Y$1,'Job Number'!$E$3:$E$200,'Line Yield'!$A$51,'Job Number'!$B$3:$B$200,'Line Yield'!$C52)</f>
        <v>0</v>
      </c>
      <c r="Z52" s="5">
        <f>SUMIFS('Job Number'!$Q$3:$Q$200,'Job Number'!$A$3:$A$200,'Line Yield'!Z$1,'Job Number'!$E$3:$E$200,'Line Yield'!$A$51,'Job Number'!$B$3:$B$200,'Line Yield'!$C52)</f>
        <v>1.3176373989325304E-2</v>
      </c>
      <c r="AA52" s="5">
        <f>SUMIFS('Job Number'!$Q$3:$Q$200,'Job Number'!$A$3:$A$200,'Line Yield'!AA$1,'Job Number'!$E$3:$E$200,'Line Yield'!$A$51,'Job Number'!$B$3:$B$200,'Line Yield'!$C52)</f>
        <v>0</v>
      </c>
      <c r="AB52" s="5">
        <f>SUMIFS('Job Number'!$Q$3:$Q$200,'Job Number'!$A$3:$A$200,'Line Yield'!AB$1,'Job Number'!$E$3:$E$200,'Line Yield'!$A$51,'Job Number'!$B$3:$B$200,'Line Yield'!$C52)</f>
        <v>0</v>
      </c>
      <c r="AC52" s="5">
        <f>SUMIFS('Job Number'!$Q$3:$Q$200,'Job Number'!$A$3:$A$200,'Line Yield'!AC$1,'Job Number'!$E$3:$E$200,'Line Yield'!$A$51,'Job Number'!$B$3:$B$200,'Line Yield'!$C52)</f>
        <v>0</v>
      </c>
      <c r="AD52" s="5">
        <f>SUMIFS('Job Number'!$Q$3:$Q$200,'Job Number'!$A$3:$A$200,'Line Yield'!AD$1,'Job Number'!$E$3:$E$200,'Line Yield'!$A$51,'Job Number'!$B$3:$B$200,'Line Yield'!$C52)</f>
        <v>0</v>
      </c>
      <c r="AE52" s="5">
        <f>SUMIFS('Job Number'!$Q$3:$Q$200,'Job Number'!$A$3:$A$200,'Line Yield'!AE$1,'Job Number'!$E$3:$E$200,'Line Yield'!$A$51,'Job Number'!$B$3:$B$200,'Line Yield'!$C52)</f>
        <v>0</v>
      </c>
      <c r="AF52" s="5">
        <f>SUMIFS('Job Number'!$Q$3:$Q$200,'Job Number'!$A$3:$A$200,'Line Yield'!AF$1,'Job Number'!$E$3:$E$200,'Line Yield'!$A$51,'Job Number'!$B$3:$B$200,'Line Yield'!$C52)</f>
        <v>0</v>
      </c>
      <c r="AG52" s="5">
        <f>SUMIFS('Job Number'!$Q$3:$Q$200,'Job Number'!$A$3:$A$200,'Line Yield'!AG$1,'Job Number'!$E$3:$E$200,'Line Yield'!$A$51,'Job Number'!$B$3:$B$200,'Line Yield'!$C52)</f>
        <v>0</v>
      </c>
      <c r="AH52" s="5">
        <f>SUMIFS('Job Number'!$Q$3:$Q$200,'Job Number'!$A$3:$A$200,'Line Yield'!AH$1,'Job Number'!$E$3:$E$200,'Line Yield'!$A$51,'Job Number'!$B$3:$B$200,'Line Yield'!$C52)</f>
        <v>0</v>
      </c>
    </row>
    <row r="54" spans="1:34" ht="15.75" customHeight="1">
      <c r="A54" s="64" t="str">
        <f>'Line Output'!A53</f>
        <v>W03-25040036-Y</v>
      </c>
      <c r="B54" s="64" t="str">
        <f>'Line Output'!B53</f>
        <v>28#*2C+28#*2C+AL+D+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ht="14.25" customHeight="1">
      <c r="A55" s="72"/>
      <c r="B55" s="5">
        <f>IFERROR(SUM(D55:AG55)/COUNTIF(D55:AG55,"&gt;0"),0)</f>
        <v>0</v>
      </c>
      <c r="C55" s="7" t="str">
        <f>'Line Output'!C54</f>
        <v>Y01</v>
      </c>
      <c r="D55" s="5">
        <f>SUMIFS('Job Number'!$Q$3:$Q$200,'Job Number'!$A$3:$A$200,'Line Yield'!D$1,'Job Number'!$E$3:$E$200,'Line Yield'!$A$54,'Job Number'!$B$3:$B$200,'Line Yield'!$C55)</f>
        <v>0</v>
      </c>
      <c r="E55" s="5">
        <f>SUMIFS('Job Number'!$Q$3:$Q$200,'Job Number'!$A$3:$A$200,'Line Yield'!E$1,'Job Number'!$E$3:$E$200,'Line Yield'!$A$54,'Job Number'!$B$3:$B$200,'Line Yield'!$C55)</f>
        <v>0</v>
      </c>
      <c r="F55" s="5">
        <f>SUMIFS('Job Number'!$Q$3:$Q$200,'Job Number'!$A$3:$A$200,'Line Yield'!F$1,'Job Number'!$E$3:$E$200,'Line Yield'!$A$54,'Job Number'!$B$3:$B$200,'Line Yield'!$C55)</f>
        <v>0</v>
      </c>
      <c r="G55" s="5">
        <f>SUMIFS('Job Number'!$Q$3:$Q$200,'Job Number'!$A$3:$A$200,'Line Yield'!G$1,'Job Number'!$E$3:$E$200,'Line Yield'!$A$54,'Job Number'!$B$3:$B$200,'Line Yield'!$C55)</f>
        <v>0</v>
      </c>
      <c r="H55" s="5">
        <f>SUMIFS('Job Number'!$Q$3:$Q$200,'Job Number'!$A$3:$A$200,'Line Yield'!H$1,'Job Number'!$E$3:$E$200,'Line Yield'!$A$54,'Job Number'!$B$3:$B$200,'Line Yield'!$C55)</f>
        <v>0</v>
      </c>
      <c r="I55" s="5">
        <f>SUMIFS('Job Number'!$Q$3:$Q$200,'Job Number'!$A$3:$A$200,'Line Yield'!I$1,'Job Number'!$E$3:$E$200,'Line Yield'!$A$54,'Job Number'!$B$3:$B$200,'Line Yield'!$C55)</f>
        <v>0</v>
      </c>
      <c r="J55" s="5">
        <f>SUMIFS('Job Number'!$Q$3:$Q$200,'Job Number'!$A$3:$A$200,'Line Yield'!J$1,'Job Number'!$E$3:$E$200,'Line Yield'!$A$54,'Job Number'!$B$3:$B$200,'Line Yield'!$C55)</f>
        <v>0</v>
      </c>
      <c r="K55" s="5">
        <f>SUMIFS('Job Number'!$Q$3:$Q$200,'Job Number'!$A$3:$A$200,'Line Yield'!K$1,'Job Number'!$E$3:$E$200,'Line Yield'!$A$54,'Job Number'!$B$3:$B$200,'Line Yield'!$C55)</f>
        <v>0</v>
      </c>
      <c r="L55" s="5">
        <f>SUMIFS('Job Number'!$Q$3:$Q$200,'Job Number'!$A$3:$A$200,'Line Yield'!L$1,'Job Number'!$E$3:$E$200,'Line Yield'!$A$54,'Job Number'!$B$3:$B$200,'Line Yield'!$C55)</f>
        <v>0</v>
      </c>
      <c r="M55" s="5">
        <f>SUMIFS('Job Number'!$Q$3:$Q$200,'Job Number'!$A$3:$A$200,'Line Yield'!M$1,'Job Number'!$E$3:$E$200,'Line Yield'!$A$54,'Job Number'!$B$3:$B$200,'Line Yield'!$C55)</f>
        <v>0</v>
      </c>
      <c r="N55" s="5">
        <f>SUMIFS('Job Number'!$Q$3:$Q$200,'Job Number'!$A$3:$A$200,'Line Yield'!N$1,'Job Number'!$E$3:$E$200,'Line Yield'!$A$54,'Job Number'!$B$3:$B$200,'Line Yield'!$C55)</f>
        <v>0</v>
      </c>
      <c r="O55" s="5">
        <f>SUMIFS('Job Number'!$Q$3:$Q$200,'Job Number'!$A$3:$A$200,'Line Yield'!O$1,'Job Number'!$E$3:$E$200,'Line Yield'!$A$54,'Job Number'!$B$3:$B$200,'Line Yield'!$C55)</f>
        <v>0</v>
      </c>
      <c r="P55" s="5">
        <f>SUMIFS('Job Number'!$Q$3:$Q$200,'Job Number'!$A$3:$A$200,'Line Yield'!P$1,'Job Number'!$E$3:$E$200,'Line Yield'!$A$54,'Job Number'!$B$3:$B$200,'Line Yield'!$C55)</f>
        <v>0</v>
      </c>
      <c r="Q55" s="5">
        <f>SUMIFS('Job Number'!$Q$3:$Q$200,'Job Number'!$A$3:$A$200,'Line Yield'!Q$1,'Job Number'!$E$3:$E$200,'Line Yield'!$A$54,'Job Number'!$B$3:$B$200,'Line Yield'!$C55)</f>
        <v>0</v>
      </c>
      <c r="R55" s="5">
        <f>SUMIFS('Job Number'!$Q$3:$Q$200,'Job Number'!$A$3:$A$200,'Line Yield'!R$1,'Job Number'!$E$3:$E$200,'Line Yield'!$A$54,'Job Number'!$B$3:$B$200,'Line Yield'!$C55)</f>
        <v>0</v>
      </c>
      <c r="S55" s="5">
        <f>SUMIFS('Job Number'!$Q$3:$Q$200,'Job Number'!$A$3:$A$200,'Line Yield'!S$1,'Job Number'!$E$3:$E$200,'Line Yield'!$A$54,'Job Number'!$B$3:$B$200,'Line Yield'!$C55)</f>
        <v>0</v>
      </c>
      <c r="T55" s="5">
        <f>SUMIFS('Job Number'!$Q$3:$Q$200,'Job Number'!$A$3:$A$200,'Line Yield'!T$1,'Job Number'!$E$3:$E$200,'Line Yield'!$A$54,'Job Number'!$B$3:$B$200,'Line Yield'!$C55)</f>
        <v>0</v>
      </c>
      <c r="U55" s="5">
        <f>SUMIFS('Job Number'!$Q$3:$Q$200,'Job Number'!$A$3:$A$200,'Line Yield'!U$1,'Job Number'!$E$3:$E$200,'Line Yield'!$A$54,'Job Number'!$B$3:$B$200,'Line Yield'!$C55)</f>
        <v>0</v>
      </c>
      <c r="V55" s="5">
        <f>SUMIFS('Job Number'!$Q$3:$Q$200,'Job Number'!$A$3:$A$200,'Line Yield'!V$1,'Job Number'!$E$3:$E$200,'Line Yield'!$A$54,'Job Number'!$B$3:$B$200,'Line Yield'!$C55)</f>
        <v>0</v>
      </c>
      <c r="W55" s="5">
        <f>SUMIFS('Job Number'!$Q$3:$Q$200,'Job Number'!$A$3:$A$200,'Line Yield'!W$1,'Job Number'!$E$3:$E$200,'Line Yield'!$A$54,'Job Number'!$B$3:$B$200,'Line Yield'!$C55)</f>
        <v>0</v>
      </c>
      <c r="X55" s="5">
        <f>SUMIFS('Job Number'!$Q$3:$Q$200,'Job Number'!$A$3:$A$200,'Line Yield'!X$1,'Job Number'!$E$3:$E$200,'Line Yield'!$A$54,'Job Number'!$B$3:$B$200,'Line Yield'!$C55)</f>
        <v>0</v>
      </c>
      <c r="Y55" s="5">
        <f>SUMIFS('Job Number'!$Q$3:$Q$200,'Job Number'!$A$3:$A$200,'Line Yield'!Y$1,'Job Number'!$E$3:$E$200,'Line Yield'!$A$54,'Job Number'!$B$3:$B$200,'Line Yield'!$C55)</f>
        <v>0</v>
      </c>
      <c r="Z55" s="5">
        <f>SUMIFS('Job Number'!$Q$3:$Q$200,'Job Number'!$A$3:$A$200,'Line Yield'!Z$1,'Job Number'!$E$3:$E$200,'Line Yield'!$A$54,'Job Number'!$B$3:$B$200,'Line Yield'!$C55)</f>
        <v>0</v>
      </c>
      <c r="AA55" s="5">
        <f>SUMIFS('Job Number'!$Q$3:$Q$200,'Job Number'!$A$3:$A$200,'Line Yield'!AA$1,'Job Number'!$E$3:$E$200,'Line Yield'!$A$54,'Job Number'!$B$3:$B$200,'Line Yield'!$C55)</f>
        <v>0</v>
      </c>
      <c r="AB55" s="5">
        <f>SUMIFS('Job Number'!$Q$3:$Q$200,'Job Number'!$A$3:$A$200,'Line Yield'!AB$1,'Job Number'!$E$3:$E$200,'Line Yield'!$A$54,'Job Number'!$B$3:$B$200,'Line Yield'!$C55)</f>
        <v>0</v>
      </c>
      <c r="AC55" s="5">
        <f>SUMIFS('Job Number'!$Q$3:$Q$200,'Job Number'!$A$3:$A$200,'Line Yield'!AC$1,'Job Number'!$E$3:$E$200,'Line Yield'!$A$54,'Job Number'!$B$3:$B$200,'Line Yield'!$C55)</f>
        <v>0</v>
      </c>
      <c r="AD55" s="5">
        <f>SUMIFS('Job Number'!$Q$3:$Q$200,'Job Number'!$A$3:$A$200,'Line Yield'!AD$1,'Job Number'!$E$3:$E$200,'Line Yield'!$A$54,'Job Number'!$B$3:$B$200,'Line Yield'!$C55)</f>
        <v>0</v>
      </c>
      <c r="AE55" s="5">
        <f>SUMIFS('Job Number'!$Q$3:$Q$200,'Job Number'!$A$3:$A$200,'Line Yield'!AE$1,'Job Number'!$E$3:$E$200,'Line Yield'!$A$54,'Job Number'!$B$3:$B$200,'Line Yield'!$C55)</f>
        <v>0</v>
      </c>
      <c r="AF55" s="5">
        <f>SUMIFS('Job Number'!$Q$3:$Q$200,'Job Number'!$A$3:$A$200,'Line Yield'!AF$1,'Job Number'!$E$3:$E$200,'Line Yield'!$A$54,'Job Number'!$B$3:$B$200,'Line Yield'!$C55)</f>
        <v>0</v>
      </c>
      <c r="AG55" s="5">
        <f>SUMIFS('Job Number'!$Q$3:$Q$200,'Job Number'!$A$3:$A$200,'Line Yield'!AG$1,'Job Number'!$E$3:$E$200,'Line Yield'!$A$54,'Job Number'!$B$3:$B$200,'Line Yield'!$C55)</f>
        <v>0</v>
      </c>
      <c r="AH55" s="5">
        <f>SUMIFS('Job Number'!$Q$3:$Q$200,'Job Number'!$A$3:$A$200,'Line Yield'!AH$1,'Job Number'!$E$3:$E$200,'Line Yield'!$A$54,'Job Number'!$B$3:$B$200,'Line Yield'!$C55)</f>
        <v>0</v>
      </c>
    </row>
    <row r="57" spans="1:34" ht="15.75" customHeight="1">
      <c r="A57" s="64" t="str">
        <f>'Line Output'!A56</f>
        <v>W03-25040037-Y</v>
      </c>
      <c r="B57" s="64" t="str">
        <f>'Line Output'!B56</f>
        <v>28#*2C+28#*2C+AL+D+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ht="14.25" customHeight="1">
      <c r="A58" s="72"/>
      <c r="B58" s="5">
        <f>IFERROR(SUM(D58:AG58)/COUNTIF(D58:AG58,"&gt;0"),0)</f>
        <v>0</v>
      </c>
      <c r="C58" s="7" t="str">
        <f>'Line Output'!C57</f>
        <v>Y01</v>
      </c>
      <c r="D58" s="5">
        <f>SUMIFS('Job Number'!$Q$3:$Q$200,'Job Number'!$A$3:$A$200,'Line Yield'!D$1,'Job Number'!$E$3:$E$200,'Line Yield'!$A$57,'Job Number'!$B$3:$B$200,'Line Yield'!$C58)</f>
        <v>0</v>
      </c>
      <c r="E58" s="5">
        <f>SUMIFS('Job Number'!$Q$3:$Q$200,'Job Number'!$A$3:$A$200,'Line Yield'!E$1,'Job Number'!$E$3:$E$200,'Line Yield'!$A$57,'Job Number'!$B$3:$B$200,'Line Yield'!$C58)</f>
        <v>0</v>
      </c>
      <c r="F58" s="5">
        <f>SUMIFS('Job Number'!$Q$3:$Q$200,'Job Number'!$A$3:$A$200,'Line Yield'!F$1,'Job Number'!$E$3:$E$200,'Line Yield'!$A$57,'Job Number'!$B$3:$B$200,'Line Yield'!$C58)</f>
        <v>0</v>
      </c>
      <c r="G58" s="5">
        <f>SUMIFS('Job Number'!$Q$3:$Q$200,'Job Number'!$A$3:$A$200,'Line Yield'!G$1,'Job Number'!$E$3:$E$200,'Line Yield'!$A$57,'Job Number'!$B$3:$B$200,'Line Yield'!$C58)</f>
        <v>0</v>
      </c>
      <c r="H58" s="5">
        <f>SUMIFS('Job Number'!$Q$3:$Q$200,'Job Number'!$A$3:$A$200,'Line Yield'!H$1,'Job Number'!$E$3:$E$200,'Line Yield'!$A$57,'Job Number'!$B$3:$B$200,'Line Yield'!$C58)</f>
        <v>0</v>
      </c>
      <c r="I58" s="5">
        <f>SUMIFS('Job Number'!$Q$3:$Q$200,'Job Number'!$A$3:$A$200,'Line Yield'!I$1,'Job Number'!$E$3:$E$200,'Line Yield'!$A$57,'Job Number'!$B$3:$B$200,'Line Yield'!$C58)</f>
        <v>0</v>
      </c>
      <c r="J58" s="5">
        <f>SUMIFS('Job Number'!$Q$3:$Q$200,'Job Number'!$A$3:$A$200,'Line Yield'!J$1,'Job Number'!$E$3:$E$200,'Line Yield'!$A$57,'Job Number'!$B$3:$B$200,'Line Yield'!$C58)</f>
        <v>0</v>
      </c>
      <c r="K58" s="5">
        <f>SUMIFS('Job Number'!$Q$3:$Q$200,'Job Number'!$A$3:$A$200,'Line Yield'!K$1,'Job Number'!$E$3:$E$200,'Line Yield'!$A$57,'Job Number'!$B$3:$B$200,'Line Yield'!$C58)</f>
        <v>0</v>
      </c>
      <c r="L58" s="5">
        <f>SUMIFS('Job Number'!$Q$3:$Q$200,'Job Number'!$A$3:$A$200,'Line Yield'!L$1,'Job Number'!$E$3:$E$200,'Line Yield'!$A$57,'Job Number'!$B$3:$B$200,'Line Yield'!$C58)</f>
        <v>0</v>
      </c>
      <c r="M58" s="5">
        <f>SUMIFS('Job Number'!$Q$3:$Q$200,'Job Number'!$A$3:$A$200,'Line Yield'!M$1,'Job Number'!$E$3:$E$200,'Line Yield'!$A$57,'Job Number'!$B$3:$B$200,'Line Yield'!$C58)</f>
        <v>0</v>
      </c>
      <c r="N58" s="5">
        <f>SUMIFS('Job Number'!$Q$3:$Q$200,'Job Number'!$A$3:$A$200,'Line Yield'!N$1,'Job Number'!$E$3:$E$200,'Line Yield'!$A$57,'Job Number'!$B$3:$B$200,'Line Yield'!$C58)</f>
        <v>0</v>
      </c>
      <c r="O58" s="5">
        <f>SUMIFS('Job Number'!$Q$3:$Q$200,'Job Number'!$A$3:$A$200,'Line Yield'!O$1,'Job Number'!$E$3:$E$200,'Line Yield'!$A$57,'Job Number'!$B$3:$B$200,'Line Yield'!$C58)</f>
        <v>0</v>
      </c>
      <c r="P58" s="5">
        <f>SUMIFS('Job Number'!$Q$3:$Q$200,'Job Number'!$A$3:$A$200,'Line Yield'!P$1,'Job Number'!$E$3:$E$200,'Line Yield'!$A$57,'Job Number'!$B$3:$B$200,'Line Yield'!$C58)</f>
        <v>0</v>
      </c>
      <c r="Q58" s="5">
        <f>SUMIFS('Job Number'!$Q$3:$Q$200,'Job Number'!$A$3:$A$200,'Line Yield'!Q$1,'Job Number'!$E$3:$E$200,'Line Yield'!$A$57,'Job Number'!$B$3:$B$200,'Line Yield'!$C58)</f>
        <v>0</v>
      </c>
      <c r="R58" s="5">
        <f>SUMIFS('Job Number'!$Q$3:$Q$200,'Job Number'!$A$3:$A$200,'Line Yield'!R$1,'Job Number'!$E$3:$E$200,'Line Yield'!$A$57,'Job Number'!$B$3:$B$200,'Line Yield'!$C58)</f>
        <v>0</v>
      </c>
      <c r="S58" s="5">
        <f>SUMIFS('Job Number'!$Q$3:$Q$200,'Job Number'!$A$3:$A$200,'Line Yield'!S$1,'Job Number'!$E$3:$E$200,'Line Yield'!$A$57,'Job Number'!$B$3:$B$200,'Line Yield'!$C58)</f>
        <v>0</v>
      </c>
      <c r="T58" s="5">
        <f>SUMIFS('Job Number'!$Q$3:$Q$200,'Job Number'!$A$3:$A$200,'Line Yield'!T$1,'Job Number'!$E$3:$E$200,'Line Yield'!$A$57,'Job Number'!$B$3:$B$200,'Line Yield'!$C58)</f>
        <v>0</v>
      </c>
      <c r="U58" s="5">
        <f>SUMIFS('Job Number'!$Q$3:$Q$200,'Job Number'!$A$3:$A$200,'Line Yield'!U$1,'Job Number'!$E$3:$E$200,'Line Yield'!$A$57,'Job Number'!$B$3:$B$200,'Line Yield'!$C58)</f>
        <v>0</v>
      </c>
      <c r="V58" s="5">
        <f>SUMIFS('Job Number'!$Q$3:$Q$200,'Job Number'!$A$3:$A$200,'Line Yield'!V$1,'Job Number'!$E$3:$E$200,'Line Yield'!$A$57,'Job Number'!$B$3:$B$200,'Line Yield'!$C58)</f>
        <v>0</v>
      </c>
      <c r="W58" s="5">
        <f>SUMIFS('Job Number'!$Q$3:$Q$200,'Job Number'!$A$3:$A$200,'Line Yield'!W$1,'Job Number'!$E$3:$E$200,'Line Yield'!$A$57,'Job Number'!$B$3:$B$200,'Line Yield'!$C58)</f>
        <v>0</v>
      </c>
      <c r="X58" s="5">
        <f>SUMIFS('Job Number'!$Q$3:$Q$200,'Job Number'!$A$3:$A$200,'Line Yield'!X$1,'Job Number'!$E$3:$E$200,'Line Yield'!$A$57,'Job Number'!$B$3:$B$200,'Line Yield'!$C58)</f>
        <v>0</v>
      </c>
      <c r="Y58" s="5">
        <f>SUMIFS('Job Number'!$Q$3:$Q$200,'Job Number'!$A$3:$A$200,'Line Yield'!Y$1,'Job Number'!$E$3:$E$200,'Line Yield'!$A$57,'Job Number'!$B$3:$B$200,'Line Yield'!$C58)</f>
        <v>0</v>
      </c>
      <c r="Z58" s="5">
        <f>SUMIFS('Job Number'!$Q$3:$Q$200,'Job Number'!$A$3:$A$200,'Line Yield'!Z$1,'Job Number'!$E$3:$E$200,'Line Yield'!$A$57,'Job Number'!$B$3:$B$200,'Line Yield'!$C58)</f>
        <v>0</v>
      </c>
      <c r="AA58" s="5">
        <f>SUMIFS('Job Number'!$Q$3:$Q$200,'Job Number'!$A$3:$A$200,'Line Yield'!AA$1,'Job Number'!$E$3:$E$200,'Line Yield'!$A$57,'Job Number'!$B$3:$B$200,'Line Yield'!$C58)</f>
        <v>0</v>
      </c>
      <c r="AB58" s="5">
        <f>SUMIFS('Job Number'!$Q$3:$Q$200,'Job Number'!$A$3:$A$200,'Line Yield'!AB$1,'Job Number'!$E$3:$E$200,'Line Yield'!$A$57,'Job Number'!$B$3:$B$200,'Line Yield'!$C58)</f>
        <v>0</v>
      </c>
      <c r="AC58" s="5">
        <f>SUMIFS('Job Number'!$Q$3:$Q$200,'Job Number'!$A$3:$A$200,'Line Yield'!AC$1,'Job Number'!$E$3:$E$200,'Line Yield'!$A$57,'Job Number'!$B$3:$B$200,'Line Yield'!$C58)</f>
        <v>0</v>
      </c>
      <c r="AD58" s="5">
        <f>SUMIFS('Job Number'!$Q$3:$Q$200,'Job Number'!$A$3:$A$200,'Line Yield'!AD$1,'Job Number'!$E$3:$E$200,'Line Yield'!$A$57,'Job Number'!$B$3:$B$200,'Line Yield'!$C58)</f>
        <v>0</v>
      </c>
      <c r="AE58" s="5">
        <f>SUMIFS('Job Number'!$Q$3:$Q$200,'Job Number'!$A$3:$A$200,'Line Yield'!AE$1,'Job Number'!$E$3:$E$200,'Line Yield'!$A$57,'Job Number'!$B$3:$B$200,'Line Yield'!$C58)</f>
        <v>0</v>
      </c>
      <c r="AF58" s="5">
        <f>SUMIFS('Job Number'!$Q$3:$Q$200,'Job Number'!$A$3:$A$200,'Line Yield'!AF$1,'Job Number'!$E$3:$E$200,'Line Yield'!$A$57,'Job Number'!$B$3:$B$200,'Line Yield'!$C58)</f>
        <v>0</v>
      </c>
      <c r="AG58" s="5">
        <f>SUMIFS('Job Number'!$Q$3:$Q$200,'Job Number'!$A$3:$A$200,'Line Yield'!AG$1,'Job Number'!$E$3:$E$200,'Line Yield'!$A$57,'Job Number'!$B$3:$B$200,'Line Yield'!$C58)</f>
        <v>0</v>
      </c>
      <c r="AH58" s="5">
        <f>SUMIFS('Job Number'!$Q$3:$Q$200,'Job Number'!$A$3:$A$200,'Line Yield'!AH$1,'Job Number'!$E$3:$E$200,'Line Yield'!$A$57,'Job Number'!$B$3:$B$200,'Line Yield'!$C58)</f>
        <v>0</v>
      </c>
    </row>
    <row r="60" spans="1:34" ht="15.75" customHeight="1">
      <c r="A60" s="64" t="str">
        <f>'Line Output'!A59</f>
        <v>W03-25040038-Y</v>
      </c>
      <c r="B60" s="64" t="str">
        <f>'Line Output'!B59</f>
        <v>28#*2C+28#*2C+AL+D+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ht="14.25" customHeight="1">
      <c r="A61" s="72"/>
      <c r="B61" s="5">
        <f>IFERROR(SUM(D61:AG61)/COUNTIF(D61:AG61,"&gt;0"),0)</f>
        <v>7.9319340344105437E-3</v>
      </c>
      <c r="C61" s="7" t="str">
        <f>'Line Output'!C60</f>
        <v>Y01</v>
      </c>
      <c r="D61" s="5">
        <f>SUMIFS('Job Number'!$Q$3:$Q$200,'Job Number'!$A$3:$A$200,'Line Yield'!D$1,'Job Number'!$E$3:$E$200,'Line Yield'!$A$60,'Job Number'!$B$3:$B$200,'Line Yield'!$C61)</f>
        <v>0</v>
      </c>
      <c r="E61" s="5">
        <f>SUMIFS('Job Number'!$Q$3:$Q$200,'Job Number'!$A$3:$A$200,'Line Yield'!E$1,'Job Number'!$E$3:$E$200,'Line Yield'!$A$60,'Job Number'!$B$3:$B$200,'Line Yield'!$C61)</f>
        <v>0</v>
      </c>
      <c r="F61" s="5">
        <f>SUMIFS('Job Number'!$Q$3:$Q$200,'Job Number'!$A$3:$A$200,'Line Yield'!F$1,'Job Number'!$E$3:$E$200,'Line Yield'!$A$60,'Job Number'!$B$3:$B$200,'Line Yield'!$C61)</f>
        <v>7.9319340344105437E-3</v>
      </c>
      <c r="G61" s="5">
        <f>SUMIFS('Job Number'!$Q$3:$Q$200,'Job Number'!$A$3:$A$200,'Line Yield'!G$1,'Job Number'!$E$3:$E$200,'Line Yield'!$A$60,'Job Number'!$B$3:$B$200,'Line Yield'!$C61)</f>
        <v>0</v>
      </c>
      <c r="H61" s="5">
        <f>SUMIFS('Job Number'!$Q$3:$Q$200,'Job Number'!$A$3:$A$200,'Line Yield'!H$1,'Job Number'!$E$3:$E$200,'Line Yield'!$A$60,'Job Number'!$B$3:$B$200,'Line Yield'!$C61)</f>
        <v>0</v>
      </c>
      <c r="I61" s="5">
        <f>SUMIFS('Job Number'!$Q$3:$Q$200,'Job Number'!$A$3:$A$200,'Line Yield'!I$1,'Job Number'!$E$3:$E$200,'Line Yield'!$A$60,'Job Number'!$B$3:$B$200,'Line Yield'!$C61)</f>
        <v>0</v>
      </c>
      <c r="J61" s="5">
        <f>SUMIFS('Job Number'!$Q$3:$Q$200,'Job Number'!$A$3:$A$200,'Line Yield'!J$1,'Job Number'!$E$3:$E$200,'Line Yield'!$A$60,'Job Number'!$B$3:$B$200,'Line Yield'!$C61)</f>
        <v>0</v>
      </c>
      <c r="K61" s="5">
        <f>SUMIFS('Job Number'!$Q$3:$Q$200,'Job Number'!$A$3:$A$200,'Line Yield'!K$1,'Job Number'!$E$3:$E$200,'Line Yield'!$A$60,'Job Number'!$B$3:$B$200,'Line Yield'!$C61)</f>
        <v>0</v>
      </c>
      <c r="L61" s="5">
        <f>SUMIFS('Job Number'!$Q$3:$Q$200,'Job Number'!$A$3:$A$200,'Line Yield'!L$1,'Job Number'!$E$3:$E$200,'Line Yield'!$A$60,'Job Number'!$B$3:$B$200,'Line Yield'!$C61)</f>
        <v>0</v>
      </c>
      <c r="M61" s="5">
        <f>SUMIFS('Job Number'!$Q$3:$Q$200,'Job Number'!$A$3:$A$200,'Line Yield'!M$1,'Job Number'!$E$3:$E$200,'Line Yield'!$A$60,'Job Number'!$B$3:$B$200,'Line Yield'!$C61)</f>
        <v>0</v>
      </c>
      <c r="N61" s="5">
        <f>SUMIFS('Job Number'!$Q$3:$Q$200,'Job Number'!$A$3:$A$200,'Line Yield'!N$1,'Job Number'!$E$3:$E$200,'Line Yield'!$A$60,'Job Number'!$B$3:$B$200,'Line Yield'!$C61)</f>
        <v>0</v>
      </c>
      <c r="O61" s="5">
        <f>SUMIFS('Job Number'!$Q$3:$Q$200,'Job Number'!$A$3:$A$200,'Line Yield'!O$1,'Job Number'!$E$3:$E$200,'Line Yield'!$A$60,'Job Number'!$B$3:$B$200,'Line Yield'!$C61)</f>
        <v>0</v>
      </c>
      <c r="P61" s="5">
        <f>SUMIFS('Job Number'!$Q$3:$Q$200,'Job Number'!$A$3:$A$200,'Line Yield'!P$1,'Job Number'!$E$3:$E$200,'Line Yield'!$A$60,'Job Number'!$B$3:$B$200,'Line Yield'!$C61)</f>
        <v>0</v>
      </c>
      <c r="Q61" s="5">
        <f>SUMIFS('Job Number'!$Q$3:$Q$200,'Job Number'!$A$3:$A$200,'Line Yield'!Q$1,'Job Number'!$E$3:$E$200,'Line Yield'!$A$60,'Job Number'!$B$3:$B$200,'Line Yield'!$C61)</f>
        <v>0</v>
      </c>
      <c r="R61" s="5">
        <f>SUMIFS('Job Number'!$Q$3:$Q$200,'Job Number'!$A$3:$A$200,'Line Yield'!R$1,'Job Number'!$E$3:$E$200,'Line Yield'!$A$60,'Job Number'!$B$3:$B$200,'Line Yield'!$C61)</f>
        <v>0</v>
      </c>
      <c r="S61" s="5">
        <f>SUMIFS('Job Number'!$Q$3:$Q$200,'Job Number'!$A$3:$A$200,'Line Yield'!S$1,'Job Number'!$E$3:$E$200,'Line Yield'!$A$60,'Job Number'!$B$3:$B$200,'Line Yield'!$C61)</f>
        <v>0</v>
      </c>
      <c r="T61" s="5">
        <f>SUMIFS('Job Number'!$Q$3:$Q$200,'Job Number'!$A$3:$A$200,'Line Yield'!T$1,'Job Number'!$E$3:$E$200,'Line Yield'!$A$60,'Job Number'!$B$3:$B$200,'Line Yield'!$C61)</f>
        <v>0</v>
      </c>
      <c r="U61" s="5">
        <f>SUMIFS('Job Number'!$Q$3:$Q$200,'Job Number'!$A$3:$A$200,'Line Yield'!U$1,'Job Number'!$E$3:$E$200,'Line Yield'!$A$60,'Job Number'!$B$3:$B$200,'Line Yield'!$C61)</f>
        <v>0</v>
      </c>
      <c r="V61" s="5">
        <f>SUMIFS('Job Number'!$Q$3:$Q$200,'Job Number'!$A$3:$A$200,'Line Yield'!V$1,'Job Number'!$E$3:$E$200,'Line Yield'!$A$60,'Job Number'!$B$3:$B$200,'Line Yield'!$C61)</f>
        <v>0</v>
      </c>
      <c r="W61" s="5">
        <f>SUMIFS('Job Number'!$Q$3:$Q$200,'Job Number'!$A$3:$A$200,'Line Yield'!W$1,'Job Number'!$E$3:$E$200,'Line Yield'!$A$60,'Job Number'!$B$3:$B$200,'Line Yield'!$C61)</f>
        <v>0</v>
      </c>
      <c r="X61" s="5">
        <f>SUMIFS('Job Number'!$Q$3:$Q$200,'Job Number'!$A$3:$A$200,'Line Yield'!X$1,'Job Number'!$E$3:$E$200,'Line Yield'!$A$60,'Job Number'!$B$3:$B$200,'Line Yield'!$C61)</f>
        <v>0</v>
      </c>
      <c r="Y61" s="5">
        <f>SUMIFS('Job Number'!$Q$3:$Q$200,'Job Number'!$A$3:$A$200,'Line Yield'!Y$1,'Job Number'!$E$3:$E$200,'Line Yield'!$A$60,'Job Number'!$B$3:$B$200,'Line Yield'!$C61)</f>
        <v>0</v>
      </c>
      <c r="Z61" s="5">
        <f>SUMIFS('Job Number'!$Q$3:$Q$200,'Job Number'!$A$3:$A$200,'Line Yield'!Z$1,'Job Number'!$E$3:$E$200,'Line Yield'!$A$60,'Job Number'!$B$3:$B$200,'Line Yield'!$C61)</f>
        <v>0</v>
      </c>
      <c r="AA61" s="5">
        <f>SUMIFS('Job Number'!$Q$3:$Q$200,'Job Number'!$A$3:$A$200,'Line Yield'!AA$1,'Job Number'!$E$3:$E$200,'Line Yield'!$A$60,'Job Number'!$B$3:$B$200,'Line Yield'!$C61)</f>
        <v>0</v>
      </c>
      <c r="AB61" s="5">
        <f>SUMIFS('Job Number'!$Q$3:$Q$200,'Job Number'!$A$3:$A$200,'Line Yield'!AB$1,'Job Number'!$E$3:$E$200,'Line Yield'!$A$60,'Job Number'!$B$3:$B$200,'Line Yield'!$C61)</f>
        <v>0</v>
      </c>
      <c r="AC61" s="5">
        <f>SUMIFS('Job Number'!$Q$3:$Q$200,'Job Number'!$A$3:$A$200,'Line Yield'!AC$1,'Job Number'!$E$3:$E$200,'Line Yield'!$A$60,'Job Number'!$B$3:$B$200,'Line Yield'!$C61)</f>
        <v>0</v>
      </c>
      <c r="AD61" s="5">
        <f>SUMIFS('Job Number'!$Q$3:$Q$200,'Job Number'!$A$3:$A$200,'Line Yield'!AD$1,'Job Number'!$E$3:$E$200,'Line Yield'!$A$60,'Job Number'!$B$3:$B$200,'Line Yield'!$C61)</f>
        <v>0</v>
      </c>
      <c r="AE61" s="5">
        <f>SUMIFS('Job Number'!$Q$3:$Q$200,'Job Number'!$A$3:$A$200,'Line Yield'!AE$1,'Job Number'!$E$3:$E$200,'Line Yield'!$A$60,'Job Number'!$B$3:$B$200,'Line Yield'!$C61)</f>
        <v>0</v>
      </c>
      <c r="AF61" s="5">
        <f>SUMIFS('Job Number'!$Q$3:$Q$200,'Job Number'!$A$3:$A$200,'Line Yield'!AF$1,'Job Number'!$E$3:$E$200,'Line Yield'!$A$60,'Job Number'!$B$3:$B$200,'Line Yield'!$C61)</f>
        <v>0</v>
      </c>
      <c r="AG61" s="5">
        <f>SUMIFS('Job Number'!$Q$3:$Q$200,'Job Number'!$A$3:$A$200,'Line Yield'!AG$1,'Job Number'!$E$3:$E$200,'Line Yield'!$A$60,'Job Number'!$B$3:$B$200,'Line Yield'!$C61)</f>
        <v>0</v>
      </c>
      <c r="AH61" s="5">
        <f>SUMIFS('Job Number'!$Q$3:$Q$200,'Job Number'!$A$3:$A$200,'Line Yield'!AH$1,'Job Number'!$E$3:$E$200,'Line Yield'!$A$60,'Job Number'!$B$3:$B$200,'Line Yield'!$C61)</f>
        <v>0</v>
      </c>
    </row>
    <row r="63" spans="1:34" ht="15.75" customHeight="1">
      <c r="A63" s="64" t="str">
        <f>'Line Output'!A62</f>
        <v>W03-25040039-Y</v>
      </c>
      <c r="B63" s="64" t="str">
        <f>'Line Output'!B62</f>
        <v>28#*2C+28#*2C+AL+D+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ht="14.25" customHeight="1">
      <c r="A64" s="72"/>
      <c r="B64" s="5">
        <f>IFERROR(SUM(D64:AG64)/COUNTIF(D64:AG64,"&gt;0"),0)</f>
        <v>0</v>
      </c>
      <c r="C64" s="7" t="str">
        <f>'Line Output'!C63</f>
        <v>Y01</v>
      </c>
      <c r="D64" s="5">
        <f>SUMIFS('Job Number'!$Q$3:$Q$200,'Job Number'!$A$3:$A$200,'Line Yield'!D$1,'Job Number'!$E$3:$E$200,'Line Yield'!$A$63,'Job Number'!$B$3:$B$200,'Line Yield'!$C64)</f>
        <v>0</v>
      </c>
      <c r="E64" s="5">
        <f>SUMIFS('Job Number'!$Q$3:$Q$200,'Job Number'!$A$3:$A$200,'Line Yield'!E$1,'Job Number'!$E$3:$E$200,'Line Yield'!$A$63,'Job Number'!$B$3:$B$200,'Line Yield'!$C64)</f>
        <v>0</v>
      </c>
      <c r="F64" s="5">
        <f>SUMIFS('Job Number'!$Q$3:$Q$200,'Job Number'!$A$3:$A$200,'Line Yield'!F$1,'Job Number'!$E$3:$E$200,'Line Yield'!$A$63,'Job Number'!$B$3:$B$200,'Line Yield'!$C64)</f>
        <v>0</v>
      </c>
      <c r="G64" s="5">
        <f>SUMIFS('Job Number'!$Q$3:$Q$200,'Job Number'!$A$3:$A$200,'Line Yield'!G$1,'Job Number'!$E$3:$E$200,'Line Yield'!$A$63,'Job Number'!$B$3:$B$200,'Line Yield'!$C64)</f>
        <v>0</v>
      </c>
      <c r="H64" s="5">
        <f>SUMIFS('Job Number'!$Q$3:$Q$200,'Job Number'!$A$3:$A$200,'Line Yield'!H$1,'Job Number'!$E$3:$E$200,'Line Yield'!$A$63,'Job Number'!$B$3:$B$200,'Line Yield'!$C64)</f>
        <v>0</v>
      </c>
      <c r="I64" s="5">
        <f>SUMIFS('Job Number'!$Q$3:$Q$200,'Job Number'!$A$3:$A$200,'Line Yield'!I$1,'Job Number'!$E$3:$E$200,'Line Yield'!$A$63,'Job Number'!$B$3:$B$200,'Line Yield'!$C64)</f>
        <v>0</v>
      </c>
      <c r="J64" s="5">
        <f>SUMIFS('Job Number'!$Q$3:$Q$200,'Job Number'!$A$3:$A$200,'Line Yield'!J$1,'Job Number'!$E$3:$E$200,'Line Yield'!$A$63,'Job Number'!$B$3:$B$200,'Line Yield'!$C64)</f>
        <v>0</v>
      </c>
      <c r="K64" s="5">
        <f>SUMIFS('Job Number'!$Q$3:$Q$200,'Job Number'!$A$3:$A$200,'Line Yield'!K$1,'Job Number'!$E$3:$E$200,'Line Yield'!$A$63,'Job Number'!$B$3:$B$200,'Line Yield'!$C64)</f>
        <v>0</v>
      </c>
      <c r="L64" s="5">
        <f>SUMIFS('Job Number'!$Q$3:$Q$200,'Job Number'!$A$3:$A$200,'Line Yield'!L$1,'Job Number'!$E$3:$E$200,'Line Yield'!$A$63,'Job Number'!$B$3:$B$200,'Line Yield'!$C64)</f>
        <v>0</v>
      </c>
      <c r="M64" s="5">
        <f>SUMIFS('Job Number'!$Q$3:$Q$200,'Job Number'!$A$3:$A$200,'Line Yield'!M$1,'Job Number'!$E$3:$E$200,'Line Yield'!$A$63,'Job Number'!$B$3:$B$200,'Line Yield'!$C64)</f>
        <v>0</v>
      </c>
      <c r="N64" s="5">
        <f>SUMIFS('Job Number'!$Q$3:$Q$200,'Job Number'!$A$3:$A$200,'Line Yield'!N$1,'Job Number'!$E$3:$E$200,'Line Yield'!$A$63,'Job Number'!$B$3:$B$200,'Line Yield'!$C64)</f>
        <v>0</v>
      </c>
      <c r="O64" s="5">
        <f>SUMIFS('Job Number'!$Q$3:$Q$200,'Job Number'!$A$3:$A$200,'Line Yield'!O$1,'Job Number'!$E$3:$E$200,'Line Yield'!$A$63,'Job Number'!$B$3:$B$200,'Line Yield'!$C64)</f>
        <v>0</v>
      </c>
      <c r="P64" s="5">
        <f>SUMIFS('Job Number'!$Q$3:$Q$200,'Job Number'!$A$3:$A$200,'Line Yield'!P$1,'Job Number'!$E$3:$E$200,'Line Yield'!$A$63,'Job Number'!$B$3:$B$200,'Line Yield'!$C64)</f>
        <v>0</v>
      </c>
      <c r="Q64" s="5">
        <f>SUMIFS('Job Number'!$Q$3:$Q$200,'Job Number'!$A$3:$A$200,'Line Yield'!Q$1,'Job Number'!$E$3:$E$200,'Line Yield'!$A$63,'Job Number'!$B$3:$B$200,'Line Yield'!$C64)</f>
        <v>0</v>
      </c>
      <c r="R64" s="5">
        <f>SUMIFS('Job Number'!$Q$3:$Q$200,'Job Number'!$A$3:$A$200,'Line Yield'!R$1,'Job Number'!$E$3:$E$200,'Line Yield'!$A$63,'Job Number'!$B$3:$B$200,'Line Yield'!$C64)</f>
        <v>0</v>
      </c>
      <c r="S64" s="5">
        <f>SUMIFS('Job Number'!$Q$3:$Q$200,'Job Number'!$A$3:$A$200,'Line Yield'!S$1,'Job Number'!$E$3:$E$200,'Line Yield'!$A$63,'Job Number'!$B$3:$B$200,'Line Yield'!$C64)</f>
        <v>0</v>
      </c>
      <c r="T64" s="5">
        <f>SUMIFS('Job Number'!$Q$3:$Q$200,'Job Number'!$A$3:$A$200,'Line Yield'!T$1,'Job Number'!$E$3:$E$200,'Line Yield'!$A$63,'Job Number'!$B$3:$B$200,'Line Yield'!$C64)</f>
        <v>0</v>
      </c>
      <c r="U64" s="5">
        <f>SUMIFS('Job Number'!$Q$3:$Q$200,'Job Number'!$A$3:$A$200,'Line Yield'!U$1,'Job Number'!$E$3:$E$200,'Line Yield'!$A$63,'Job Number'!$B$3:$B$200,'Line Yield'!$C64)</f>
        <v>0</v>
      </c>
      <c r="V64" s="5">
        <f>SUMIFS('Job Number'!$Q$3:$Q$200,'Job Number'!$A$3:$A$200,'Line Yield'!V$1,'Job Number'!$E$3:$E$200,'Line Yield'!$A$63,'Job Number'!$B$3:$B$200,'Line Yield'!$C64)</f>
        <v>0</v>
      </c>
      <c r="W64" s="5">
        <f>SUMIFS('Job Number'!$Q$3:$Q$200,'Job Number'!$A$3:$A$200,'Line Yield'!W$1,'Job Number'!$E$3:$E$200,'Line Yield'!$A$63,'Job Number'!$B$3:$B$200,'Line Yield'!$C64)</f>
        <v>0</v>
      </c>
      <c r="X64" s="5">
        <f>SUMIFS('Job Number'!$Q$3:$Q$200,'Job Number'!$A$3:$A$200,'Line Yield'!X$1,'Job Number'!$E$3:$E$200,'Line Yield'!$A$63,'Job Number'!$B$3:$B$200,'Line Yield'!$C64)</f>
        <v>0</v>
      </c>
      <c r="Y64" s="5">
        <f>SUMIFS('Job Number'!$Q$3:$Q$200,'Job Number'!$A$3:$A$200,'Line Yield'!Y$1,'Job Number'!$E$3:$E$200,'Line Yield'!$A$63,'Job Number'!$B$3:$B$200,'Line Yield'!$C64)</f>
        <v>0</v>
      </c>
      <c r="Z64" s="5">
        <f>SUMIFS('Job Number'!$Q$3:$Q$200,'Job Number'!$A$3:$A$200,'Line Yield'!Z$1,'Job Number'!$E$3:$E$200,'Line Yield'!$A$63,'Job Number'!$B$3:$B$200,'Line Yield'!$C64)</f>
        <v>0</v>
      </c>
      <c r="AA64" s="5">
        <f>SUMIFS('Job Number'!$Q$3:$Q$200,'Job Number'!$A$3:$A$200,'Line Yield'!AA$1,'Job Number'!$E$3:$E$200,'Line Yield'!$A$63,'Job Number'!$B$3:$B$200,'Line Yield'!$C64)</f>
        <v>0</v>
      </c>
      <c r="AB64" s="5">
        <f>SUMIFS('Job Number'!$Q$3:$Q$200,'Job Number'!$A$3:$A$200,'Line Yield'!AB$1,'Job Number'!$E$3:$E$200,'Line Yield'!$A$63,'Job Number'!$B$3:$B$200,'Line Yield'!$C64)</f>
        <v>0</v>
      </c>
      <c r="AC64" s="5">
        <f>SUMIFS('Job Number'!$Q$3:$Q$200,'Job Number'!$A$3:$A$200,'Line Yield'!AC$1,'Job Number'!$E$3:$E$200,'Line Yield'!$A$63,'Job Number'!$B$3:$B$200,'Line Yield'!$C64)</f>
        <v>0</v>
      </c>
      <c r="AD64" s="5">
        <f>SUMIFS('Job Number'!$Q$3:$Q$200,'Job Number'!$A$3:$A$200,'Line Yield'!AD$1,'Job Number'!$E$3:$E$200,'Line Yield'!$A$63,'Job Number'!$B$3:$B$200,'Line Yield'!$C64)</f>
        <v>0</v>
      </c>
      <c r="AE64" s="5">
        <f>SUMIFS('Job Number'!$Q$3:$Q$200,'Job Number'!$A$3:$A$200,'Line Yield'!AE$1,'Job Number'!$E$3:$E$200,'Line Yield'!$A$63,'Job Number'!$B$3:$B$200,'Line Yield'!$C64)</f>
        <v>0</v>
      </c>
      <c r="AF64" s="5">
        <f>SUMIFS('Job Number'!$Q$3:$Q$200,'Job Number'!$A$3:$A$200,'Line Yield'!AF$1,'Job Number'!$E$3:$E$200,'Line Yield'!$A$63,'Job Number'!$B$3:$B$200,'Line Yield'!$C64)</f>
        <v>0</v>
      </c>
      <c r="AG64" s="5">
        <f>SUMIFS('Job Number'!$Q$3:$Q$200,'Job Number'!$A$3:$A$200,'Line Yield'!AG$1,'Job Number'!$E$3:$E$200,'Line Yield'!$A$63,'Job Number'!$B$3:$B$200,'Line Yield'!$C64)</f>
        <v>0</v>
      </c>
      <c r="AH64" s="5">
        <f>SUMIFS('Job Number'!$Q$3:$Q$200,'Job Number'!$A$3:$A$200,'Line Yield'!AH$1,'Job Number'!$E$3:$E$200,'Line Yield'!$A$63,'Job Number'!$B$3:$B$200,'Line Yield'!$C64)</f>
        <v>0</v>
      </c>
    </row>
    <row r="66" spans="1:34" ht="15.75" customHeight="1">
      <c r="A66" s="64" t="str">
        <f>'Line Output'!A65</f>
        <v>W03-25040040-Y</v>
      </c>
      <c r="B66" s="64" t="str">
        <f>'Line Output'!B65</f>
        <v>28#*2C+28#*2C+AL+D+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ht="14.25" customHeight="1">
      <c r="A67" s="72"/>
      <c r="B67" s="5">
        <f>IFERROR(SUM(D67:AG67)/COUNTIF(D67:AG67,"&gt;0"),0)</f>
        <v>0</v>
      </c>
      <c r="C67" s="7" t="str">
        <f>'Line Output'!C66</f>
        <v>Y01</v>
      </c>
      <c r="D67" s="5">
        <f>SUMIFS('Job Number'!$Q$3:$Q$200,'Job Number'!$A$3:$A$200,'Line Yield'!D$1,'Job Number'!$E$3:$E$200,'Line Yield'!$A$66,'Job Number'!$B$3:$B$200,'Line Yield'!$C67)</f>
        <v>0</v>
      </c>
      <c r="E67" s="5">
        <f>SUMIFS('Job Number'!$Q$3:$Q$200,'Job Number'!$A$3:$A$200,'Line Yield'!E$1,'Job Number'!$E$3:$E$200,'Line Yield'!$A$66,'Job Number'!$B$3:$B$200,'Line Yield'!$C67)</f>
        <v>0</v>
      </c>
      <c r="F67" s="5">
        <f>SUMIFS('Job Number'!$Q$3:$Q$200,'Job Number'!$A$3:$A$200,'Line Yield'!F$1,'Job Number'!$E$3:$E$200,'Line Yield'!$A$66,'Job Number'!$B$3:$B$200,'Line Yield'!$C67)</f>
        <v>0</v>
      </c>
      <c r="G67" s="5">
        <f>SUMIFS('Job Number'!$Q$3:$Q$200,'Job Number'!$A$3:$A$200,'Line Yield'!G$1,'Job Number'!$E$3:$E$200,'Line Yield'!$A$66,'Job Number'!$B$3:$B$200,'Line Yield'!$C67)</f>
        <v>0</v>
      </c>
      <c r="H67" s="5">
        <f>SUMIFS('Job Number'!$Q$3:$Q$200,'Job Number'!$A$3:$A$200,'Line Yield'!H$1,'Job Number'!$E$3:$E$200,'Line Yield'!$A$66,'Job Number'!$B$3:$B$200,'Line Yield'!$C67)</f>
        <v>0</v>
      </c>
      <c r="I67" s="5">
        <f>SUMIFS('Job Number'!$Q$3:$Q$200,'Job Number'!$A$3:$A$200,'Line Yield'!I$1,'Job Number'!$E$3:$E$200,'Line Yield'!$A$66,'Job Number'!$B$3:$B$200,'Line Yield'!$C67)</f>
        <v>0</v>
      </c>
      <c r="J67" s="5">
        <f>SUMIFS('Job Number'!$Q$3:$Q$200,'Job Number'!$A$3:$A$200,'Line Yield'!J$1,'Job Number'!$E$3:$E$200,'Line Yield'!$A$66,'Job Number'!$B$3:$B$200,'Line Yield'!$C67)</f>
        <v>0</v>
      </c>
      <c r="K67" s="5">
        <f>SUMIFS('Job Number'!$Q$3:$Q$200,'Job Number'!$A$3:$A$200,'Line Yield'!K$1,'Job Number'!$E$3:$E$200,'Line Yield'!$A$66,'Job Number'!$B$3:$B$200,'Line Yield'!$C67)</f>
        <v>0</v>
      </c>
      <c r="L67" s="5">
        <f>SUMIFS('Job Number'!$Q$3:$Q$200,'Job Number'!$A$3:$A$200,'Line Yield'!L$1,'Job Number'!$E$3:$E$200,'Line Yield'!$A$66,'Job Number'!$B$3:$B$200,'Line Yield'!$C67)</f>
        <v>0</v>
      </c>
      <c r="M67" s="5">
        <f>SUMIFS('Job Number'!$Q$3:$Q$200,'Job Number'!$A$3:$A$200,'Line Yield'!M$1,'Job Number'!$E$3:$E$200,'Line Yield'!$A$66,'Job Number'!$B$3:$B$200,'Line Yield'!$C67)</f>
        <v>0</v>
      </c>
      <c r="N67" s="5">
        <f>SUMIFS('Job Number'!$Q$3:$Q$200,'Job Number'!$A$3:$A$200,'Line Yield'!N$1,'Job Number'!$E$3:$E$200,'Line Yield'!$A$66,'Job Number'!$B$3:$B$200,'Line Yield'!$C67)</f>
        <v>0</v>
      </c>
      <c r="O67" s="5">
        <f>SUMIFS('Job Number'!$Q$3:$Q$200,'Job Number'!$A$3:$A$200,'Line Yield'!O$1,'Job Number'!$E$3:$E$200,'Line Yield'!$A$66,'Job Number'!$B$3:$B$200,'Line Yield'!$C67)</f>
        <v>0</v>
      </c>
      <c r="P67" s="5">
        <f>SUMIFS('Job Number'!$Q$3:$Q$200,'Job Number'!$A$3:$A$200,'Line Yield'!P$1,'Job Number'!$E$3:$E$200,'Line Yield'!$A$66,'Job Number'!$B$3:$B$200,'Line Yield'!$C67)</f>
        <v>0</v>
      </c>
      <c r="Q67" s="5">
        <f>SUMIFS('Job Number'!$Q$3:$Q$200,'Job Number'!$A$3:$A$200,'Line Yield'!Q$1,'Job Number'!$E$3:$E$200,'Line Yield'!$A$66,'Job Number'!$B$3:$B$200,'Line Yield'!$C67)</f>
        <v>0</v>
      </c>
      <c r="R67" s="5">
        <f>SUMIFS('Job Number'!$Q$3:$Q$200,'Job Number'!$A$3:$A$200,'Line Yield'!R$1,'Job Number'!$E$3:$E$200,'Line Yield'!$A$66,'Job Number'!$B$3:$B$200,'Line Yield'!$C67)</f>
        <v>0</v>
      </c>
      <c r="S67" s="5">
        <f>SUMIFS('Job Number'!$Q$3:$Q$200,'Job Number'!$A$3:$A$200,'Line Yield'!S$1,'Job Number'!$E$3:$E$200,'Line Yield'!$A$66,'Job Number'!$B$3:$B$200,'Line Yield'!$C67)</f>
        <v>0</v>
      </c>
      <c r="T67" s="5">
        <f>SUMIFS('Job Number'!$Q$3:$Q$200,'Job Number'!$A$3:$A$200,'Line Yield'!T$1,'Job Number'!$E$3:$E$200,'Line Yield'!$A$66,'Job Number'!$B$3:$B$200,'Line Yield'!$C67)</f>
        <v>0</v>
      </c>
      <c r="U67" s="5">
        <f>SUMIFS('Job Number'!$Q$3:$Q$200,'Job Number'!$A$3:$A$200,'Line Yield'!U$1,'Job Number'!$E$3:$E$200,'Line Yield'!$A$66,'Job Number'!$B$3:$B$200,'Line Yield'!$C67)</f>
        <v>0</v>
      </c>
      <c r="V67" s="5">
        <f>SUMIFS('Job Number'!$Q$3:$Q$200,'Job Number'!$A$3:$A$200,'Line Yield'!V$1,'Job Number'!$E$3:$E$200,'Line Yield'!$A$66,'Job Number'!$B$3:$B$200,'Line Yield'!$C67)</f>
        <v>0</v>
      </c>
      <c r="W67" s="5">
        <f>SUMIFS('Job Number'!$Q$3:$Q$200,'Job Number'!$A$3:$A$200,'Line Yield'!W$1,'Job Number'!$E$3:$E$200,'Line Yield'!$A$66,'Job Number'!$B$3:$B$200,'Line Yield'!$C67)</f>
        <v>0</v>
      </c>
      <c r="X67" s="5">
        <f>SUMIFS('Job Number'!$Q$3:$Q$200,'Job Number'!$A$3:$A$200,'Line Yield'!X$1,'Job Number'!$E$3:$E$200,'Line Yield'!$A$66,'Job Number'!$B$3:$B$200,'Line Yield'!$C67)</f>
        <v>0</v>
      </c>
      <c r="Y67" s="5">
        <f>SUMIFS('Job Number'!$Q$3:$Q$200,'Job Number'!$A$3:$A$200,'Line Yield'!Y$1,'Job Number'!$E$3:$E$200,'Line Yield'!$A$66,'Job Number'!$B$3:$B$200,'Line Yield'!$C67)</f>
        <v>0</v>
      </c>
      <c r="Z67" s="5">
        <f>SUMIFS('Job Number'!$Q$3:$Q$200,'Job Number'!$A$3:$A$200,'Line Yield'!Z$1,'Job Number'!$E$3:$E$200,'Line Yield'!$A$66,'Job Number'!$B$3:$B$200,'Line Yield'!$C67)</f>
        <v>0</v>
      </c>
      <c r="AA67" s="5">
        <f>SUMIFS('Job Number'!$Q$3:$Q$200,'Job Number'!$A$3:$A$200,'Line Yield'!AA$1,'Job Number'!$E$3:$E$200,'Line Yield'!$A$66,'Job Number'!$B$3:$B$200,'Line Yield'!$C67)</f>
        <v>0</v>
      </c>
      <c r="AB67" s="5">
        <f>SUMIFS('Job Number'!$Q$3:$Q$200,'Job Number'!$A$3:$A$200,'Line Yield'!AB$1,'Job Number'!$E$3:$E$200,'Line Yield'!$A$66,'Job Number'!$B$3:$B$200,'Line Yield'!$C67)</f>
        <v>0</v>
      </c>
      <c r="AC67" s="5">
        <f>SUMIFS('Job Number'!$Q$3:$Q$200,'Job Number'!$A$3:$A$200,'Line Yield'!AC$1,'Job Number'!$E$3:$E$200,'Line Yield'!$A$66,'Job Number'!$B$3:$B$200,'Line Yield'!$C67)</f>
        <v>0</v>
      </c>
      <c r="AD67" s="5">
        <f>SUMIFS('Job Number'!$Q$3:$Q$200,'Job Number'!$A$3:$A$200,'Line Yield'!AD$1,'Job Number'!$E$3:$E$200,'Line Yield'!$A$66,'Job Number'!$B$3:$B$200,'Line Yield'!$C67)</f>
        <v>0</v>
      </c>
      <c r="AE67" s="5">
        <f>SUMIFS('Job Number'!$Q$3:$Q$200,'Job Number'!$A$3:$A$200,'Line Yield'!AE$1,'Job Number'!$E$3:$E$200,'Line Yield'!$A$66,'Job Number'!$B$3:$B$200,'Line Yield'!$C67)</f>
        <v>0</v>
      </c>
      <c r="AF67" s="5">
        <f>SUMIFS('Job Number'!$Q$3:$Q$200,'Job Number'!$A$3:$A$200,'Line Yield'!AF$1,'Job Number'!$E$3:$E$200,'Line Yield'!$A$66,'Job Number'!$B$3:$B$200,'Line Yield'!$C67)</f>
        <v>0</v>
      </c>
      <c r="AG67" s="5">
        <f>SUMIFS('Job Number'!$Q$3:$Q$200,'Job Number'!$A$3:$A$200,'Line Yield'!AG$1,'Job Number'!$E$3:$E$200,'Line Yield'!$A$66,'Job Number'!$B$3:$B$200,'Line Yield'!$C67)</f>
        <v>0</v>
      </c>
      <c r="AH67" s="5">
        <f>SUMIFS('Job Number'!$Q$3:$Q$200,'Job Number'!$A$3:$A$200,'Line Yield'!AH$1,'Job Number'!$E$3:$E$200,'Line Yield'!$A$66,'Job Number'!$B$3:$B$200,'Line Yield'!$C67)</f>
        <v>0</v>
      </c>
    </row>
    <row r="68" spans="1:34" ht="14.25" customHeight="1"/>
    <row r="69" spans="1:34" ht="15.75" customHeight="1">
      <c r="A69" s="64" t="str">
        <f>'Line Output'!A68</f>
        <v>W03-00040033-Y</v>
      </c>
      <c r="B69" s="64" t="str">
        <f>'Line Output'!B68</f>
        <v>MM38 / MP98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ht="14.25" customHeight="1">
      <c r="A70" s="72"/>
      <c r="B70" s="5">
        <f>IFERROR(SUM(D70:AG70)/COUNTIF(D70:AG70,"&gt;0"),0)</f>
        <v>3.4102713223342532E-2</v>
      </c>
      <c r="C70" s="7" t="str">
        <f>'Line Output'!C69</f>
        <v>Y01</v>
      </c>
      <c r="D70" s="5">
        <f>SUMIFS('Job Number'!$Q$3:$Q$200,'Job Number'!$A$3:$A$200,'Line Yield'!D$1,'Job Number'!$E$3:$E$200,'Line Yield'!$A$69,'Job Number'!$B$3:$B$200,'Line Yield'!$C70)</f>
        <v>0</v>
      </c>
      <c r="E70" s="5">
        <f>SUMIFS('Job Number'!$Q$3:$Q$200,'Job Number'!$A$3:$A$200,'Line Yield'!E$1,'Job Number'!$E$3:$E$200,'Line Yield'!$A$69,'Job Number'!$B$3:$B$200,'Line Yield'!$C70)</f>
        <v>0</v>
      </c>
      <c r="F70" s="5">
        <f>SUMIFS('Job Number'!$Q$3:$Q$200,'Job Number'!$A$3:$A$200,'Line Yield'!F$1,'Job Number'!$E$3:$E$200,'Line Yield'!$A$69,'Job Number'!$B$3:$B$200,'Line Yield'!$C70)</f>
        <v>0</v>
      </c>
      <c r="G70" s="5">
        <f>SUMIFS('Job Number'!$Q$3:$Q$200,'Job Number'!$A$3:$A$200,'Line Yield'!G$1,'Job Number'!$E$3:$E$200,'Line Yield'!$A$69,'Job Number'!$B$3:$B$200,'Line Yield'!$C70)</f>
        <v>0</v>
      </c>
      <c r="H70" s="5">
        <f>SUMIFS('Job Number'!$Q$3:$Q$200,'Job Number'!$A$3:$A$200,'Line Yield'!H$1,'Job Number'!$E$3:$E$200,'Line Yield'!$A$69,'Job Number'!$B$3:$B$200,'Line Yield'!$C70)</f>
        <v>0</v>
      </c>
      <c r="I70" s="5">
        <f>SUMIFS('Job Number'!$Q$3:$Q$200,'Job Number'!$A$3:$A$200,'Line Yield'!I$1,'Job Number'!$E$3:$E$200,'Line Yield'!$A$69,'Job Number'!$B$3:$B$200,'Line Yield'!$C70)</f>
        <v>0</v>
      </c>
      <c r="J70" s="5">
        <f>SUMIFS('Job Number'!$Q$3:$Q$200,'Job Number'!$A$3:$A$200,'Line Yield'!J$1,'Job Number'!$E$3:$E$200,'Line Yield'!$A$69,'Job Number'!$B$3:$B$200,'Line Yield'!$C70)</f>
        <v>0</v>
      </c>
      <c r="K70" s="5">
        <f>SUMIFS('Job Number'!$Q$3:$Q$200,'Job Number'!$A$3:$A$200,'Line Yield'!K$1,'Job Number'!$E$3:$E$200,'Line Yield'!$A$69,'Job Number'!$B$3:$B$200,'Line Yield'!$C70)</f>
        <v>0</v>
      </c>
      <c r="L70" s="5">
        <f>SUMIFS('Job Number'!$Q$3:$Q$200,'Job Number'!$A$3:$A$200,'Line Yield'!L$1,'Job Number'!$E$3:$E$200,'Line Yield'!$A$69,'Job Number'!$B$3:$B$200,'Line Yield'!$C70)</f>
        <v>0</v>
      </c>
      <c r="M70" s="5">
        <f>SUMIFS('Job Number'!$Q$3:$Q$200,'Job Number'!$A$3:$A$200,'Line Yield'!M$1,'Job Number'!$E$3:$E$200,'Line Yield'!$A$69,'Job Number'!$B$3:$B$200,'Line Yield'!$C70)</f>
        <v>0</v>
      </c>
      <c r="N70" s="5">
        <f>SUMIFS('Job Number'!$Q$3:$Q$200,'Job Number'!$A$3:$A$200,'Line Yield'!N$1,'Job Number'!$E$3:$E$200,'Line Yield'!$A$69,'Job Number'!$B$3:$B$200,'Line Yield'!$C70)</f>
        <v>0</v>
      </c>
      <c r="O70" s="5">
        <f>SUMIFS('Job Number'!$Q$3:$Q$200,'Job Number'!$A$3:$A$200,'Line Yield'!O$1,'Job Number'!$E$3:$E$200,'Line Yield'!$A$69,'Job Number'!$B$3:$B$200,'Line Yield'!$C70)</f>
        <v>0</v>
      </c>
      <c r="P70" s="5">
        <f>SUMIFS('Job Number'!$Q$3:$Q$200,'Job Number'!$A$3:$A$200,'Line Yield'!P$1,'Job Number'!$E$3:$E$200,'Line Yield'!$A$69,'Job Number'!$B$3:$B$200,'Line Yield'!$C70)</f>
        <v>0</v>
      </c>
      <c r="Q70" s="5">
        <f>SUMIFS('Job Number'!$Q$3:$Q$200,'Job Number'!$A$3:$A$200,'Line Yield'!Q$1,'Job Number'!$E$3:$E$200,'Line Yield'!$A$69,'Job Number'!$B$3:$B$200,'Line Yield'!$C70)</f>
        <v>0</v>
      </c>
      <c r="R70" s="5">
        <f>SUMIFS('Job Number'!$Q$3:$Q$200,'Job Number'!$A$3:$A$200,'Line Yield'!R$1,'Job Number'!$E$3:$E$200,'Line Yield'!$A$69,'Job Number'!$B$3:$B$200,'Line Yield'!$C70)</f>
        <v>0</v>
      </c>
      <c r="S70" s="5">
        <f>SUMIFS('Job Number'!$Q$3:$Q$200,'Job Number'!$A$3:$A$200,'Line Yield'!S$1,'Job Number'!$E$3:$E$200,'Line Yield'!$A$69,'Job Number'!$B$3:$B$200,'Line Yield'!$C70)</f>
        <v>0</v>
      </c>
      <c r="T70" s="5">
        <f>SUMIFS('Job Number'!$Q$3:$Q$200,'Job Number'!$A$3:$A$200,'Line Yield'!T$1,'Job Number'!$E$3:$E$200,'Line Yield'!$A$69,'Job Number'!$B$3:$B$200,'Line Yield'!$C70)</f>
        <v>0</v>
      </c>
      <c r="U70" s="5">
        <f>SUMIFS('Job Number'!$Q$3:$Q$200,'Job Number'!$A$3:$A$200,'Line Yield'!U$1,'Job Number'!$E$3:$E$200,'Line Yield'!$A$69,'Job Number'!$B$3:$B$200,'Line Yield'!$C70)</f>
        <v>0</v>
      </c>
      <c r="V70" s="5">
        <f>SUMIFS('Job Number'!$Q$3:$Q$200,'Job Number'!$A$3:$A$200,'Line Yield'!V$1,'Job Number'!$E$3:$E$200,'Line Yield'!$A$69,'Job Number'!$B$3:$B$200,'Line Yield'!$C70)</f>
        <v>0</v>
      </c>
      <c r="W70" s="5">
        <f>SUMIFS('Job Number'!$Q$3:$Q$200,'Job Number'!$A$3:$A$200,'Line Yield'!W$1,'Job Number'!$E$3:$E$200,'Line Yield'!$A$69,'Job Number'!$B$3:$B$200,'Line Yield'!$C70)</f>
        <v>0</v>
      </c>
      <c r="X70" s="5">
        <f>SUMIFS('Job Number'!$Q$3:$Q$200,'Job Number'!$A$3:$A$200,'Line Yield'!X$1,'Job Number'!$E$3:$E$200,'Line Yield'!$A$69,'Job Number'!$B$3:$B$200,'Line Yield'!$C70)</f>
        <v>0</v>
      </c>
      <c r="Y70" s="5">
        <f>SUMIFS('Job Number'!$Q$3:$Q$200,'Job Number'!$A$3:$A$200,'Line Yield'!Y$1,'Job Number'!$E$3:$E$200,'Line Yield'!$A$69,'Job Number'!$B$3:$B$200,'Line Yield'!$C70)</f>
        <v>0</v>
      </c>
      <c r="Z70" s="5">
        <f>SUMIFS('Job Number'!$Q$3:$Q$200,'Job Number'!$A$3:$A$200,'Line Yield'!Z$1,'Job Number'!$E$3:$E$200,'Line Yield'!$A$69,'Job Number'!$B$3:$B$200,'Line Yield'!$C70)</f>
        <v>0</v>
      </c>
      <c r="AA70" s="5">
        <f>SUMIFS('Job Number'!$Q$3:$Q$200,'Job Number'!$A$3:$A$200,'Line Yield'!AA$1,'Job Number'!$E$3:$E$200,'Line Yield'!$A$69,'Job Number'!$B$3:$B$200,'Line Yield'!$C70)</f>
        <v>0</v>
      </c>
      <c r="AB70" s="5">
        <f>SUMIFS('Job Number'!$Q$3:$Q$200,'Job Number'!$A$3:$A$200,'Line Yield'!AB$1,'Job Number'!$E$3:$E$200,'Line Yield'!$A$69,'Job Number'!$B$3:$B$200,'Line Yield'!$C70)</f>
        <v>0</v>
      </c>
      <c r="AC70" s="5">
        <f>SUMIFS('Job Number'!$Q$3:$Q$200,'Job Number'!$A$3:$A$200,'Line Yield'!AC$1,'Job Number'!$E$3:$E$200,'Line Yield'!$A$69,'Job Number'!$B$3:$B$200,'Line Yield'!$C70)</f>
        <v>3.4102713223342532E-2</v>
      </c>
      <c r="AD70" s="5">
        <f>SUMIFS('Job Number'!$Q$3:$Q$200,'Job Number'!$A$3:$A$200,'Line Yield'!AD$1,'Job Number'!$E$3:$E$200,'Line Yield'!$A$69,'Job Number'!$B$3:$B$200,'Line Yield'!$C70)</f>
        <v>0</v>
      </c>
      <c r="AE70" s="5">
        <f>SUMIFS('Job Number'!$Q$3:$Q$200,'Job Number'!$A$3:$A$200,'Line Yield'!AE$1,'Job Number'!$E$3:$E$200,'Line Yield'!$A$69,'Job Number'!$B$3:$B$200,'Line Yield'!$C70)</f>
        <v>0</v>
      </c>
      <c r="AF70" s="5">
        <f>SUMIFS('Job Number'!$Q$3:$Q$200,'Job Number'!$A$3:$A$200,'Line Yield'!AF$1,'Job Number'!$E$3:$E$200,'Line Yield'!$A$69,'Job Number'!$B$3:$B$200,'Line Yield'!$C70)</f>
        <v>0</v>
      </c>
      <c r="AG70" s="5">
        <f>SUMIFS('Job Number'!$Q$3:$Q$200,'Job Number'!$A$3:$A$200,'Line Yield'!AG$1,'Job Number'!$E$3:$E$200,'Line Yield'!$A$69,'Job Number'!$B$3:$B$200,'Line Yield'!$C70)</f>
        <v>0</v>
      </c>
      <c r="AH70" s="5">
        <f>SUMIFS('Job Number'!$Q$3:$Q$200,'Job Number'!$A$3:$A$200,'Line Yield'!AH$1,'Job Number'!$E$3:$E$200,'Line Yield'!$A$69,'Job Number'!$B$3:$B$200,'Line Yield'!$C70)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H87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E65" sqref="E65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2" width="22.5703125" style="11" customWidth="1"/>
    <col min="13" max="17" width="22.7109375" style="11" bestFit="1" customWidth="1"/>
    <col min="18" max="24" width="22.7109375" style="25" bestFit="1" customWidth="1"/>
    <col min="25" max="25" width="22.5703125" style="25" customWidth="1"/>
    <col min="26" max="26" width="15" style="25" customWidth="1"/>
    <col min="27" max="27" width="14.7109375" style="25" customWidth="1"/>
    <col min="28" max="28" width="15.140625" style="25" customWidth="1"/>
    <col min="29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0" s="24" customFormat="1" ht="18" thickTop="1" thickBot="1">
      <c r="A1" s="160"/>
      <c r="B1" s="160"/>
      <c r="C1" s="183" t="str">
        <f>'FG TYPE'!B2</f>
        <v>W01-03000027</v>
      </c>
      <c r="D1" s="183" t="str">
        <f>'FG TYPE'!B3</f>
        <v>W01-03000013</v>
      </c>
      <c r="E1" s="183" t="str">
        <f>'FG TYPE'!B4</f>
        <v>W01-03000026</v>
      </c>
      <c r="F1" s="183" t="str">
        <f>'FG TYPE'!B5</f>
        <v>W01-03000020</v>
      </c>
      <c r="G1" s="183" t="str">
        <f>'FG TYPE'!B6</f>
        <v>W01-03000004</v>
      </c>
      <c r="H1" s="158" t="str">
        <f>'FG TYPE'!B7</f>
        <v>W01-03000025</v>
      </c>
      <c r="I1" s="158" t="str">
        <f>'FG TYPE'!B9</f>
        <v>W03-71010060-Y</v>
      </c>
      <c r="J1" s="158" t="str">
        <f>'FG TYPE'!B10</f>
        <v>W03-71010061-Y</v>
      </c>
      <c r="K1" s="158" t="str">
        <f>'FG TYPE'!B11</f>
        <v>W03-25040027-Y</v>
      </c>
      <c r="L1" s="158" t="str">
        <f>'FG TYPE'!B12</f>
        <v>W03-25040028-Y</v>
      </c>
      <c r="M1" s="158" t="str">
        <f>'FG TYPE'!B13</f>
        <v>W03-25040029-Y</v>
      </c>
      <c r="N1" s="158" t="str">
        <f>'FG TYPE'!B14</f>
        <v>W03-25040030-Y</v>
      </c>
      <c r="O1" s="158" t="str">
        <f>'FG TYPE'!B15</f>
        <v>W03-25040031-Y</v>
      </c>
      <c r="P1" s="158" t="str">
        <f>'FG TYPE'!B16</f>
        <v>W03-25040032-Y</v>
      </c>
      <c r="Q1" s="158" t="str">
        <f>'FG TYPE'!B17</f>
        <v>W03-25040033-Y</v>
      </c>
      <c r="R1" s="158" t="str">
        <f>'FG TYPE'!B18</f>
        <v>W03-25040034-Y</v>
      </c>
      <c r="S1" s="158" t="str">
        <f>'FG TYPE'!B19</f>
        <v>W03-25040035-Y</v>
      </c>
      <c r="T1" s="158" t="str">
        <f>'FG TYPE'!B20</f>
        <v>W03-25040036-Y</v>
      </c>
      <c r="U1" s="158" t="str">
        <f>'FG TYPE'!B21</f>
        <v>W03-25040037-Y</v>
      </c>
      <c r="V1" s="158" t="str">
        <f>'FG TYPE'!B22</f>
        <v>W03-25040038-Y</v>
      </c>
      <c r="W1" s="158" t="str">
        <f>'FG TYPE'!B23</f>
        <v>W03-25040039-Y</v>
      </c>
      <c r="X1" s="158" t="str">
        <f>'FG TYPE'!B24</f>
        <v>W03-25040040-Y</v>
      </c>
      <c r="Y1" s="187" t="str">
        <f>'FG TYPE'!B25</f>
        <v>W03-00040033-Y</v>
      </c>
      <c r="Z1" s="187"/>
      <c r="AA1" s="18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62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279"/>
      <c r="BE1" s="279"/>
      <c r="BF1" s="280"/>
      <c r="BH1" s="55"/>
    </row>
    <row r="2" spans="1:60" s="24" customFormat="1" ht="18" thickTop="1" thickBot="1">
      <c r="A2" s="160"/>
      <c r="B2" s="160"/>
      <c r="C2" s="184" t="str">
        <f>'FG TYPE'!C2</f>
        <v>0,127 A</v>
      </c>
      <c r="D2" s="184" t="str">
        <f>'FG TYPE'!C3</f>
        <v>0,120 A</v>
      </c>
      <c r="E2" s="184" t="str">
        <f>'FG TYPE'!C4</f>
        <v>0,200 A</v>
      </c>
      <c r="F2" s="184" t="str">
        <f>'FG TYPE'!C5</f>
        <v>0,160 A</v>
      </c>
      <c r="G2" s="184" t="str">
        <f>'FG TYPE'!C6</f>
        <v>0,080 A</v>
      </c>
      <c r="H2" s="159" t="str">
        <f>'FG TYPE'!C7</f>
        <v>0,180 A</v>
      </c>
      <c r="I2" s="159" t="str">
        <f>'FG TYPE'!C9</f>
        <v>AY01</v>
      </c>
      <c r="J2" s="159" t="str">
        <f>'FG TYPE'!C10</f>
        <v>AX88</v>
      </c>
      <c r="K2" s="159" t="str">
        <f>'FG TYPE'!C11</f>
        <v>28#*2C+24#*2C+AL+D+</v>
      </c>
      <c r="L2" s="159" t="str">
        <f>'FG TYPE'!C12</f>
        <v>28#*2C+24#*2C+AL+D+</v>
      </c>
      <c r="M2" s="159" t="str">
        <f>'FG TYPE'!C13</f>
        <v>28#*2C+24#*2C+AL+D+</v>
      </c>
      <c r="N2" s="159" t="str">
        <f>'FG TYPE'!C14</f>
        <v>28#*2C+24#*2C+AL+D+</v>
      </c>
      <c r="O2" s="159" t="str">
        <f>'FG TYPE'!C15</f>
        <v>28#*2C+24#*2C+AL+D+</v>
      </c>
      <c r="P2" s="159" t="str">
        <f>'FG TYPE'!C16</f>
        <v>28#*2C+24#*2C+AL+D+</v>
      </c>
      <c r="Q2" s="159" t="str">
        <f>'FG TYPE'!C17</f>
        <v>28#*2C+24#*2C+AL+D+</v>
      </c>
      <c r="R2" s="159" t="str">
        <f>'FG TYPE'!C18</f>
        <v>28#*2C+24#*2C+AL+D+</v>
      </c>
      <c r="S2" s="159" t="str">
        <f>'FG TYPE'!C19</f>
        <v>28#*2C+24#*2C+AL+D+</v>
      </c>
      <c r="T2" s="159" t="str">
        <f>'FG TYPE'!C20</f>
        <v>28#*2C+28#*2C+AL+D+</v>
      </c>
      <c r="U2" s="159" t="str">
        <f>'FG TYPE'!C21</f>
        <v>28#*2C+28#*2C+AL+D+</v>
      </c>
      <c r="V2" s="159" t="str">
        <f>'FG TYPE'!C22</f>
        <v>28#*2C+28#*2C+AL+D+</v>
      </c>
      <c r="W2" s="159" t="str">
        <f>'FG TYPE'!C23</f>
        <v>28#*2C+28#*2C+AL+D+</v>
      </c>
      <c r="X2" s="159" t="str">
        <f>'FG TYPE'!C24</f>
        <v>28#*2C+28#*2C+AL+D+</v>
      </c>
      <c r="Y2" s="188" t="str">
        <f>'FG TYPE'!C25</f>
        <v>MM38 / MP98</v>
      </c>
      <c r="Z2" s="188"/>
      <c r="AA2" s="190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63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281"/>
      <c r="BE2" s="281"/>
      <c r="BF2" s="282"/>
      <c r="BH2" s="56"/>
    </row>
    <row r="3" spans="1:60" s="24" customFormat="1" ht="45.75" thickBot="1">
      <c r="A3" s="161"/>
      <c r="B3" s="196" t="s">
        <v>120</v>
      </c>
      <c r="C3" s="40">
        <f>IFERROR(VLOOKUP(C$1,'FG TYPE'!$B$2:$D$25,3,FALSE),0)</f>
        <v>29.25</v>
      </c>
      <c r="D3" s="40">
        <f>IFERROR(VLOOKUP(D$1,'FG TYPE'!$B$2:$D$25,3,FALSE),0)</f>
        <v>26.16</v>
      </c>
      <c r="E3" s="40">
        <f>IFERROR(VLOOKUP(E$1,'FG TYPE'!$B$2:$D$25,3,FALSE),0)</f>
        <v>69.06</v>
      </c>
      <c r="F3" s="40">
        <f>IFERROR(VLOOKUP(F$1,'FG TYPE'!$B$2:$D$25,3,FALSE),0)</f>
        <v>46.5</v>
      </c>
      <c r="G3" s="40">
        <f>IFERROR(VLOOKUP(G$1,'FG TYPE'!$B$2:$D$25,3,FALSE),0)</f>
        <v>11.66</v>
      </c>
      <c r="H3" s="40">
        <f>IFERROR(VLOOKUP(H$1,'FG TYPE'!$B$2:$D$25,3,FALSE),0)</f>
        <v>58.88</v>
      </c>
      <c r="I3" s="40">
        <f>IFERROR(VLOOKUP(I$1,'FG TYPE'!$B$2:$D$25,3,FALSE),0)</f>
        <v>80</v>
      </c>
      <c r="J3" s="40">
        <f>IFERROR(VLOOKUP(J$1,'FG TYPE'!$B$2:$D$25,3,FALSE),0)</f>
        <v>80</v>
      </c>
      <c r="K3" s="40">
        <f>IFERROR(VLOOKUP(K$1,'FG TYPE'!$B$2:$D$25,3,FALSE),0)</f>
        <v>60</v>
      </c>
      <c r="L3" s="40">
        <f>IFERROR(VLOOKUP(L$1,'FG TYPE'!$B$2:$D$25,3,FALSE),0)</f>
        <v>60</v>
      </c>
      <c r="M3" s="40">
        <f>IFERROR(VLOOKUP(M$1,'FG TYPE'!$B$2:$D$25,3,FALSE),0)</f>
        <v>60</v>
      </c>
      <c r="N3" s="40">
        <f>IFERROR(VLOOKUP(N$1,'FG TYPE'!$B$2:$D$25,3,FALSE),0)</f>
        <v>60</v>
      </c>
      <c r="O3" s="40">
        <f>IFERROR(VLOOKUP(O$1,'FG TYPE'!$B$2:$D$25,3,FALSE),0)</f>
        <v>60</v>
      </c>
      <c r="P3" s="40">
        <f>IFERROR(VLOOKUP(P$1,'FG TYPE'!$B$2:$D$25,3,FALSE),0)</f>
        <v>60</v>
      </c>
      <c r="Q3" s="40">
        <f>IFERROR(VLOOKUP(Q$1,'FG TYPE'!$B$2:$D$25,3,FALSE),0)</f>
        <v>60</v>
      </c>
      <c r="R3" s="40">
        <f>IFERROR(VLOOKUP(R$1,'FG TYPE'!$B$2:$D$25,3,FALSE),0)</f>
        <v>60</v>
      </c>
      <c r="S3" s="40">
        <f>IFERROR(VLOOKUP(S$1,'FG TYPE'!$B$2:$D$25,3,FALSE),0)</f>
        <v>60</v>
      </c>
      <c r="T3" s="40">
        <f>IFERROR(VLOOKUP(T$1,'FG TYPE'!$B$2:$D$25,3,FALSE),0)</f>
        <v>60</v>
      </c>
      <c r="U3" s="40">
        <f>IFERROR(VLOOKUP(U$1,'FG TYPE'!$B$2:$D$25,3,FALSE),0)</f>
        <v>60</v>
      </c>
      <c r="V3" s="40">
        <f>IFERROR(VLOOKUP(V$1,'FG TYPE'!$B$2:$D$25,3,FALSE),0)</f>
        <v>60</v>
      </c>
      <c r="W3" s="40">
        <f>IFERROR(VLOOKUP(W$1,'FG TYPE'!$B$2:$D$25,3,FALSE),0)</f>
        <v>60</v>
      </c>
      <c r="X3" s="40">
        <f>IFERROR(VLOOKUP(X$1,'FG TYPE'!$B$2:$D$25,3,FALSE),0)</f>
        <v>60</v>
      </c>
      <c r="Y3" s="40">
        <f>IFERROR(VLOOKUP(Y$1,'FG TYPE'!$B$2:$D$25,3,FALSE),0)</f>
        <v>50</v>
      </c>
      <c r="Z3" s="40">
        <f>IFERROR(VLOOKUP(Z$1,'FG TYPE'!$B$2:$D$25,3,FALSE),0)</f>
        <v>0</v>
      </c>
      <c r="AA3" s="40">
        <f>IFERROR(VLOOKUP(AA$1,'FG TYPE'!$B$2:$D$25,3,FALSE),0)</f>
        <v>0</v>
      </c>
      <c r="AB3" s="40">
        <f>IFERROR(VLOOKUP(AB$1,'FG TYPE'!$B$2:$D$25,3,FALSE),0)</f>
        <v>0</v>
      </c>
      <c r="AC3" s="40">
        <f>IFERROR(VLOOKUP(AC$1,'FG TYPE'!$B$2:$D$25,3,FALSE),0)</f>
        <v>0</v>
      </c>
      <c r="AD3" s="40">
        <f>IFERROR(VLOOKUP(AD$1,'FG TYPE'!$B$2:$D$25,3,FALSE),0)</f>
        <v>0</v>
      </c>
      <c r="AE3" s="40">
        <f>IFERROR(VLOOKUP(AE$1,'FG TYPE'!$B$2:$D$25,3,FALSE),0)</f>
        <v>0</v>
      </c>
      <c r="AF3" s="40">
        <f>IFERROR(VLOOKUP(AF$1,'FG TYPE'!$B$2:$D$25,3,FALSE),0)</f>
        <v>0</v>
      </c>
      <c r="AG3" s="40">
        <f>IFERROR(VLOOKUP(AG$1,'FG TYPE'!$B$2:$D$25,3,FALSE),0)</f>
        <v>0</v>
      </c>
      <c r="AH3" s="40">
        <f>IFERROR(VLOOKUP(AH$1,'FG TYPE'!$B$2:$D$25,3,FALSE),0)</f>
        <v>0</v>
      </c>
      <c r="AI3" s="40">
        <f>IFERROR(VLOOKUP(AI$1,'FG TYPE'!$B$2:$D$25,3,FALSE),0)</f>
        <v>0</v>
      </c>
      <c r="AJ3" s="40">
        <f>IFERROR(VLOOKUP(AJ$1,'FG TYPE'!$B$2:$D$25,3,FALSE),0)</f>
        <v>0</v>
      </c>
      <c r="AK3" s="40">
        <f>IFERROR(VLOOKUP(AK$1,'FG TYPE'!$B$2:$D$25,3,FALSE),0)</f>
        <v>0</v>
      </c>
      <c r="AL3" s="40">
        <f>IFERROR(VLOOKUP(AL$1,'FG TYPE'!$B$2:$D$25,3,FALSE),0)</f>
        <v>0</v>
      </c>
      <c r="AM3" s="40">
        <f>IFERROR(VLOOKUP(AM$1,'FG TYPE'!$B$2:$D$25,3,FALSE),0)</f>
        <v>0</v>
      </c>
      <c r="AN3" s="40">
        <f>IFERROR(VLOOKUP(AN$1,'FG TYPE'!$B$2:$D$25,3,FALSE),0)</f>
        <v>0</v>
      </c>
      <c r="AO3" s="40">
        <f>IFERROR(VLOOKUP(AO$1,'FG TYPE'!$B$2:$D$25,3,FALSE),0)</f>
        <v>0</v>
      </c>
      <c r="AP3" s="40">
        <f>IFERROR(VLOOKUP(AP$1,'FG TYPE'!$B$2:$D$25,3,FALSE),0)</f>
        <v>0</v>
      </c>
      <c r="AQ3" s="40">
        <f>IFERROR(VLOOKUP(AQ$1,'FG TYPE'!$B$2:$D$25,3,FALSE),0)</f>
        <v>0</v>
      </c>
      <c r="AR3" s="40">
        <f>IFERROR(VLOOKUP(AR$1,'FG TYPE'!$B$2:$D$25,3,FALSE),0)</f>
        <v>0</v>
      </c>
      <c r="AS3" s="40">
        <f>IFERROR(VLOOKUP(AS$1,'FG TYPE'!$B$2:$D$25,3,FALSE),0)</f>
        <v>0</v>
      </c>
      <c r="AT3" s="40">
        <f>IFERROR(VLOOKUP(AT$1,'FG TYPE'!$B$2:$D$25,3,FALSE),0)</f>
        <v>0</v>
      </c>
      <c r="AU3" s="40">
        <f>IFERROR(VLOOKUP(AU$1,'FG TYPE'!$B$2:$D$25,3,FALSE),0)</f>
        <v>0</v>
      </c>
      <c r="AV3" s="40">
        <f>IFERROR(VLOOKUP(AV$1,'FG TYPE'!$B$2:$D$25,3,FALSE),0)</f>
        <v>0</v>
      </c>
      <c r="AW3" s="40">
        <f>IFERROR(VLOOKUP(AW$1,'FG TYPE'!$B$2:$D$25,3,FALSE),0)</f>
        <v>0</v>
      </c>
      <c r="AX3" s="40">
        <f>IFERROR(VLOOKUP(AX$1,'FG TYPE'!$B$2:$D$25,3,FALSE),0)</f>
        <v>0</v>
      </c>
      <c r="AY3" s="40">
        <f>IFERROR(VLOOKUP(AY$1,'FG TYPE'!$B$2:$D$25,3,FALSE),0)</f>
        <v>0</v>
      </c>
      <c r="AZ3" s="40">
        <f>IFERROR(VLOOKUP(AZ$1,'FG TYPE'!$B$2:$D$25,3,FALSE),0)</f>
        <v>0</v>
      </c>
      <c r="BA3" s="40">
        <f>IFERROR(VLOOKUP(BA$1,'FG TYPE'!$B$2:$D$25,3,FALSE),0)</f>
        <v>0</v>
      </c>
      <c r="BB3" s="40">
        <f>IFERROR(VLOOKUP(BB$1,'FG TYPE'!$B$2:$D$25,3,FALSE),0)</f>
        <v>0</v>
      </c>
      <c r="BC3" s="40">
        <f>IFERROR(VLOOKUP(BC$1,'FG TYPE'!$B$2:$D$25,3,FALSE),0)</f>
        <v>0</v>
      </c>
      <c r="BD3" s="204" t="s">
        <v>55</v>
      </c>
      <c r="BE3" s="205" t="s">
        <v>54</v>
      </c>
      <c r="BF3" s="206" t="s">
        <v>56</v>
      </c>
    </row>
    <row r="4" spans="1:60">
      <c r="A4" s="284" t="s">
        <v>53</v>
      </c>
      <c r="B4" s="38" t="s">
        <v>64</v>
      </c>
      <c r="C4" s="39" t="str">
        <f t="shared" ref="C4:O4" ca="1" si="0">IFERROR(SUMIF($A$6:$Q$96,"SHIFT A Wkt",C$6:C$96)/SUMIF($A$6:$Q$96,"SHIFT A Qty",C$6:C$96)*3600,"")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 t="str">
        <f t="shared" ca="1" si="0"/>
        <v/>
      </c>
      <c r="L4" s="39" t="str">
        <f t="shared" ca="1" si="0"/>
        <v/>
      </c>
      <c r="M4" s="39" t="str">
        <f t="shared" ca="1" si="0"/>
        <v/>
      </c>
      <c r="N4" s="39" t="str">
        <f t="shared" ca="1" si="0"/>
        <v/>
      </c>
      <c r="O4" s="39" t="str">
        <f t="shared" ca="1" si="0"/>
        <v/>
      </c>
      <c r="P4" s="39" t="str">
        <f t="shared" ref="P4:AE4" ca="1" si="1">IFERROR(SUMIF($A$6:$Q$96,"SHIFT A Wkt",P$6:P$89)/SUMIF($A$6:$Q$96,"SHIFT A Qty",P$6:P$89)*3600,"")</f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ref="AF4:BC4" ca="1" si="2">IFERROR(SUMIF($A$6:$Q$96,"SHIFT A Wkt",AF$6:AF$96)/SUMIF($A$6:$Q$96,"SHIFT A Qty",AF$6:AF$96)*3600,"")</f>
        <v/>
      </c>
      <c r="AG4" s="39" t="str">
        <f t="shared" ca="1" si="2"/>
        <v/>
      </c>
      <c r="AH4" s="39" t="str">
        <f t="shared" ca="1" si="2"/>
        <v/>
      </c>
      <c r="AI4" s="39" t="str">
        <f t="shared" ca="1" si="2"/>
        <v/>
      </c>
      <c r="AJ4" s="39" t="str">
        <f t="shared" ca="1" si="2"/>
        <v/>
      </c>
      <c r="AK4" s="39" t="str">
        <f t="shared" ca="1" si="2"/>
        <v/>
      </c>
      <c r="AL4" s="39" t="str">
        <f t="shared" ca="1" si="2"/>
        <v/>
      </c>
      <c r="AM4" s="39" t="str">
        <f t="shared" ca="1" si="2"/>
        <v/>
      </c>
      <c r="AN4" s="39" t="str">
        <f t="shared" ca="1" si="2"/>
        <v/>
      </c>
      <c r="AO4" s="39" t="str">
        <f t="shared" ca="1" si="2"/>
        <v/>
      </c>
      <c r="AP4" s="39" t="str">
        <f t="shared" ca="1" si="2"/>
        <v/>
      </c>
      <c r="AQ4" s="39" t="str">
        <f t="shared" ca="1" si="2"/>
        <v/>
      </c>
      <c r="AR4" s="39" t="str">
        <f t="shared" ca="1" si="2"/>
        <v/>
      </c>
      <c r="AS4" s="39" t="str">
        <f t="shared" ca="1" si="2"/>
        <v/>
      </c>
      <c r="AT4" s="39" t="str">
        <f t="shared" ca="1" si="2"/>
        <v/>
      </c>
      <c r="AU4" s="39" t="str">
        <f t="shared" ca="1" si="2"/>
        <v/>
      </c>
      <c r="AV4" s="39" t="str">
        <f t="shared" ca="1" si="2"/>
        <v/>
      </c>
      <c r="AW4" s="39" t="str">
        <f t="shared" ca="1" si="2"/>
        <v/>
      </c>
      <c r="AX4" s="39" t="str">
        <f t="shared" ca="1" si="2"/>
        <v/>
      </c>
      <c r="AY4" s="39" t="str">
        <f t="shared" ca="1" si="2"/>
        <v/>
      </c>
      <c r="AZ4" s="39" t="str">
        <f t="shared" ca="1" si="2"/>
        <v/>
      </c>
      <c r="BA4" s="39" t="str">
        <f t="shared" ca="1" si="2"/>
        <v/>
      </c>
      <c r="BB4" s="39" t="str">
        <f t="shared" ca="1" si="2"/>
        <v/>
      </c>
      <c r="BC4" s="39" t="str">
        <f t="shared" ca="1" si="2"/>
        <v/>
      </c>
      <c r="BD4" s="37">
        <f>SUMIF('Job Number'!$B:$B,"S01",'Job Number'!$I:$I)</f>
        <v>212</v>
      </c>
      <c r="BE4" s="34">
        <f>COUNTIF('Job Number'!$B:$B, "S01") * 7</f>
        <v>273</v>
      </c>
      <c r="BF4" s="36">
        <f>IFERROR(BE4/BD4,"")</f>
        <v>1.2877358490566038</v>
      </c>
    </row>
    <row r="5" spans="1:60" ht="19.5" customHeight="1" thickBot="1">
      <c r="A5" s="285"/>
      <c r="B5" s="259" t="s">
        <v>97</v>
      </c>
      <c r="C5" s="260" t="str">
        <f t="shared" ref="C5:Y5" ca="1" si="3">IFERROR(SUMIF($A$6:$Q$96,"SHIFT B Wkt",C$6:C$96)/SUMIF($A$6:$Q$96,"SHIFT B Qty",C$6:C$96)*3600,"")</f>
        <v/>
      </c>
      <c r="D5" s="260" t="str">
        <f t="shared" ca="1" si="3"/>
        <v/>
      </c>
      <c r="E5" s="260" t="str">
        <f t="shared" ca="1" si="3"/>
        <v/>
      </c>
      <c r="F5" s="260" t="str">
        <f t="shared" ca="1" si="3"/>
        <v/>
      </c>
      <c r="G5" s="260" t="str">
        <f t="shared" ca="1" si="3"/>
        <v/>
      </c>
      <c r="H5" s="260" t="str">
        <f t="shared" ca="1" si="3"/>
        <v/>
      </c>
      <c r="I5" s="260" t="str">
        <f t="shared" ca="1" si="3"/>
        <v/>
      </c>
      <c r="J5" s="260" t="str">
        <f t="shared" ca="1" si="3"/>
        <v/>
      </c>
      <c r="K5" s="260" t="str">
        <f t="shared" ca="1" si="3"/>
        <v/>
      </c>
      <c r="L5" s="260" t="str">
        <f t="shared" ca="1" si="3"/>
        <v/>
      </c>
      <c r="M5" s="260" t="str">
        <f t="shared" ca="1" si="3"/>
        <v/>
      </c>
      <c r="N5" s="260" t="str">
        <f t="shared" ca="1" si="3"/>
        <v/>
      </c>
      <c r="O5" s="260" t="str">
        <f t="shared" ca="1" si="3"/>
        <v/>
      </c>
      <c r="P5" s="260" t="str">
        <f t="shared" ca="1" si="3"/>
        <v/>
      </c>
      <c r="Q5" s="260" t="str">
        <f t="shared" ca="1" si="3"/>
        <v/>
      </c>
      <c r="R5" s="260" t="str">
        <f t="shared" ca="1" si="3"/>
        <v/>
      </c>
      <c r="S5" s="260" t="str">
        <f t="shared" ca="1" si="3"/>
        <v/>
      </c>
      <c r="T5" s="260" t="str">
        <f t="shared" ca="1" si="3"/>
        <v/>
      </c>
      <c r="U5" s="260" t="str">
        <f t="shared" ca="1" si="3"/>
        <v/>
      </c>
      <c r="V5" s="260" t="str">
        <f t="shared" ca="1" si="3"/>
        <v/>
      </c>
      <c r="W5" s="260" t="str">
        <f t="shared" ca="1" si="3"/>
        <v/>
      </c>
      <c r="X5" s="260" t="str">
        <f t="shared" ca="1" si="3"/>
        <v/>
      </c>
      <c r="Y5" s="260" t="str">
        <f t="shared" ca="1" si="3"/>
        <v/>
      </c>
      <c r="Z5" s="260" t="str">
        <f t="shared" ref="Z5:AI5" ca="1" si="4">IFERROR(SUMIF($A$6:$Q$96,"SHIFT B Wkt",Z$6:Z$89)/SUMIF($A$6:$Q$96,"SHIFT B Qty",Z$6:Z$89)*3600,"")</f>
        <v/>
      </c>
      <c r="AA5" s="260" t="str">
        <f t="shared" ca="1" si="4"/>
        <v/>
      </c>
      <c r="AB5" s="260" t="str">
        <f t="shared" ca="1" si="4"/>
        <v/>
      </c>
      <c r="AC5" s="260" t="str">
        <f t="shared" ca="1" si="4"/>
        <v/>
      </c>
      <c r="AD5" s="260" t="str">
        <f t="shared" ca="1" si="4"/>
        <v/>
      </c>
      <c r="AE5" s="260" t="str">
        <f t="shared" ca="1" si="4"/>
        <v/>
      </c>
      <c r="AF5" s="260" t="str">
        <f t="shared" ca="1" si="4"/>
        <v/>
      </c>
      <c r="AG5" s="260" t="str">
        <f t="shared" ca="1" si="4"/>
        <v/>
      </c>
      <c r="AH5" s="260" t="str">
        <f t="shared" ca="1" si="4"/>
        <v/>
      </c>
      <c r="AI5" s="260" t="str">
        <f t="shared" ca="1" si="4"/>
        <v/>
      </c>
      <c r="AJ5" s="260" t="str">
        <f t="shared" ref="AJ5:BC5" ca="1" si="5">IFERROR(SUMIF($A$6:$Q$96,"SHIFT B Wkt",AJ$6:AJ$96)/SUMIF($A$6:$Q$96,"SHIFT B Qty",AJ$6:AJ$96)*3600,"")</f>
        <v/>
      </c>
      <c r="AK5" s="260" t="str">
        <f t="shared" ca="1" si="5"/>
        <v/>
      </c>
      <c r="AL5" s="260" t="str">
        <f t="shared" ca="1" si="5"/>
        <v/>
      </c>
      <c r="AM5" s="260" t="str">
        <f t="shared" ca="1" si="5"/>
        <v/>
      </c>
      <c r="AN5" s="260" t="str">
        <f t="shared" ca="1" si="5"/>
        <v/>
      </c>
      <c r="AO5" s="260" t="str">
        <f t="shared" ca="1" si="5"/>
        <v/>
      </c>
      <c r="AP5" s="260" t="str">
        <f t="shared" ca="1" si="5"/>
        <v/>
      </c>
      <c r="AQ5" s="260" t="str">
        <f t="shared" ca="1" si="5"/>
        <v/>
      </c>
      <c r="AR5" s="260" t="str">
        <f t="shared" ca="1" si="5"/>
        <v/>
      </c>
      <c r="AS5" s="260" t="str">
        <f t="shared" ca="1" si="5"/>
        <v/>
      </c>
      <c r="AT5" s="260" t="str">
        <f t="shared" ca="1" si="5"/>
        <v/>
      </c>
      <c r="AU5" s="260" t="str">
        <f t="shared" ca="1" si="5"/>
        <v/>
      </c>
      <c r="AV5" s="260" t="str">
        <f t="shared" ca="1" si="5"/>
        <v/>
      </c>
      <c r="AW5" s="260" t="str">
        <f t="shared" ca="1" si="5"/>
        <v/>
      </c>
      <c r="AX5" s="260" t="str">
        <f t="shared" ca="1" si="5"/>
        <v/>
      </c>
      <c r="AY5" s="260" t="str">
        <f t="shared" ca="1" si="5"/>
        <v/>
      </c>
      <c r="AZ5" s="260" t="str">
        <f t="shared" ca="1" si="5"/>
        <v/>
      </c>
      <c r="BA5" s="260" t="str">
        <f t="shared" ca="1" si="5"/>
        <v/>
      </c>
      <c r="BB5" s="260" t="str">
        <f t="shared" ca="1" si="5"/>
        <v/>
      </c>
      <c r="BC5" s="260" t="str">
        <f t="shared" ca="1" si="5"/>
        <v/>
      </c>
      <c r="BD5" s="262">
        <f>SUMIF('Job Number'!$B:$B,"Y01",'Job Number'!$I:$I)</f>
        <v>78.099999999999994</v>
      </c>
      <c r="BE5" s="260">
        <f>COUNTIF('Job Number'!$B:$B, "Y01") * 7</f>
        <v>133</v>
      </c>
      <c r="BF5" s="261">
        <f>IFERROR(BE5/BD5,"")</f>
        <v>1.7029449423815621</v>
      </c>
    </row>
    <row r="6" spans="1:60" s="24" customFormat="1" ht="16.5">
      <c r="A6" s="33"/>
      <c r="B6" s="27" t="str">
        <f>'FG TYPE'!E2</f>
        <v>S01</v>
      </c>
      <c r="C6" s="253">
        <f>SUMIFS('Job Number'!$K:$K,'Job Number'!$B:$B,Summary!$B6,'Job Number'!$E:$E,Summary!C$1)</f>
        <v>554.14</v>
      </c>
      <c r="D6" s="253">
        <f>SUMIFS('Job Number'!$K:$K,'Job Number'!$B:$B,Summary!$B6,'Job Number'!$E:$E,Summary!D$1)</f>
        <v>543.72</v>
      </c>
      <c r="E6" s="253">
        <f>SUMIFS('Job Number'!$K:$K,'Job Number'!$B:$B,Summary!$B6,'Job Number'!$E:$E,Summary!E$1)</f>
        <v>1109.76</v>
      </c>
      <c r="F6" s="253">
        <f>SUMIFS('Job Number'!$K:$K,'Job Number'!$B:$B,Summary!$B6,'Job Number'!$E:$E,Summary!F$1)</f>
        <v>0</v>
      </c>
      <c r="G6" s="253">
        <f>SUMIFS('Job Number'!$K:$K,'Job Number'!$B:$B,Summary!$B6,'Job Number'!$E:$E,Summary!G$1)</f>
        <v>1574.73</v>
      </c>
      <c r="H6" s="28">
        <f>SUMIFS('Job Number'!$K:$K,'Job Number'!$B:$B,Summary!$B6,'Job Number'!$E:$E,Summary!H$1)</f>
        <v>101.28</v>
      </c>
      <c r="I6" s="28">
        <f>SUMIFS('Job Number'!$K:$K,'Job Number'!$B:$B,Summary!$B6,'Job Number'!$E:$E,Summary!I$1)</f>
        <v>0</v>
      </c>
      <c r="J6" s="28">
        <f>SUMIFS('Job Number'!$K:$K,'Job Number'!$B:$B,Summary!$B6,'Job Number'!$E:$E,Summary!J$1)</f>
        <v>0</v>
      </c>
      <c r="K6" s="28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9">
        <f>SUM(C6:BC6)</f>
        <v>3883.63</v>
      </c>
      <c r="BE6" s="30"/>
      <c r="BF6" s="258" t="str">
        <f>IFERROR(#REF!/#REF!,"")</f>
        <v/>
      </c>
    </row>
    <row r="7" spans="1:60" s="24" customFormat="1" ht="16.5">
      <c r="A7" s="26"/>
      <c r="B7" s="23" t="str">
        <f>'FG TYPE'!E9</f>
        <v>Y01</v>
      </c>
      <c r="C7" s="253">
        <f>SUMIFS('Job Number'!$K:$K,'Job Number'!$B:$B,Summary!$B7,'Job Number'!$E:$E,Summary!C$1)</f>
        <v>0</v>
      </c>
      <c r="D7" s="253">
        <f>SUMIFS('Job Number'!$K:$K,'Job Number'!$B:$B,Summary!$B7,'Job Number'!$E:$E,Summary!D$1)</f>
        <v>0</v>
      </c>
      <c r="E7" s="253">
        <f>SUMIFS('Job Number'!$K:$K,'Job Number'!$B:$B,Summary!$B7,'Job Number'!$E:$E,Summary!E$1)</f>
        <v>0</v>
      </c>
      <c r="F7" s="253">
        <f>SUMIFS('Job Number'!$K:$K,'Job Number'!$B:$B,Summary!$B7,'Job Number'!$E:$E,Summary!F$1)</f>
        <v>0</v>
      </c>
      <c r="G7" s="253">
        <f>SUMIFS('Job Number'!$K:$K,'Job Number'!$B:$B,Summary!$B7,'Job Number'!$E:$E,Summary!G$1)</f>
        <v>0</v>
      </c>
      <c r="H7" s="28">
        <f>SUMIFS('Job Number'!$K:$K,'Job Number'!$B:$B,Summary!$B7,'Job Number'!$E:$E,Summary!H$1)</f>
        <v>0</v>
      </c>
      <c r="I7" s="28">
        <f>SUMIFS('Job Number'!$K:$K,'Job Number'!$B:$B,Summary!$B7,'Job Number'!$E:$E,Summary!I$1)</f>
        <v>12000</v>
      </c>
      <c r="J7" s="28">
        <f>SUMIFS('Job Number'!$K:$K,'Job Number'!$B:$B,Summary!$B7,'Job Number'!$E:$E,Summary!J$1)</f>
        <v>53449</v>
      </c>
      <c r="K7" s="28">
        <f>SUMIFS('Job Number'!$K:$K,'Job Number'!$B:$B,Summary!$B7,'Job Number'!$E:$E,Summary!K$1)</f>
        <v>1503</v>
      </c>
      <c r="L7" s="28">
        <f>SUMIFS('Job Number'!$K:$K,'Job Number'!$B:$B,Summary!$B7,'Job Number'!$E:$E,Summary!L$1)</f>
        <v>7000</v>
      </c>
      <c r="M7" s="28">
        <f>SUMIFS('Job Number'!$K:$K,'Job Number'!$B:$B,Summary!$B7,'Job Number'!$E:$E,Summary!M$1)</f>
        <v>5000</v>
      </c>
      <c r="N7" s="28">
        <f>SUMIFS('Job Number'!$K:$K,'Job Number'!$B:$B,Summary!$B7,'Job Number'!$E:$E,Summary!N$1)</f>
        <v>4170</v>
      </c>
      <c r="O7" s="28">
        <f>SUMIFS('Job Number'!$K:$K,'Job Number'!$B:$B,Summary!$B7,'Job Number'!$E:$E,Summary!O$1)</f>
        <v>0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1765</v>
      </c>
      <c r="R7" s="28">
        <f>SUMIFS('Job Number'!$K:$K,'Job Number'!$B:$B,Summary!$B7,'Job Number'!$E:$E,Summary!R$1)</f>
        <v>1150</v>
      </c>
      <c r="S7" s="28">
        <f>SUMIFS('Job Number'!$K:$K,'Job Number'!$B:$B,Summary!$B7,'Job Number'!$E:$E,Summary!S$1)</f>
        <v>19878</v>
      </c>
      <c r="T7" s="28">
        <f>SUMIFS('Job Number'!$K:$K,'Job Number'!$B:$B,Summary!$B7,'Job Number'!$E:$E,Summary!T$1)</f>
        <v>0</v>
      </c>
      <c r="U7" s="28">
        <f>SUMIFS('Job Number'!$K:$K,'Job Number'!$B:$B,Summary!$B7,'Job Number'!$E:$E,Summary!U$1)</f>
        <v>0</v>
      </c>
      <c r="V7" s="28">
        <f>SUMIFS('Job Number'!$K:$K,'Job Number'!$B:$B,Summary!$B7,'Job Number'!$E:$E,Summary!V$1)</f>
        <v>1000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15173</v>
      </c>
      <c r="Z7" s="28">
        <f>SUMIFS('Job Number'!$K:$K,'Job Number'!$B:$B,Summary!$B7,'Job Number'!$E:$E,Summary!Z$1)</f>
        <v>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0</v>
      </c>
      <c r="AC7" s="28">
        <f>SUMIFS('Job Number'!$K:$K,'Job Number'!$B:$B,Summary!$B7,'Job Number'!$E:$E,Summary!AC$1)</f>
        <v>0</v>
      </c>
      <c r="AD7" s="28">
        <f>SUMIFS('Job Number'!$K:$K,'Job Number'!$B:$B,Summary!$B7,'Job Number'!$E:$E,Summary!AD$1)</f>
        <v>0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9">
        <f>SUM(C7:BC7)</f>
        <v>122088</v>
      </c>
      <c r="BE7" s="30"/>
      <c r="BF7" s="35" t="str">
        <f>IFERROR(#REF!/#REF!,"")</f>
        <v/>
      </c>
    </row>
    <row r="8" spans="1:60" s="203" customFormat="1" ht="17.25" thickBot="1">
      <c r="A8" s="197"/>
      <c r="B8" s="198"/>
      <c r="C8" s="254">
        <f t="shared" ref="C8:AH8" si="6">SUM(C6:C7)</f>
        <v>554.14</v>
      </c>
      <c r="D8" s="254">
        <f t="shared" si="6"/>
        <v>543.72</v>
      </c>
      <c r="E8" s="254">
        <f t="shared" si="6"/>
        <v>1109.76</v>
      </c>
      <c r="F8" s="254">
        <f t="shared" si="6"/>
        <v>0</v>
      </c>
      <c r="G8" s="254">
        <f t="shared" si="6"/>
        <v>1574.73</v>
      </c>
      <c r="H8" s="199">
        <f t="shared" si="6"/>
        <v>101.28</v>
      </c>
      <c r="I8" s="199">
        <f t="shared" si="6"/>
        <v>12000</v>
      </c>
      <c r="J8" s="199">
        <f t="shared" si="6"/>
        <v>53449</v>
      </c>
      <c r="K8" s="199">
        <f t="shared" si="6"/>
        <v>1503</v>
      </c>
      <c r="L8" s="199">
        <f t="shared" si="6"/>
        <v>7000</v>
      </c>
      <c r="M8" s="199">
        <f t="shared" si="6"/>
        <v>5000</v>
      </c>
      <c r="N8" s="199">
        <f t="shared" si="6"/>
        <v>4170</v>
      </c>
      <c r="O8" s="199">
        <f t="shared" si="6"/>
        <v>0</v>
      </c>
      <c r="P8" s="199">
        <f t="shared" si="6"/>
        <v>0</v>
      </c>
      <c r="Q8" s="199">
        <f t="shared" si="6"/>
        <v>1765</v>
      </c>
      <c r="R8" s="199">
        <f t="shared" si="6"/>
        <v>1150</v>
      </c>
      <c r="S8" s="199">
        <f t="shared" si="6"/>
        <v>19878</v>
      </c>
      <c r="T8" s="199">
        <f t="shared" si="6"/>
        <v>0</v>
      </c>
      <c r="U8" s="199">
        <f t="shared" si="6"/>
        <v>0</v>
      </c>
      <c r="V8" s="199">
        <f t="shared" si="6"/>
        <v>1000</v>
      </c>
      <c r="W8" s="199">
        <f t="shared" si="6"/>
        <v>0</v>
      </c>
      <c r="X8" s="199">
        <f t="shared" si="6"/>
        <v>0</v>
      </c>
      <c r="Y8" s="199">
        <f t="shared" si="6"/>
        <v>15173</v>
      </c>
      <c r="Z8" s="199">
        <f t="shared" si="6"/>
        <v>0</v>
      </c>
      <c r="AA8" s="199">
        <f t="shared" si="6"/>
        <v>0</v>
      </c>
      <c r="AB8" s="199">
        <f t="shared" si="6"/>
        <v>0</v>
      </c>
      <c r="AC8" s="199">
        <f t="shared" si="6"/>
        <v>0</v>
      </c>
      <c r="AD8" s="199">
        <f t="shared" si="6"/>
        <v>0</v>
      </c>
      <c r="AE8" s="199">
        <f t="shared" si="6"/>
        <v>0</v>
      </c>
      <c r="AF8" s="199">
        <f t="shared" si="6"/>
        <v>0</v>
      </c>
      <c r="AG8" s="199">
        <f t="shared" si="6"/>
        <v>0</v>
      </c>
      <c r="AH8" s="199">
        <f t="shared" si="6"/>
        <v>0</v>
      </c>
      <c r="AI8" s="199">
        <f t="shared" ref="AI8:BC8" si="7">SUM(AI6:AI7)</f>
        <v>0</v>
      </c>
      <c r="AJ8" s="199">
        <f t="shared" si="7"/>
        <v>0</v>
      </c>
      <c r="AK8" s="199">
        <f t="shared" si="7"/>
        <v>0</v>
      </c>
      <c r="AL8" s="199">
        <f t="shared" si="7"/>
        <v>0</v>
      </c>
      <c r="AM8" s="199">
        <f t="shared" si="7"/>
        <v>0</v>
      </c>
      <c r="AN8" s="199">
        <f t="shared" si="7"/>
        <v>0</v>
      </c>
      <c r="AO8" s="199">
        <f t="shared" si="7"/>
        <v>0</v>
      </c>
      <c r="AP8" s="199">
        <f t="shared" si="7"/>
        <v>0</v>
      </c>
      <c r="AQ8" s="199">
        <f t="shared" si="7"/>
        <v>0</v>
      </c>
      <c r="AR8" s="199">
        <f t="shared" si="7"/>
        <v>0</v>
      </c>
      <c r="AS8" s="199">
        <f t="shared" si="7"/>
        <v>0</v>
      </c>
      <c r="AT8" s="199">
        <f t="shared" si="7"/>
        <v>0</v>
      </c>
      <c r="AU8" s="199">
        <f t="shared" si="7"/>
        <v>0</v>
      </c>
      <c r="AV8" s="199">
        <f t="shared" si="7"/>
        <v>0</v>
      </c>
      <c r="AW8" s="199">
        <f t="shared" si="7"/>
        <v>0</v>
      </c>
      <c r="AX8" s="199">
        <f t="shared" si="7"/>
        <v>0</v>
      </c>
      <c r="AY8" s="199">
        <f t="shared" si="7"/>
        <v>0</v>
      </c>
      <c r="AZ8" s="199">
        <f t="shared" si="7"/>
        <v>0</v>
      </c>
      <c r="BA8" s="199">
        <f t="shared" si="7"/>
        <v>0</v>
      </c>
      <c r="BB8" s="199">
        <f t="shared" si="7"/>
        <v>0</v>
      </c>
      <c r="BC8" s="199">
        <f t="shared" si="7"/>
        <v>0</v>
      </c>
      <c r="BD8" s="200">
        <f>SUM(C8:BC8)</f>
        <v>125971.63</v>
      </c>
      <c r="BE8" s="201"/>
      <c r="BF8" s="202"/>
    </row>
    <row r="9" spans="1:60" ht="16.5" thickBot="1"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1"/>
      <c r="BE9" s="52"/>
      <c r="BF9" s="52"/>
    </row>
    <row r="10" spans="1:60"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60" ht="15.75" customHeight="1">
      <c r="A11" s="98"/>
      <c r="B11" s="98"/>
      <c r="C11" s="31" t="s">
        <v>21</v>
      </c>
      <c r="D11" s="31" t="s">
        <v>22</v>
      </c>
      <c r="E11" s="31" t="s">
        <v>13</v>
      </c>
      <c r="F11" s="207" t="s">
        <v>14</v>
      </c>
      <c r="G11" s="208" t="s">
        <v>57</v>
      </c>
      <c r="H11" s="5"/>
    </row>
    <row r="12" spans="1:60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64">
        <f>'Product Result'!$B$2</f>
        <v>554.14</v>
      </c>
      <c r="E12" s="264">
        <f t="shared" ref="E12:E17" si="8">D12-C12</f>
        <v>554.14</v>
      </c>
      <c r="F12" s="15">
        <f>'Product Result'!$B$3</f>
        <v>0</v>
      </c>
      <c r="G12" s="15">
        <f>'Product Result'!$B$5</f>
        <v>1.2518058759943079E-5</v>
      </c>
      <c r="H12" s="25"/>
      <c r="I12" s="25"/>
      <c r="J12" s="10"/>
    </row>
    <row r="13" spans="1:60" s="182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68">
        <f>'Product Result'!$B$7</f>
        <v>543.72</v>
      </c>
      <c r="E13" s="268">
        <f t="shared" si="8"/>
        <v>543.72</v>
      </c>
      <c r="F13" s="179">
        <f>'Product Result'!$B$8</f>
        <v>0</v>
      </c>
      <c r="G13" s="179">
        <f>'Product Result'!$B$10</f>
        <v>1.3629575134383365E-5</v>
      </c>
      <c r="H13" s="180"/>
      <c r="I13" s="180"/>
      <c r="J13" s="181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</row>
    <row r="14" spans="1:60" s="182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68">
        <f>'Product Result'!$B$12</f>
        <v>1109.76</v>
      </c>
      <c r="E14" s="268">
        <f t="shared" si="8"/>
        <v>1109.76</v>
      </c>
      <c r="F14" s="179">
        <f>'Product Result'!$B$13</f>
        <v>0</v>
      </c>
      <c r="G14" s="179">
        <f>'Product Result'!$B$15</f>
        <v>1.0925591022538537E-5</v>
      </c>
      <c r="H14" s="180"/>
      <c r="I14" s="180"/>
      <c r="J14" s="181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</row>
    <row r="15" spans="1:60" s="182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68">
        <f>'Product Result'!$B$17</f>
        <v>0</v>
      </c>
      <c r="E15" s="268">
        <f t="shared" si="8"/>
        <v>0</v>
      </c>
      <c r="F15" s="179">
        <f>'Product Result'!$B$18</f>
        <v>0</v>
      </c>
      <c r="G15" s="179">
        <f>'Product Result'!$B$20</f>
        <v>0</v>
      </c>
      <c r="H15" s="180"/>
      <c r="I15" s="180"/>
      <c r="J15" s="181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</row>
    <row r="16" spans="1:60" s="182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68">
        <f>'Product Result'!$B$22</f>
        <v>1574.73</v>
      </c>
      <c r="E16" s="268">
        <f t="shared" si="8"/>
        <v>1574.73</v>
      </c>
      <c r="F16" s="179">
        <f>'Product Result'!$B$23</f>
        <v>0</v>
      </c>
      <c r="G16" s="179">
        <f>'Product Result'!$B$25</f>
        <v>5.497430313040998E-5</v>
      </c>
      <c r="H16" s="180"/>
      <c r="I16" s="180"/>
      <c r="J16" s="181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</row>
    <row r="17" spans="1:56" s="182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68">
        <f>'Product Result'!$B$27</f>
        <v>101.28</v>
      </c>
      <c r="E17" s="268">
        <f t="shared" si="8"/>
        <v>101.28</v>
      </c>
      <c r="F17" s="179">
        <f>'Product Result'!$B$28</f>
        <v>0</v>
      </c>
      <c r="G17" s="179">
        <f>'Product Result'!$B$30</f>
        <v>0</v>
      </c>
      <c r="H17" s="180"/>
      <c r="I17" s="180"/>
      <c r="J17" s="181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</row>
    <row r="18" spans="1:56" s="182" customFormat="1" ht="15.75" customHeight="1">
      <c r="A18" s="17" t="str">
        <f>'FG TYPE'!B9</f>
        <v>W03-71010060-Y</v>
      </c>
      <c r="B18" s="17" t="str">
        <f>'FG TYPE'!C9</f>
        <v>AY01</v>
      </c>
      <c r="C18" s="32">
        <v>0</v>
      </c>
      <c r="D18" s="178">
        <f>'Product Result'!$B$32</f>
        <v>12000</v>
      </c>
      <c r="E18" s="178">
        <f t="shared" ref="E18:E24" si="9">D18-C18</f>
        <v>12000</v>
      </c>
      <c r="F18" s="179">
        <f>'Product Result'!$B$33</f>
        <v>0</v>
      </c>
      <c r="G18" s="179">
        <f>'Product Result'!$B$35</f>
        <v>1.4156908738292587E-6</v>
      </c>
      <c r="H18" s="180"/>
      <c r="I18" s="180"/>
      <c r="J18" s="181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</row>
    <row r="19" spans="1:56" s="182" customFormat="1" ht="15.75" customHeight="1">
      <c r="A19" s="17" t="str">
        <f>'FG TYPE'!B10</f>
        <v>W03-71010061-Y</v>
      </c>
      <c r="B19" s="17" t="str">
        <f>'FG TYPE'!C10</f>
        <v>AX88</v>
      </c>
      <c r="C19" s="32">
        <v>0</v>
      </c>
      <c r="D19" s="178">
        <f>'Product Result'!$B$37</f>
        <v>45163</v>
      </c>
      <c r="E19" s="178">
        <f t="shared" si="9"/>
        <v>45163</v>
      </c>
      <c r="F19" s="179">
        <f>'Product Result'!$B$38</f>
        <v>0</v>
      </c>
      <c r="G19" s="179">
        <f>'Product Result'!$B$40</f>
        <v>1.2522942106386411E-6</v>
      </c>
      <c r="H19" s="180"/>
      <c r="I19" s="180"/>
      <c r="J19" s="181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</row>
    <row r="20" spans="1:56" s="182" customFormat="1" ht="15.75" customHeight="1">
      <c r="A20" s="17" t="str">
        <f>'FG TYPE'!B11</f>
        <v>W03-25040027-Y</v>
      </c>
      <c r="B20" s="17" t="str">
        <f>'FG TYPE'!C11</f>
        <v>28#*2C+24#*2C+AL+D+</v>
      </c>
      <c r="C20" s="32">
        <v>0</v>
      </c>
      <c r="D20" s="178">
        <f>'Product Result'!$B$42</f>
        <v>1503</v>
      </c>
      <c r="E20" s="178">
        <f t="shared" si="9"/>
        <v>1503</v>
      </c>
      <c r="F20" s="179">
        <f>'Product Result'!$B$43</f>
        <v>0</v>
      </c>
      <c r="G20" s="179">
        <f>'Product Result'!$B$45</f>
        <v>0</v>
      </c>
      <c r="H20" s="180"/>
      <c r="I20" s="180"/>
      <c r="J20" s="181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</row>
    <row r="21" spans="1:56" s="182" customFormat="1" ht="15.75" customHeight="1">
      <c r="A21" s="17" t="str">
        <f>'FG TYPE'!B12</f>
        <v>W03-25040028-Y</v>
      </c>
      <c r="B21" s="17" t="str">
        <f>'FG TYPE'!C12</f>
        <v>28#*2C+24#*2C+AL+D+</v>
      </c>
      <c r="C21" s="32">
        <v>0</v>
      </c>
      <c r="D21" s="178">
        <f>'Product Result'!$B$47</f>
        <v>7000</v>
      </c>
      <c r="E21" s="178">
        <f t="shared" si="9"/>
        <v>7000</v>
      </c>
      <c r="F21" s="179">
        <f>'Product Result'!$B$48</f>
        <v>0</v>
      </c>
      <c r="G21" s="179">
        <f>'Product Result'!$B$50</f>
        <v>0</v>
      </c>
      <c r="H21" s="180"/>
      <c r="I21" s="180"/>
      <c r="J21" s="181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</row>
    <row r="22" spans="1:56" s="182" customFormat="1" ht="15.75" customHeight="1">
      <c r="A22" s="17" t="str">
        <f>'FG TYPE'!B13</f>
        <v>W03-25040029-Y</v>
      </c>
      <c r="B22" s="17" t="str">
        <f>'FG TYPE'!C13</f>
        <v>28#*2C+24#*2C+AL+D+</v>
      </c>
      <c r="C22" s="32">
        <v>0</v>
      </c>
      <c r="D22" s="178">
        <f>'Product Result'!B52</f>
        <v>5000</v>
      </c>
      <c r="E22" s="178">
        <f>D22-C22</f>
        <v>5000</v>
      </c>
      <c r="F22" s="179">
        <f>'Product Result'!B53</f>
        <v>0</v>
      </c>
      <c r="G22" s="179">
        <f>'Product Result'!B55</f>
        <v>1.1679502669109878E-6</v>
      </c>
      <c r="H22" s="180"/>
      <c r="I22" s="180"/>
      <c r="J22" s="181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</row>
    <row r="23" spans="1:56" s="182" customFormat="1" ht="15.75" customHeight="1">
      <c r="A23" s="17" t="str">
        <f>'FG TYPE'!B14</f>
        <v>W03-25040030-Y</v>
      </c>
      <c r="B23" s="17" t="str">
        <f>'FG TYPE'!C14</f>
        <v>28#*2C+24#*2C+AL+D+</v>
      </c>
      <c r="C23" s="32">
        <v>0</v>
      </c>
      <c r="D23" s="178">
        <f>'Product Result'!$B$57</f>
        <v>4170</v>
      </c>
      <c r="E23" s="178">
        <f t="shared" si="9"/>
        <v>4170</v>
      </c>
      <c r="F23" s="179">
        <f>'Product Result'!$B$58</f>
        <v>0</v>
      </c>
      <c r="G23" s="179">
        <f>'Product Result'!$B$60</f>
        <v>4.7991381768576182E-6</v>
      </c>
      <c r="H23" s="180"/>
      <c r="I23" s="180"/>
      <c r="J23" s="181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</row>
    <row r="24" spans="1:56" s="182" customFormat="1" ht="15.75" customHeight="1">
      <c r="A24" s="17" t="str">
        <f>'FG TYPE'!B15</f>
        <v>W03-25040031-Y</v>
      </c>
      <c r="B24" s="17" t="str">
        <f>'FG TYPE'!C15</f>
        <v>28#*2C+24#*2C+AL+D+</v>
      </c>
      <c r="C24" s="32">
        <v>0</v>
      </c>
      <c r="D24" s="178">
        <f>'Product Result'!$B$62</f>
        <v>0</v>
      </c>
      <c r="E24" s="178">
        <f t="shared" si="9"/>
        <v>0</v>
      </c>
      <c r="F24" s="179">
        <f>'Product Result'!$B$63</f>
        <v>0</v>
      </c>
      <c r="G24" s="179">
        <f>'Product Result'!B65</f>
        <v>0</v>
      </c>
      <c r="H24" s="180"/>
      <c r="I24" s="180"/>
      <c r="J24" s="181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</row>
    <row r="25" spans="1:56" s="182" customFormat="1" ht="15.75" customHeight="1">
      <c r="A25" s="17" t="str">
        <f>'FG TYPE'!B16</f>
        <v>W03-25040032-Y</v>
      </c>
      <c r="B25" s="17" t="str">
        <f>'FG TYPE'!C16</f>
        <v>28#*2C+24#*2C+AL+D+</v>
      </c>
      <c r="C25" s="32">
        <v>0</v>
      </c>
      <c r="D25" s="178">
        <f>'Product Result'!B67</f>
        <v>0</v>
      </c>
      <c r="E25" s="178">
        <f t="shared" ref="E25:E34" si="10">D25-C25</f>
        <v>0</v>
      </c>
      <c r="F25" s="179">
        <f>'Product Result'!B68</f>
        <v>0</v>
      </c>
      <c r="G25" s="179">
        <f>'Product Result'!B70</f>
        <v>0</v>
      </c>
      <c r="H25" s="180"/>
      <c r="I25" s="180"/>
      <c r="J25" s="181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</row>
    <row r="26" spans="1:56" ht="15.75" customHeight="1">
      <c r="A26" s="17" t="str">
        <f>'FG TYPE'!B17</f>
        <v>W03-25040033-Y</v>
      </c>
      <c r="B26" s="17" t="str">
        <f>'FG TYPE'!C17</f>
        <v>28#*2C+24#*2C+AL+D+</v>
      </c>
      <c r="C26" s="32">
        <v>0</v>
      </c>
      <c r="D26" s="32">
        <f>'Product Result'!B72</f>
        <v>1765</v>
      </c>
      <c r="E26" s="32">
        <f t="shared" si="10"/>
        <v>1765</v>
      </c>
      <c r="F26" s="15">
        <f>'Product Result'!B73</f>
        <v>0</v>
      </c>
      <c r="G26" s="15">
        <f>'Product Result'!B75</f>
        <v>3.9295378620416602E-6</v>
      </c>
      <c r="H26" s="25"/>
      <c r="I26" s="25"/>
      <c r="J26" s="10"/>
      <c r="K26" s="25"/>
      <c r="L26" s="25"/>
      <c r="M26" s="25"/>
      <c r="N26" s="25"/>
      <c r="O26" s="25"/>
      <c r="P26" s="25"/>
      <c r="Q26" s="25"/>
      <c r="BD26" s="25"/>
    </row>
    <row r="27" spans="1:56" ht="15.75" customHeight="1">
      <c r="A27" s="17" t="str">
        <f>'FG TYPE'!B18</f>
        <v>W03-25040034-Y</v>
      </c>
      <c r="B27" s="17" t="str">
        <f>'FG TYPE'!C18</f>
        <v>28#*2C+24#*2C+AL+D+</v>
      </c>
      <c r="C27" s="32">
        <v>0</v>
      </c>
      <c r="D27" s="32">
        <f>'Product Result'!B77</f>
        <v>1150</v>
      </c>
      <c r="E27" s="32">
        <f t="shared" si="10"/>
        <v>1150</v>
      </c>
      <c r="F27" s="15">
        <f>'Product Result'!B78</f>
        <v>0</v>
      </c>
      <c r="G27" s="15">
        <f>'Product Result'!B80</f>
        <v>9.6016389751119999E-6</v>
      </c>
      <c r="H27" s="25"/>
      <c r="I27" s="25"/>
      <c r="J27" s="10"/>
      <c r="K27" s="25"/>
      <c r="L27" s="25"/>
      <c r="M27" s="25"/>
      <c r="N27" s="25"/>
      <c r="O27" s="25"/>
      <c r="P27" s="25"/>
      <c r="Q27" s="25"/>
      <c r="BD27" s="25"/>
    </row>
    <row r="28" spans="1:56" ht="15.75" customHeight="1">
      <c r="A28" s="17" t="str">
        <f>'FG TYPE'!B19</f>
        <v>W03-25040035-Y</v>
      </c>
      <c r="B28" s="17" t="str">
        <f>'FG TYPE'!C19</f>
        <v>28#*2C+24#*2C+AL+D+</v>
      </c>
      <c r="C28" s="32">
        <v>0</v>
      </c>
      <c r="D28" s="32">
        <f>'Product Result'!B82</f>
        <v>19878</v>
      </c>
      <c r="E28" s="32">
        <f t="shared" si="10"/>
        <v>19878</v>
      </c>
      <c r="F28" s="15">
        <f>'Product Result'!B83</f>
        <v>0</v>
      </c>
      <c r="G28" s="15">
        <f>'Product Result'!B85</f>
        <v>1.9057223890884489E-6</v>
      </c>
      <c r="H28" s="25"/>
      <c r="I28" s="25"/>
      <c r="J28" s="10"/>
      <c r="K28" s="25"/>
      <c r="L28" s="25"/>
      <c r="M28" s="25"/>
      <c r="N28" s="25"/>
      <c r="O28" s="25"/>
      <c r="P28" s="25"/>
      <c r="Q28" s="25"/>
      <c r="BD28" s="25"/>
    </row>
    <row r="29" spans="1:56" ht="15.75" customHeight="1">
      <c r="A29" s="17" t="str">
        <f>'FG TYPE'!B20</f>
        <v>W03-25040036-Y</v>
      </c>
      <c r="B29" s="17" t="str">
        <f>'FG TYPE'!C20</f>
        <v>28#*2C+28#*2C+AL+D+</v>
      </c>
      <c r="C29" s="32">
        <v>0</v>
      </c>
      <c r="D29" s="32">
        <f>'Product Result'!B87</f>
        <v>0</v>
      </c>
      <c r="E29" s="32">
        <f t="shared" si="10"/>
        <v>0</v>
      </c>
      <c r="F29" s="15">
        <f>'Product Result'!B88</f>
        <v>0</v>
      </c>
      <c r="G29" s="15">
        <f>'Product Result'!B90</f>
        <v>0</v>
      </c>
      <c r="H29" s="25"/>
      <c r="I29" s="25"/>
      <c r="J29" s="10"/>
      <c r="K29" s="25"/>
      <c r="L29" s="25"/>
      <c r="M29" s="25"/>
      <c r="N29" s="25"/>
      <c r="O29" s="25"/>
      <c r="P29" s="25"/>
      <c r="Q29" s="25"/>
      <c r="BD29" s="25"/>
    </row>
    <row r="30" spans="1:56" ht="15.75" customHeight="1">
      <c r="A30" s="17" t="str">
        <f>'FG TYPE'!B21</f>
        <v>W03-25040037-Y</v>
      </c>
      <c r="B30" s="17" t="str">
        <f>'FG TYPE'!C21</f>
        <v>28#*2C+28#*2C+AL+D+</v>
      </c>
      <c r="C30" s="32">
        <v>0</v>
      </c>
      <c r="D30" s="32">
        <f>'Product Result'!B92</f>
        <v>0</v>
      </c>
      <c r="E30" s="32">
        <f t="shared" si="10"/>
        <v>0</v>
      </c>
      <c r="F30" s="15">
        <f>'Product Result'!B93</f>
        <v>0</v>
      </c>
      <c r="G30" s="15">
        <f>'Product Result'!B95</f>
        <v>0</v>
      </c>
      <c r="H30" s="25"/>
      <c r="I30" s="25"/>
      <c r="J30" s="10"/>
      <c r="K30" s="25"/>
      <c r="L30" s="25"/>
      <c r="M30" s="25"/>
      <c r="N30" s="25"/>
      <c r="O30" s="25"/>
      <c r="P30" s="25"/>
      <c r="Q30" s="25"/>
      <c r="BD30" s="25"/>
    </row>
    <row r="31" spans="1:56" ht="15.75" customHeight="1">
      <c r="A31" s="17" t="str">
        <f>'FG TYPE'!B22</f>
        <v>W03-25040038-Y</v>
      </c>
      <c r="B31" s="17" t="str">
        <f>'FG TYPE'!C22</f>
        <v>28#*2C+28#*2C+AL+D+</v>
      </c>
      <c r="C31" s="32">
        <v>0</v>
      </c>
      <c r="D31" s="32">
        <f>'Product Result'!$B$97</f>
        <v>1000</v>
      </c>
      <c r="E31" s="32">
        <f t="shared" si="10"/>
        <v>1000</v>
      </c>
      <c r="F31" s="15">
        <f>'Product Result'!B98</f>
        <v>0</v>
      </c>
      <c r="G31" s="15">
        <f>'Product Result'!$B$100</f>
        <v>7.9319340344105431E-6</v>
      </c>
      <c r="H31" s="25"/>
      <c r="I31" s="25"/>
      <c r="J31" s="10"/>
      <c r="K31" s="25"/>
      <c r="L31" s="25"/>
      <c r="M31" s="25"/>
      <c r="N31" s="25"/>
      <c r="O31" s="25"/>
      <c r="P31" s="25"/>
      <c r="Q31" s="25"/>
      <c r="BD31" s="25"/>
    </row>
    <row r="32" spans="1:56" ht="15.75" customHeight="1">
      <c r="A32" s="17" t="str">
        <f>'FG TYPE'!B23</f>
        <v>W03-25040039-Y</v>
      </c>
      <c r="B32" s="17" t="str">
        <f>'FG TYPE'!C23</f>
        <v>28#*2C+28#*2C+AL+D+</v>
      </c>
      <c r="C32" s="32">
        <v>0</v>
      </c>
      <c r="D32" s="32">
        <f>'Product Result'!$B$102</f>
        <v>0</v>
      </c>
      <c r="E32" s="32">
        <f t="shared" si="10"/>
        <v>0</v>
      </c>
      <c r="F32" s="15">
        <f>'Product Result'!B103</f>
        <v>0</v>
      </c>
      <c r="G32" s="15">
        <f>'Product Result'!$B$105</f>
        <v>0</v>
      </c>
      <c r="H32" s="25"/>
      <c r="I32" s="25"/>
      <c r="J32" s="10"/>
      <c r="K32" s="25"/>
      <c r="L32" s="25"/>
      <c r="M32" s="25"/>
      <c r="N32" s="25"/>
      <c r="O32" s="25"/>
      <c r="P32" s="25"/>
      <c r="Q32" s="25"/>
      <c r="BD32" s="25"/>
    </row>
    <row r="33" spans="1:56" ht="15.75" customHeight="1">
      <c r="A33" s="17" t="str">
        <f>'FG TYPE'!B24</f>
        <v>W03-25040040-Y</v>
      </c>
      <c r="B33" s="17" t="str">
        <f>'FG TYPE'!C24</f>
        <v>28#*2C+28#*2C+AL+D+</v>
      </c>
      <c r="C33" s="32">
        <v>0</v>
      </c>
      <c r="D33" s="32">
        <f>'Product Result'!B107</f>
        <v>0</v>
      </c>
      <c r="E33" s="32">
        <f t="shared" si="10"/>
        <v>0</v>
      </c>
      <c r="F33" s="15">
        <f>'Product Result'!$B$108</f>
        <v>0</v>
      </c>
      <c r="G33" s="15">
        <f>'Product Result'!B110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TYPE'!B25</f>
        <v>W03-00040033-Y</v>
      </c>
      <c r="B34" s="17" t="str">
        <f>'FG TYPE'!C25</f>
        <v>MM38 / MP98</v>
      </c>
      <c r="C34" s="32">
        <v>0</v>
      </c>
      <c r="D34" s="32">
        <f>'Product Result'!B112</f>
        <v>15173</v>
      </c>
      <c r="E34" s="32">
        <f t="shared" si="10"/>
        <v>15173</v>
      </c>
      <c r="F34" s="15">
        <f>'Product Result'!B113</f>
        <v>0</v>
      </c>
      <c r="G34" s="15">
        <f>'Product Result'!B115</f>
        <v>2.247591987302612E-6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4"/>
      <c r="B35" s="14"/>
      <c r="C35" s="57"/>
      <c r="D35" s="32"/>
      <c r="E35" s="32"/>
      <c r="F35" s="15"/>
      <c r="G35" s="15"/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/>
      <c r="B36" s="17"/>
      <c r="C36" s="57"/>
      <c r="D36" s="32"/>
      <c r="E36" s="32"/>
      <c r="F36" s="15"/>
      <c r="G36" s="15"/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6.5" customHeight="1">
      <c r="A37" s="50"/>
      <c r="B37" s="50"/>
      <c r="C37" s="57"/>
      <c r="D37" s="32"/>
      <c r="E37" s="32"/>
      <c r="F37" s="15"/>
      <c r="G37" s="15"/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50"/>
      <c r="B38" s="50"/>
      <c r="C38" s="57"/>
      <c r="D38" s="32"/>
      <c r="E38" s="32"/>
      <c r="F38" s="15"/>
      <c r="G38" s="15"/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50"/>
      <c r="B39" s="50"/>
      <c r="C39" s="57"/>
      <c r="D39" s="32"/>
      <c r="E39" s="32"/>
      <c r="F39" s="15"/>
      <c r="G39" s="15"/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50"/>
      <c r="B40" s="50"/>
      <c r="C40" s="57"/>
      <c r="D40" s="32"/>
      <c r="E40" s="32"/>
      <c r="F40" s="15"/>
      <c r="G40" s="74"/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" customHeight="1">
      <c r="A41" s="50"/>
      <c r="B41" s="50"/>
      <c r="C41" s="57"/>
      <c r="D41" s="32"/>
      <c r="E41" s="32"/>
      <c r="F41" s="15"/>
      <c r="G41" s="15"/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50"/>
      <c r="B42" s="50"/>
      <c r="C42" s="57"/>
      <c r="D42" s="32"/>
      <c r="E42" s="32"/>
      <c r="F42" s="15"/>
      <c r="G42" s="15"/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17"/>
      <c r="B43" s="17"/>
      <c r="C43" s="57"/>
      <c r="D43" s="32"/>
      <c r="E43" s="32"/>
      <c r="F43" s="15"/>
      <c r="G43" s="15"/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59"/>
      <c r="B44" s="59"/>
      <c r="C44" s="57"/>
      <c r="D44" s="32"/>
      <c r="E44" s="32"/>
      <c r="F44" s="15"/>
      <c r="G44" s="15"/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75"/>
      <c r="B45" s="75"/>
      <c r="C45" s="57"/>
      <c r="D45" s="32"/>
      <c r="E45" s="32"/>
      <c r="F45" s="15"/>
      <c r="G45" s="15"/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.75" customHeight="1">
      <c r="A46" s="90"/>
      <c r="B46" s="89"/>
      <c r="C46" s="57"/>
      <c r="D46" s="32"/>
      <c r="E46" s="32"/>
      <c r="F46" s="15"/>
      <c r="G46" s="15"/>
      <c r="H46" s="25"/>
      <c r="I46" s="25"/>
      <c r="J46" s="10"/>
      <c r="K46" s="25"/>
      <c r="L46" s="25"/>
      <c r="M46" s="25"/>
      <c r="N46" s="25"/>
      <c r="O46" s="25"/>
      <c r="P46" s="25"/>
      <c r="Q46" s="25"/>
      <c r="BD46" s="25"/>
    </row>
    <row r="47" spans="1:56" ht="15.75" customHeight="1">
      <c r="A47" s="90"/>
      <c r="B47" s="89"/>
      <c r="C47" s="57"/>
      <c r="D47" s="32"/>
      <c r="E47" s="32"/>
      <c r="F47" s="15"/>
      <c r="G47" s="15"/>
      <c r="H47" s="25"/>
      <c r="I47" s="25"/>
      <c r="J47" s="10"/>
      <c r="K47" s="25"/>
      <c r="L47" s="25"/>
      <c r="M47" s="25"/>
      <c r="N47" s="25"/>
      <c r="O47" s="25"/>
      <c r="P47" s="25"/>
      <c r="Q47" s="25"/>
      <c r="BD47" s="25"/>
    </row>
    <row r="48" spans="1:56" ht="15.75" customHeight="1">
      <c r="A48" s="75"/>
      <c r="B48" s="75"/>
      <c r="C48" s="57"/>
      <c r="D48" s="32"/>
      <c r="E48" s="32"/>
      <c r="F48" s="15"/>
      <c r="G48" s="15"/>
      <c r="H48" s="25"/>
      <c r="I48" s="25"/>
      <c r="J48" s="10"/>
      <c r="K48" s="25"/>
      <c r="L48" s="25"/>
      <c r="M48" s="25"/>
      <c r="N48" s="25"/>
      <c r="O48" s="25"/>
      <c r="P48" s="25"/>
      <c r="Q48" s="25"/>
      <c r="BD48" s="25"/>
    </row>
    <row r="49" spans="1:56" ht="15.75" customHeight="1">
      <c r="A49" s="75"/>
      <c r="B49" s="75"/>
      <c r="C49" s="57"/>
      <c r="D49" s="32"/>
      <c r="E49" s="32"/>
      <c r="F49" s="15"/>
      <c r="G49" s="15"/>
      <c r="H49" s="25"/>
      <c r="I49" s="25"/>
      <c r="J49" s="10"/>
      <c r="K49" s="25"/>
      <c r="L49" s="25"/>
      <c r="M49" s="25"/>
      <c r="N49" s="25"/>
      <c r="O49" s="25"/>
      <c r="P49" s="25"/>
      <c r="Q49" s="25"/>
      <c r="BD49" s="25"/>
    </row>
    <row r="50" spans="1:56" ht="15.75" customHeight="1">
      <c r="A50" s="17"/>
      <c r="B50" s="17"/>
      <c r="C50" s="57"/>
      <c r="D50" s="32"/>
      <c r="E50" s="32"/>
      <c r="F50" s="15"/>
      <c r="G50" s="15"/>
      <c r="H50" s="25"/>
      <c r="I50" s="25"/>
      <c r="J50" s="10"/>
      <c r="K50" s="25"/>
      <c r="L50" s="25"/>
      <c r="M50" s="25"/>
      <c r="N50" s="25"/>
      <c r="O50" s="25"/>
      <c r="P50" s="25"/>
      <c r="Q50" s="25"/>
      <c r="BD50" s="25"/>
    </row>
    <row r="51" spans="1:56" ht="15.75" customHeight="1">
      <c r="A51" s="90"/>
      <c r="B51" s="89"/>
      <c r="C51" s="57"/>
      <c r="D51" s="32"/>
      <c r="E51" s="32"/>
      <c r="F51" s="15"/>
      <c r="G51" s="15"/>
      <c r="H51" s="25"/>
      <c r="I51" s="25"/>
      <c r="J51" s="10"/>
      <c r="K51" s="25"/>
      <c r="L51" s="25"/>
      <c r="M51" s="25"/>
      <c r="N51" s="25"/>
      <c r="O51" s="25"/>
      <c r="P51" s="25"/>
      <c r="Q51" s="25"/>
      <c r="BD51" s="25"/>
    </row>
    <row r="52" spans="1:56" ht="15.75" customHeight="1">
      <c r="A52" s="92"/>
      <c r="B52" s="93"/>
      <c r="C52" s="57"/>
      <c r="D52" s="32"/>
      <c r="E52" s="32"/>
      <c r="F52" s="15"/>
      <c r="G52" s="15"/>
      <c r="H52" s="25"/>
      <c r="I52" s="25"/>
      <c r="J52" s="10"/>
      <c r="K52" s="25"/>
      <c r="L52" s="25"/>
      <c r="M52" s="25"/>
      <c r="N52" s="25"/>
      <c r="O52" s="25"/>
      <c r="P52" s="25"/>
      <c r="Q52" s="25"/>
      <c r="BD52" s="25"/>
    </row>
    <row r="53" spans="1:56" ht="15.75" customHeight="1">
      <c r="A53" s="92"/>
      <c r="B53" s="93"/>
      <c r="C53" s="57"/>
      <c r="D53" s="32"/>
      <c r="E53" s="32"/>
      <c r="F53" s="15"/>
      <c r="G53" s="15"/>
      <c r="H53" s="25"/>
      <c r="I53" s="25"/>
      <c r="J53" s="10"/>
      <c r="K53" s="25"/>
      <c r="L53" s="25"/>
      <c r="M53" s="25"/>
      <c r="N53" s="25"/>
      <c r="O53" s="25"/>
      <c r="P53" s="25"/>
      <c r="Q53" s="25"/>
      <c r="BD53" s="25"/>
    </row>
    <row r="54" spans="1:56" ht="15.75" customHeight="1">
      <c r="A54" s="92"/>
      <c r="B54" s="93"/>
      <c r="C54" s="57"/>
      <c r="D54" s="32"/>
      <c r="E54" s="32"/>
      <c r="F54" s="15"/>
      <c r="G54" s="15"/>
      <c r="H54" s="25"/>
      <c r="I54" s="25"/>
      <c r="J54" s="10"/>
      <c r="K54" s="25"/>
      <c r="L54" s="25"/>
      <c r="M54" s="25"/>
      <c r="N54" s="25"/>
      <c r="O54" s="25"/>
      <c r="P54" s="25"/>
      <c r="Q54" s="25"/>
      <c r="BD54" s="25"/>
    </row>
    <row r="55" spans="1:56" ht="15.75" customHeight="1">
      <c r="A55" s="92"/>
      <c r="B55" s="93"/>
      <c r="C55" s="57"/>
      <c r="D55" s="32"/>
      <c r="E55" s="32"/>
      <c r="F55" s="15"/>
      <c r="G55" s="15"/>
      <c r="H55" s="25"/>
      <c r="I55" s="25"/>
      <c r="J55" s="10"/>
      <c r="K55" s="25"/>
      <c r="L55" s="25"/>
      <c r="M55" s="25"/>
      <c r="N55" s="25"/>
      <c r="O55" s="25"/>
      <c r="P55" s="25"/>
      <c r="Q55" s="25"/>
      <c r="BD55" s="25"/>
    </row>
    <row r="56" spans="1:56" ht="15.75" customHeight="1">
      <c r="A56" s="92"/>
      <c r="B56" s="93"/>
      <c r="C56" s="57"/>
      <c r="D56" s="32"/>
      <c r="E56" s="32"/>
      <c r="F56" s="15"/>
      <c r="G56" s="15"/>
      <c r="H56" s="25"/>
      <c r="I56" s="25"/>
      <c r="J56" s="10"/>
      <c r="K56" s="25"/>
      <c r="L56" s="25"/>
      <c r="M56" s="25"/>
      <c r="N56" s="25"/>
      <c r="O56" s="25"/>
      <c r="P56" s="25"/>
      <c r="Q56" s="25"/>
      <c r="BD56" s="25"/>
    </row>
    <row r="57" spans="1:56" ht="15.75" customHeight="1">
      <c r="A57" s="92"/>
      <c r="B57" s="93"/>
      <c r="C57" s="57"/>
      <c r="D57" s="32"/>
      <c r="E57" s="32"/>
      <c r="F57" s="15"/>
      <c r="G57" s="15"/>
      <c r="H57" s="25"/>
      <c r="I57" s="25"/>
      <c r="J57" s="10"/>
      <c r="K57" s="25"/>
      <c r="L57" s="25"/>
      <c r="M57" s="25"/>
      <c r="N57" s="25"/>
      <c r="O57" s="25"/>
      <c r="P57" s="25"/>
      <c r="Q57" s="25"/>
      <c r="BD57" s="25"/>
    </row>
    <row r="58" spans="1:56" ht="15.75" customHeight="1">
      <c r="A58" s="92"/>
      <c r="B58" s="93"/>
      <c r="C58" s="57"/>
      <c r="D58" s="32"/>
      <c r="E58" s="32"/>
      <c r="F58" s="15"/>
      <c r="G58" s="15"/>
      <c r="H58" s="25"/>
      <c r="I58" s="25"/>
      <c r="J58" s="10"/>
      <c r="K58" s="25"/>
      <c r="L58" s="25"/>
      <c r="M58" s="25"/>
      <c r="N58" s="25"/>
      <c r="O58" s="25"/>
      <c r="P58" s="25"/>
      <c r="Q58" s="25"/>
      <c r="AP58" s="14"/>
      <c r="AQ58" s="14"/>
      <c r="BD58" s="25"/>
    </row>
    <row r="59" spans="1:56" ht="15.75" customHeight="1">
      <c r="A59" s="92"/>
      <c r="B59" s="93"/>
      <c r="C59" s="57"/>
      <c r="D59" s="32"/>
      <c r="E59" s="32"/>
      <c r="F59" s="15"/>
      <c r="G59" s="15"/>
      <c r="H59" s="25"/>
      <c r="I59" s="25"/>
      <c r="J59" s="10"/>
      <c r="K59" s="25"/>
      <c r="L59" s="25"/>
      <c r="M59" s="25"/>
      <c r="N59" s="25"/>
      <c r="O59" s="25"/>
      <c r="P59" s="25"/>
      <c r="Q59" s="25"/>
      <c r="AQ59" s="14"/>
      <c r="BD59" s="25"/>
    </row>
    <row r="60" spans="1:56" ht="15.75" customHeight="1">
      <c r="A60" s="92"/>
      <c r="B60" s="93"/>
      <c r="C60" s="57"/>
      <c r="D60" s="32"/>
      <c r="E60" s="32"/>
      <c r="F60" s="15"/>
      <c r="G60" s="15"/>
      <c r="H60" s="25"/>
      <c r="I60" s="25"/>
      <c r="J60" s="10"/>
      <c r="K60" s="25"/>
      <c r="L60" s="25"/>
      <c r="M60" s="25"/>
      <c r="N60" s="25"/>
      <c r="O60" s="25"/>
      <c r="P60" s="25"/>
      <c r="Q60" s="25"/>
      <c r="BD60" s="25"/>
    </row>
    <row r="61" spans="1:56" ht="15.75" customHeight="1">
      <c r="A61" s="92"/>
      <c r="B61" s="93"/>
      <c r="C61" s="57"/>
      <c r="D61" s="32"/>
      <c r="E61" s="32"/>
      <c r="F61" s="15"/>
      <c r="G61" s="15"/>
      <c r="H61" s="25"/>
      <c r="I61" s="25"/>
      <c r="J61" s="10"/>
      <c r="K61" s="25"/>
      <c r="L61" s="25"/>
      <c r="M61" s="25"/>
      <c r="N61" s="25"/>
      <c r="O61" s="25"/>
      <c r="P61" s="25"/>
      <c r="Q61" s="25"/>
      <c r="BD61" s="25"/>
    </row>
    <row r="62" spans="1:56" ht="15.75" customHeight="1">
      <c r="A62" s="92"/>
      <c r="B62" s="93"/>
      <c r="C62" s="57"/>
      <c r="D62" s="32"/>
      <c r="E62" s="32"/>
      <c r="F62" s="15"/>
      <c r="G62" s="15"/>
      <c r="H62" s="25"/>
      <c r="I62" s="25"/>
      <c r="J62" s="10"/>
      <c r="K62" s="25"/>
      <c r="L62" s="25"/>
      <c r="M62" s="25"/>
      <c r="N62" s="25"/>
      <c r="O62" s="25"/>
      <c r="P62" s="25"/>
      <c r="Q62" s="25"/>
      <c r="BD62" s="25"/>
    </row>
    <row r="63" spans="1:56" ht="15.75" customHeight="1">
      <c r="A63" s="92"/>
      <c r="B63" s="93"/>
      <c r="C63" s="57"/>
      <c r="D63" s="32"/>
      <c r="E63" s="32"/>
      <c r="F63" s="15"/>
      <c r="G63" s="15"/>
      <c r="H63" s="25"/>
      <c r="I63" s="25"/>
      <c r="J63" s="10"/>
      <c r="K63" s="25"/>
      <c r="L63" s="25"/>
      <c r="M63" s="25"/>
      <c r="N63" s="25"/>
      <c r="O63" s="25"/>
      <c r="P63" s="25"/>
      <c r="Q63" s="25"/>
      <c r="BD63" s="25"/>
    </row>
    <row r="64" spans="1:56" ht="15.75" customHeight="1">
      <c r="A64" s="92"/>
      <c r="B64" s="93"/>
      <c r="C64" s="57"/>
      <c r="D64" s="32"/>
      <c r="E64" s="32"/>
      <c r="F64" s="15"/>
      <c r="G64" s="15"/>
      <c r="H64" s="25"/>
      <c r="I64" s="25"/>
      <c r="J64" s="10"/>
      <c r="K64" s="25"/>
      <c r="L64" s="25"/>
      <c r="M64" s="25"/>
      <c r="N64" s="25"/>
      <c r="O64" s="25"/>
      <c r="P64" s="25"/>
      <c r="Q64" s="25"/>
      <c r="BD64" s="25"/>
    </row>
    <row r="65" spans="1:56" ht="15.75" customHeight="1">
      <c r="A65" s="92"/>
      <c r="B65" s="93"/>
      <c r="C65" s="57"/>
      <c r="D65" s="32"/>
      <c r="E65" s="32"/>
      <c r="F65" s="15"/>
      <c r="G65" s="15"/>
      <c r="H65" s="25"/>
      <c r="I65" s="25"/>
      <c r="J65" s="10"/>
      <c r="K65" s="25"/>
      <c r="L65" s="25"/>
      <c r="M65" s="25"/>
      <c r="N65" s="25"/>
      <c r="O65" s="25"/>
      <c r="P65" s="25"/>
      <c r="Q65" s="25"/>
      <c r="BD65" s="25"/>
    </row>
    <row r="66" spans="1:56" ht="15.75" customHeight="1">
      <c r="A66" s="92"/>
      <c r="B66" s="93"/>
      <c r="C66" s="57"/>
      <c r="D66" s="32"/>
      <c r="E66" s="32"/>
      <c r="F66" s="15"/>
      <c r="G66" s="15"/>
      <c r="H66" s="25"/>
      <c r="I66" s="25"/>
      <c r="J66" s="10"/>
      <c r="K66" s="25"/>
      <c r="L66" s="25"/>
      <c r="M66" s="25"/>
      <c r="N66" s="25"/>
      <c r="O66" s="25"/>
      <c r="P66" s="25"/>
      <c r="Q66" s="25"/>
      <c r="BD66" s="25"/>
    </row>
    <row r="67" spans="1:56" ht="15.75" customHeight="1">
      <c r="A67" s="92"/>
      <c r="B67" s="93"/>
      <c r="C67" s="57"/>
      <c r="D67" s="32"/>
      <c r="E67" s="32"/>
      <c r="F67" s="15"/>
      <c r="G67" s="15"/>
      <c r="H67" s="25"/>
      <c r="I67" s="25"/>
      <c r="J67" s="10"/>
      <c r="K67" s="25"/>
      <c r="L67" s="25"/>
      <c r="M67" s="25"/>
      <c r="N67" s="25"/>
      <c r="O67" s="25"/>
      <c r="P67" s="25"/>
      <c r="Q67" s="25"/>
      <c r="BD67" s="25"/>
    </row>
    <row r="68" spans="1:56" ht="15.75" customHeight="1">
      <c r="A68" s="286" t="s">
        <v>49</v>
      </c>
      <c r="B68" s="269" t="s">
        <v>64</v>
      </c>
      <c r="C68" s="271">
        <f>SUM(C12:C17)</f>
        <v>0</v>
      </c>
      <c r="D68" s="273">
        <f>SUM(D12:D17)</f>
        <v>3883.63</v>
      </c>
      <c r="E68" s="272" t="s">
        <v>121</v>
      </c>
      <c r="F68" s="15"/>
      <c r="G68" s="15"/>
      <c r="H68" s="25"/>
      <c r="I68" s="25"/>
      <c r="J68" s="10"/>
      <c r="K68" s="25"/>
      <c r="L68" s="25"/>
      <c r="M68" s="25"/>
      <c r="N68" s="25"/>
      <c r="O68" s="25"/>
      <c r="P68" s="25"/>
      <c r="Q68" s="25"/>
      <c r="BD68" s="25"/>
    </row>
    <row r="69" spans="1:56" ht="15" customHeight="1">
      <c r="A69" s="287"/>
      <c r="B69" s="270" t="s">
        <v>97</v>
      </c>
      <c r="C69" s="21">
        <f>SUM(C18:C34)</f>
        <v>0</v>
      </c>
      <c r="D69" s="21">
        <f>SUM(D18:D67)</f>
        <v>113802</v>
      </c>
      <c r="E69" s="272" t="s">
        <v>122</v>
      </c>
      <c r="F69" s="15"/>
      <c r="G69" s="15"/>
      <c r="H69" s="5"/>
    </row>
    <row r="70" spans="1:56" ht="15" customHeight="1">
      <c r="D70" s="13"/>
      <c r="E70" s="25"/>
      <c r="F70" s="25"/>
      <c r="G70" s="25"/>
      <c r="H70" s="25"/>
      <c r="I70" s="25"/>
      <c r="J70" s="25"/>
      <c r="K70" s="1"/>
      <c r="L70" s="25"/>
      <c r="M70" s="25"/>
      <c r="N70" s="25"/>
      <c r="O70" s="25"/>
      <c r="P70" s="25"/>
      <c r="Q70" s="25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s="137" customFormat="1" ht="15.75" customHeight="1">
      <c r="A71" s="135" t="str">
        <f>A68</f>
        <v>01/01 ~ 01/31</v>
      </c>
      <c r="B71" s="165" t="str">
        <f t="shared" ref="B71:X71" si="11">C1</f>
        <v>W01-03000027</v>
      </c>
      <c r="C71" s="165" t="str">
        <f t="shared" si="11"/>
        <v>W01-03000013</v>
      </c>
      <c r="D71" s="165" t="str">
        <f t="shared" si="11"/>
        <v>W01-03000026</v>
      </c>
      <c r="E71" s="165" t="str">
        <f t="shared" si="11"/>
        <v>W01-03000020</v>
      </c>
      <c r="F71" s="165" t="str">
        <f t="shared" si="11"/>
        <v>W01-03000004</v>
      </c>
      <c r="G71" s="165" t="str">
        <f t="shared" si="11"/>
        <v>W01-03000025</v>
      </c>
      <c r="H71" s="165" t="str">
        <f t="shared" si="11"/>
        <v>W03-71010060-Y</v>
      </c>
      <c r="I71" s="165" t="str">
        <f t="shared" si="11"/>
        <v>W03-71010061-Y</v>
      </c>
      <c r="J71" s="165" t="str">
        <f t="shared" si="11"/>
        <v>W03-25040027-Y</v>
      </c>
      <c r="K71" s="165" t="str">
        <f t="shared" si="11"/>
        <v>W03-25040028-Y</v>
      </c>
      <c r="L71" s="165" t="str">
        <f t="shared" si="11"/>
        <v>W03-25040029-Y</v>
      </c>
      <c r="M71" s="165" t="str">
        <f t="shared" si="11"/>
        <v>W03-25040030-Y</v>
      </c>
      <c r="N71" s="165" t="str">
        <f t="shared" si="11"/>
        <v>W03-25040031-Y</v>
      </c>
      <c r="O71" s="165" t="str">
        <f t="shared" si="11"/>
        <v>W03-25040032-Y</v>
      </c>
      <c r="P71" s="165" t="str">
        <f t="shared" si="11"/>
        <v>W03-25040033-Y</v>
      </c>
      <c r="Q71" s="165" t="str">
        <f t="shared" si="11"/>
        <v>W03-25040034-Y</v>
      </c>
      <c r="R71" s="165" t="str">
        <f t="shared" si="11"/>
        <v>W03-25040035-Y</v>
      </c>
      <c r="S71" s="165" t="str">
        <f t="shared" si="11"/>
        <v>W03-25040036-Y</v>
      </c>
      <c r="T71" s="165" t="str">
        <f t="shared" si="11"/>
        <v>W03-25040037-Y</v>
      </c>
      <c r="U71" s="165" t="str">
        <f t="shared" si="11"/>
        <v>W03-25040038-Y</v>
      </c>
      <c r="V71" s="165" t="str">
        <f t="shared" si="11"/>
        <v>W03-25040039-Y</v>
      </c>
      <c r="W71" s="165" t="str">
        <f t="shared" si="11"/>
        <v>W03-25040040-Y</v>
      </c>
      <c r="X71" s="165" t="str">
        <f t="shared" si="11"/>
        <v>W03-00040033-Y</v>
      </c>
      <c r="Y71" s="165"/>
      <c r="Z71" s="130"/>
      <c r="AA71" s="130"/>
      <c r="AB71" s="131"/>
      <c r="AC71" s="131"/>
      <c r="AD71" s="131"/>
      <c r="AE71" s="133"/>
      <c r="AF71" s="131"/>
      <c r="AG71" s="131"/>
      <c r="AH71" s="130"/>
      <c r="AI71" s="130"/>
      <c r="AJ71" s="133"/>
      <c r="AK71" s="131"/>
      <c r="AL71" s="131"/>
      <c r="AM71" s="136"/>
      <c r="AN71" s="136"/>
      <c r="AO71" s="136"/>
    </row>
    <row r="72" spans="1:56" ht="15.75" customHeight="1">
      <c r="A72" s="14" t="s">
        <v>7</v>
      </c>
      <c r="B72" s="32">
        <f>C12</f>
        <v>0</v>
      </c>
      <c r="C72" s="32">
        <f>C13</f>
        <v>0</v>
      </c>
      <c r="D72" s="32">
        <f>C14</f>
        <v>0</v>
      </c>
      <c r="E72" s="32">
        <f>C15</f>
        <v>0</v>
      </c>
      <c r="F72" s="32">
        <f>C16</f>
        <v>0</v>
      </c>
      <c r="G72" s="32">
        <f>C17</f>
        <v>0</v>
      </c>
      <c r="H72" s="32">
        <f>C18</f>
        <v>0</v>
      </c>
      <c r="I72" s="32">
        <f>C19</f>
        <v>0</v>
      </c>
      <c r="J72" s="32">
        <f>C20</f>
        <v>0</v>
      </c>
      <c r="K72" s="32">
        <f>C21</f>
        <v>0</v>
      </c>
      <c r="L72" s="32">
        <f>C22</f>
        <v>0</v>
      </c>
      <c r="M72" s="78">
        <f>C23</f>
        <v>0</v>
      </c>
      <c r="N72" s="32">
        <f>C24</f>
        <v>0</v>
      </c>
      <c r="O72" s="78">
        <f>C25</f>
        <v>0</v>
      </c>
      <c r="P72" s="78">
        <f>C26</f>
        <v>0</v>
      </c>
      <c r="Q72" s="102">
        <f>C27</f>
        <v>0</v>
      </c>
      <c r="R72" s="102">
        <f>C28</f>
        <v>0</v>
      </c>
      <c r="S72" s="147">
        <f>C29</f>
        <v>0</v>
      </c>
      <c r="T72" s="147"/>
      <c r="U72" s="147">
        <f>C31</f>
        <v>0</v>
      </c>
      <c r="V72" s="148">
        <f>C32</f>
        <v>0</v>
      </c>
      <c r="W72" s="148">
        <f>C33</f>
        <v>0</v>
      </c>
      <c r="X72" s="148">
        <f>C34</f>
        <v>0</v>
      </c>
      <c r="Y72" s="148"/>
      <c r="Z72" s="148"/>
      <c r="AA72" s="148"/>
      <c r="AB72" s="148"/>
      <c r="AC72" s="149"/>
      <c r="AD72" s="148"/>
      <c r="AE72" s="148"/>
      <c r="AF72" s="148"/>
      <c r="AG72" s="78"/>
      <c r="AH72" s="78"/>
      <c r="AI72" s="78"/>
      <c r="AJ72" s="78"/>
      <c r="AK72" s="78"/>
      <c r="AL72" s="78">
        <f>C52</f>
        <v>0</v>
      </c>
      <c r="AM72" s="78">
        <f>C53</f>
        <v>0</v>
      </c>
      <c r="AN72" s="78">
        <f>C54</f>
        <v>0</v>
      </c>
      <c r="AO72" s="78">
        <f>C55</f>
        <v>0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15.75" customHeight="1">
      <c r="A73" s="14" t="s">
        <v>8</v>
      </c>
      <c r="B73" s="264">
        <f>D12</f>
        <v>554.14</v>
      </c>
      <c r="C73" s="264">
        <f>D13</f>
        <v>543.72</v>
      </c>
      <c r="D73" s="264">
        <f>D14</f>
        <v>1109.76</v>
      </c>
      <c r="E73" s="264">
        <f>D15</f>
        <v>0</v>
      </c>
      <c r="F73" s="264">
        <f>D16</f>
        <v>1574.73</v>
      </c>
      <c r="G73" s="264">
        <f>D17</f>
        <v>101.28</v>
      </c>
      <c r="H73" s="47">
        <f>D18</f>
        <v>12000</v>
      </c>
      <c r="I73" s="32">
        <f>D19</f>
        <v>45163</v>
      </c>
      <c r="J73" s="47">
        <f>D20</f>
        <v>1503</v>
      </c>
      <c r="K73" s="32">
        <f>D21</f>
        <v>7000</v>
      </c>
      <c r="L73" s="32">
        <f>D22</f>
        <v>5000</v>
      </c>
      <c r="M73" s="78">
        <f>D23</f>
        <v>4170</v>
      </c>
      <c r="N73" s="32">
        <f>D24</f>
        <v>0</v>
      </c>
      <c r="O73" s="78">
        <f>D25</f>
        <v>0</v>
      </c>
      <c r="P73" s="78">
        <f>D26</f>
        <v>1765</v>
      </c>
      <c r="Q73" s="78">
        <f>D27</f>
        <v>1150</v>
      </c>
      <c r="R73" s="78">
        <f>D28</f>
        <v>19878</v>
      </c>
      <c r="S73" s="78">
        <f>D29</f>
        <v>0</v>
      </c>
      <c r="T73" s="78">
        <f>D30</f>
        <v>0</v>
      </c>
      <c r="U73" s="78">
        <f>D31</f>
        <v>1000</v>
      </c>
      <c r="V73" s="78">
        <f>D32</f>
        <v>0</v>
      </c>
      <c r="W73" s="78">
        <f>D33</f>
        <v>0</v>
      </c>
      <c r="X73" s="78">
        <f>D34</f>
        <v>15173</v>
      </c>
      <c r="Y73" s="78"/>
      <c r="Z73" s="78"/>
      <c r="AA73" s="78"/>
      <c r="AB73" s="78"/>
      <c r="AC73" s="144"/>
      <c r="AD73" s="78"/>
      <c r="AE73" s="78"/>
      <c r="AF73" s="78"/>
      <c r="AG73" s="78"/>
      <c r="AH73" s="78"/>
      <c r="AI73" s="78"/>
      <c r="AJ73" s="78"/>
      <c r="AK73" s="78"/>
      <c r="AL73" s="78">
        <f>D52</f>
        <v>0</v>
      </c>
      <c r="AM73" s="78">
        <f>D53</f>
        <v>0</v>
      </c>
      <c r="AN73" s="78">
        <f>D54</f>
        <v>0</v>
      </c>
      <c r="AO73" s="144">
        <f>D55</f>
        <v>0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>
      <c r="A74" s="14" t="s">
        <v>9</v>
      </c>
      <c r="B74" s="264">
        <f>E12</f>
        <v>554.14</v>
      </c>
      <c r="C74" s="264">
        <f>E13</f>
        <v>543.72</v>
      </c>
      <c r="D74" s="264">
        <f>E14</f>
        <v>1109.76</v>
      </c>
      <c r="E74" s="264">
        <f>E15</f>
        <v>0</v>
      </c>
      <c r="F74" s="264">
        <f>E16</f>
        <v>1574.73</v>
      </c>
      <c r="G74" s="265">
        <f>E17</f>
        <v>101.28</v>
      </c>
      <c r="H74" s="32">
        <f>E18</f>
        <v>12000</v>
      </c>
      <c r="I74" s="47">
        <f>E19</f>
        <v>45163</v>
      </c>
      <c r="J74" s="32">
        <f>E20</f>
        <v>1503</v>
      </c>
      <c r="K74" s="32">
        <f>E21</f>
        <v>7000</v>
      </c>
      <c r="L74" s="32">
        <f>E22</f>
        <v>5000</v>
      </c>
      <c r="M74" s="78">
        <f>E23</f>
        <v>4170</v>
      </c>
      <c r="N74" s="32">
        <f>D24</f>
        <v>0</v>
      </c>
      <c r="O74" s="78">
        <f>E25</f>
        <v>0</v>
      </c>
      <c r="P74" s="78">
        <f>E26</f>
        <v>1765</v>
      </c>
      <c r="Q74" s="78">
        <f>E27</f>
        <v>1150</v>
      </c>
      <c r="R74" s="78">
        <f>E28</f>
        <v>19878</v>
      </c>
      <c r="S74" s="78">
        <f>E29</f>
        <v>0</v>
      </c>
      <c r="T74" s="78">
        <f>E30</f>
        <v>0</v>
      </c>
      <c r="U74" s="78">
        <f>E31</f>
        <v>1000</v>
      </c>
      <c r="V74" s="78">
        <f>E32</f>
        <v>0</v>
      </c>
      <c r="W74" s="78">
        <f>E33</f>
        <v>0</v>
      </c>
      <c r="X74" s="78">
        <f>E34</f>
        <v>15173</v>
      </c>
      <c r="Y74" s="78"/>
      <c r="Z74" s="78"/>
      <c r="AA74" s="78"/>
      <c r="AB74" s="78"/>
      <c r="AC74" s="144"/>
      <c r="AD74" s="78"/>
      <c r="AE74" s="78"/>
      <c r="AF74" s="78"/>
      <c r="AG74" s="78"/>
      <c r="AH74" s="78"/>
      <c r="AI74" s="78"/>
      <c r="AJ74" s="78"/>
      <c r="AK74" s="78"/>
      <c r="AL74" s="78">
        <f>E52</f>
        <v>0</v>
      </c>
      <c r="AM74" s="78">
        <f>E53</f>
        <v>0</v>
      </c>
      <c r="AN74" s="78">
        <f>E54</f>
        <v>0</v>
      </c>
      <c r="AO74" s="143">
        <f>E55</f>
        <v>0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>
      <c r="A75" s="14" t="s">
        <v>10</v>
      </c>
      <c r="B75" s="15">
        <f>F12</f>
        <v>0</v>
      </c>
      <c r="C75" s="15">
        <f>F13</f>
        <v>0</v>
      </c>
      <c r="D75" s="15">
        <f>F14</f>
        <v>0</v>
      </c>
      <c r="E75" s="15">
        <f>F15</f>
        <v>0</v>
      </c>
      <c r="F75" s="15">
        <f>F16</f>
        <v>0</v>
      </c>
      <c r="G75" s="15">
        <f>F17</f>
        <v>0</v>
      </c>
      <c r="H75" s="48">
        <f>F18</f>
        <v>0</v>
      </c>
      <c r="I75" s="15">
        <f>F19</f>
        <v>0</v>
      </c>
      <c r="J75" s="48">
        <f>F20</f>
        <v>0</v>
      </c>
      <c r="K75" s="15">
        <f>F21</f>
        <v>0</v>
      </c>
      <c r="L75" s="15">
        <f>F22</f>
        <v>0</v>
      </c>
      <c r="M75" s="79">
        <f>F23</f>
        <v>0</v>
      </c>
      <c r="N75" s="79">
        <f>F24</f>
        <v>0</v>
      </c>
      <c r="O75" s="79">
        <f>F25</f>
        <v>0</v>
      </c>
      <c r="P75" s="79">
        <f>F26</f>
        <v>0</v>
      </c>
      <c r="Q75" s="79">
        <f>F27</f>
        <v>0</v>
      </c>
      <c r="R75" s="79">
        <f>F28</f>
        <v>0</v>
      </c>
      <c r="S75" s="79">
        <f>F29</f>
        <v>0</v>
      </c>
      <c r="T75" s="79">
        <f>F30</f>
        <v>0</v>
      </c>
      <c r="U75" s="79">
        <f>F31</f>
        <v>0</v>
      </c>
      <c r="V75" s="79">
        <f>F32</f>
        <v>0</v>
      </c>
      <c r="W75" s="79">
        <f>F33</f>
        <v>0</v>
      </c>
      <c r="X75" s="79">
        <f>F34</f>
        <v>0</v>
      </c>
      <c r="Y75" s="79"/>
      <c r="Z75" s="79"/>
      <c r="AA75" s="79"/>
      <c r="AB75" s="79"/>
      <c r="AC75" s="145"/>
      <c r="AD75" s="79"/>
      <c r="AE75" s="79"/>
      <c r="AF75" s="79"/>
      <c r="AG75" s="79"/>
      <c r="AH75" s="79"/>
      <c r="AI75" s="79"/>
      <c r="AJ75" s="79"/>
      <c r="AK75" s="79"/>
      <c r="AL75" s="79">
        <f>F52</f>
        <v>0</v>
      </c>
      <c r="AM75" s="79">
        <f>F53</f>
        <v>0</v>
      </c>
      <c r="AN75" s="79">
        <f>F54</f>
        <v>0</v>
      </c>
      <c r="AO75" s="79">
        <f>F55</f>
        <v>0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>
      <c r="A76" s="14" t="s">
        <v>11</v>
      </c>
      <c r="B76" s="16">
        <f>'Product Result'!$B$4</f>
        <v>6.9367570812348574E-3</v>
      </c>
      <c r="C76" s="16">
        <f>'Product Result'!B9</f>
        <v>7.4106725920669234E-3</v>
      </c>
      <c r="D76" s="44">
        <f>'Product Result'!B14</f>
        <v>1.2124783893172366E-2</v>
      </c>
      <c r="E76" s="32">
        <f>'Product Result'!B19</f>
        <v>0</v>
      </c>
      <c r="F76" s="32">
        <f>'Product Result'!B24</f>
        <v>8.6569684368550504E-2</v>
      </c>
      <c r="G76" s="32">
        <f>'Product Result'!B29</f>
        <v>0</v>
      </c>
      <c r="H76" s="32">
        <f>'Product Result'!B34</f>
        <v>1.6988290485951105E-2</v>
      </c>
      <c r="I76" s="32">
        <f>'Product Result'!B39</f>
        <v>5.6557363435072949E-2</v>
      </c>
      <c r="J76" s="32">
        <f>'Product Result'!B44</f>
        <v>0</v>
      </c>
      <c r="K76" s="32">
        <f>'Product Result'!B49</f>
        <v>0</v>
      </c>
      <c r="L76" s="14">
        <f>'Product Result'!B54</f>
        <v>5.8397513345549391E-3</v>
      </c>
      <c r="M76" s="77">
        <f>'Product Result'!B59</f>
        <v>2.0012406197496269E-2</v>
      </c>
      <c r="N76" s="14">
        <f>'Product Result'!B64</f>
        <v>0</v>
      </c>
      <c r="O76" s="77">
        <f>'Product Result'!B69</f>
        <v>0</v>
      </c>
      <c r="P76" s="77">
        <f>'Product Result'!B74</f>
        <v>6.9356343265035304E-3</v>
      </c>
      <c r="Q76" s="77">
        <f>'Product Result'!B79</f>
        <v>1.10418848213788E-2</v>
      </c>
      <c r="R76" s="77">
        <f>'Product Result'!B84</f>
        <v>3.7881949650300187E-2</v>
      </c>
      <c r="S76" s="150">
        <f>'Product Result'!B89</f>
        <v>0</v>
      </c>
      <c r="T76" s="77">
        <f>'Product Result'!B94</f>
        <v>0</v>
      </c>
      <c r="U76" s="77">
        <f>'Product Result'!B99</f>
        <v>7.9319340344105437E-3</v>
      </c>
      <c r="V76" s="77">
        <f>'Product Result'!B104</f>
        <v>0</v>
      </c>
      <c r="W76" s="77">
        <f>'Product Result'!B109</f>
        <v>0</v>
      </c>
      <c r="X76" s="77">
        <f>'Product Result'!B114</f>
        <v>3.4102713223342532E-2</v>
      </c>
      <c r="Y76" s="77"/>
      <c r="Z76" s="77"/>
      <c r="AA76" s="77"/>
      <c r="AB76" s="77"/>
      <c r="AC76" s="146"/>
      <c r="AD76" s="77"/>
      <c r="AE76" s="77"/>
      <c r="AF76" s="77"/>
      <c r="AG76" s="77"/>
      <c r="AH76" s="77"/>
      <c r="AI76" s="77"/>
      <c r="AJ76" s="77"/>
      <c r="AK76" s="77"/>
      <c r="AL76" s="77" t="e">
        <f>'Product Result'!#REF!</f>
        <v>#REF!</v>
      </c>
      <c r="AM76" s="77" t="e">
        <f>'Product Result'!#REF!</f>
        <v>#REF!</v>
      </c>
      <c r="AN76" s="77" t="e">
        <f>'Product Result'!#REF!</f>
        <v>#REF!</v>
      </c>
      <c r="AO76" s="77" t="e">
        <f>'Product Result'!#REF!</f>
        <v>#REF!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>
      <c r="A77" s="14" t="s">
        <v>12</v>
      </c>
      <c r="B77" s="15">
        <f>G12</f>
        <v>1.2518058759943079E-5</v>
      </c>
      <c r="C77" s="15">
        <f>G13</f>
        <v>1.3629575134383365E-5</v>
      </c>
      <c r="D77" s="45">
        <f>G14</f>
        <v>1.0925591022538537E-5</v>
      </c>
      <c r="E77" s="15">
        <f>G15</f>
        <v>0</v>
      </c>
      <c r="F77" s="15">
        <f>G16</f>
        <v>5.497430313040998E-5</v>
      </c>
      <c r="G77" s="15">
        <f>G17</f>
        <v>0</v>
      </c>
      <c r="H77" s="48">
        <f>G18</f>
        <v>1.4156908738292587E-6</v>
      </c>
      <c r="I77" s="45">
        <f>G19</f>
        <v>1.2522942106386411E-6</v>
      </c>
      <c r="J77" s="49">
        <f>G20</f>
        <v>0</v>
      </c>
      <c r="K77" s="15">
        <f>G21</f>
        <v>0</v>
      </c>
      <c r="L77" s="15">
        <f>G22</f>
        <v>1.1679502669109878E-6</v>
      </c>
      <c r="M77" s="79">
        <f>G23</f>
        <v>4.7991381768576182E-6</v>
      </c>
      <c r="N77" s="15">
        <f>G24</f>
        <v>0</v>
      </c>
      <c r="O77" s="79">
        <f>G25</f>
        <v>0</v>
      </c>
      <c r="P77" s="79">
        <f>G26</f>
        <v>3.9295378620416602E-6</v>
      </c>
      <c r="Q77" s="79">
        <f>G27</f>
        <v>9.6016389751119999E-6</v>
      </c>
      <c r="R77" s="79">
        <f>G28</f>
        <v>1.9057223890884489E-6</v>
      </c>
      <c r="S77" s="79">
        <f>G29</f>
        <v>0</v>
      </c>
      <c r="T77" s="79">
        <f>F30</f>
        <v>0</v>
      </c>
      <c r="U77" s="79">
        <f>G31</f>
        <v>7.9319340344105431E-6</v>
      </c>
      <c r="V77" s="79">
        <f>G32</f>
        <v>0</v>
      </c>
      <c r="W77" s="79">
        <f>G33</f>
        <v>0</v>
      </c>
      <c r="X77" s="97">
        <f>G34</f>
        <v>2.247591987302612E-6</v>
      </c>
      <c r="Y77" s="79"/>
      <c r="Z77" s="79"/>
      <c r="AA77" s="79"/>
      <c r="AB77" s="79"/>
      <c r="AC77" s="145"/>
      <c r="AD77" s="79"/>
      <c r="AE77" s="79"/>
      <c r="AF77" s="79"/>
      <c r="AG77" s="79"/>
      <c r="AH77" s="79"/>
      <c r="AI77" s="79"/>
      <c r="AJ77" s="79"/>
      <c r="AK77" s="79"/>
      <c r="AL77" s="79">
        <f>G52</f>
        <v>0</v>
      </c>
      <c r="AM77" s="79">
        <f>G53</f>
        <v>0</v>
      </c>
      <c r="AN77" s="79">
        <f>G53</f>
        <v>0</v>
      </c>
      <c r="AO77" s="79">
        <f>G55</f>
        <v>0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>
      <c r="A78" s="18"/>
      <c r="B78" s="46"/>
      <c r="C78" s="46"/>
      <c r="D78" s="46"/>
      <c r="E78" s="46"/>
      <c r="F78" s="46"/>
      <c r="G78" s="46"/>
      <c r="H78" s="46"/>
      <c r="I78" s="46"/>
      <c r="J78" s="46"/>
      <c r="K78" s="94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76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 s="76"/>
      <c r="AX78" s="76"/>
      <c r="AY78" s="76"/>
      <c r="AZ78" s="76"/>
      <c r="BA78"/>
      <c r="BB78"/>
      <c r="BC78"/>
      <c r="BD78"/>
    </row>
    <row r="79" spans="1:56" s="134" customFormat="1" ht="16.5" thickBot="1">
      <c r="A79" s="132" t="s">
        <v>63</v>
      </c>
      <c r="B79" s="220" t="str">
        <f t="shared" ref="B79:X79" si="12">C1</f>
        <v>W01-03000027</v>
      </c>
      <c r="C79" s="220" t="str">
        <f t="shared" si="12"/>
        <v>W01-03000013</v>
      </c>
      <c r="D79" s="220" t="str">
        <f t="shared" si="12"/>
        <v>W01-03000026</v>
      </c>
      <c r="E79" s="220" t="str">
        <f t="shared" si="12"/>
        <v>W01-03000020</v>
      </c>
      <c r="F79" s="220" t="str">
        <f t="shared" si="12"/>
        <v>W01-03000004</v>
      </c>
      <c r="G79" s="220" t="str">
        <f t="shared" si="12"/>
        <v>W01-03000025</v>
      </c>
      <c r="H79" s="220" t="str">
        <f t="shared" si="12"/>
        <v>W03-71010060-Y</v>
      </c>
      <c r="I79" s="220" t="str">
        <f t="shared" si="12"/>
        <v>W03-71010061-Y</v>
      </c>
      <c r="J79" s="220" t="str">
        <f t="shared" si="12"/>
        <v>W03-25040027-Y</v>
      </c>
      <c r="K79" s="220" t="str">
        <f t="shared" si="12"/>
        <v>W03-25040028-Y</v>
      </c>
      <c r="L79" s="220" t="str">
        <f t="shared" si="12"/>
        <v>W03-25040029-Y</v>
      </c>
      <c r="M79" s="220" t="str">
        <f t="shared" si="12"/>
        <v>W03-25040030-Y</v>
      </c>
      <c r="N79" s="220" t="str">
        <f t="shared" si="12"/>
        <v>W03-25040031-Y</v>
      </c>
      <c r="O79" s="220" t="str">
        <f t="shared" si="12"/>
        <v>W03-25040032-Y</v>
      </c>
      <c r="P79" s="220" t="str">
        <f t="shared" si="12"/>
        <v>W03-25040033-Y</v>
      </c>
      <c r="Q79" s="220" t="str">
        <f t="shared" si="12"/>
        <v>W03-25040034-Y</v>
      </c>
      <c r="R79" s="220" t="str">
        <f t="shared" si="12"/>
        <v>W03-25040035-Y</v>
      </c>
      <c r="S79" s="220" t="str">
        <f t="shared" si="12"/>
        <v>W03-25040036-Y</v>
      </c>
      <c r="T79" s="220" t="str">
        <f t="shared" si="12"/>
        <v>W03-25040037-Y</v>
      </c>
      <c r="U79" s="220" t="str">
        <f t="shared" si="12"/>
        <v>W03-25040038-Y</v>
      </c>
      <c r="V79" s="220" t="str">
        <f t="shared" si="12"/>
        <v>W03-25040039-Y</v>
      </c>
      <c r="W79" s="220" t="str">
        <f t="shared" si="12"/>
        <v>W03-25040040-Y</v>
      </c>
      <c r="X79" s="220" t="str">
        <f t="shared" si="12"/>
        <v>W03-00040033-Y</v>
      </c>
      <c r="Y79" s="215"/>
      <c r="Z79" s="214"/>
      <c r="AA79" s="214"/>
      <c r="AB79" s="215"/>
      <c r="AC79" s="215"/>
      <c r="AD79" s="215"/>
      <c r="AE79" s="216"/>
      <c r="AF79" s="215"/>
      <c r="AG79" s="215"/>
      <c r="AH79" s="214"/>
      <c r="AI79" s="214"/>
      <c r="AJ79" s="216"/>
      <c r="AK79" s="215"/>
      <c r="AL79" s="131"/>
      <c r="AM79" s="131"/>
      <c r="AN79" s="136"/>
      <c r="AO79" s="131"/>
    </row>
    <row r="80" spans="1:56" ht="28.5">
      <c r="A80" s="209" t="s">
        <v>58</v>
      </c>
      <c r="B80" s="266">
        <f>B73</f>
        <v>554.14</v>
      </c>
      <c r="C80" s="267">
        <f>C73</f>
        <v>543.72</v>
      </c>
      <c r="D80" s="266">
        <f>D73</f>
        <v>1109.76</v>
      </c>
      <c r="E80" s="267">
        <f>E73</f>
        <v>0</v>
      </c>
      <c r="F80" s="267">
        <f t="shared" ref="F80:M80" si="13">F73</f>
        <v>1574.73</v>
      </c>
      <c r="G80" s="267">
        <f t="shared" si="13"/>
        <v>101.28</v>
      </c>
      <c r="H80" s="73">
        <f t="shared" si="13"/>
        <v>12000</v>
      </c>
      <c r="I80" s="73">
        <f t="shared" si="13"/>
        <v>45163</v>
      </c>
      <c r="J80" s="73">
        <f t="shared" si="13"/>
        <v>1503</v>
      </c>
      <c r="K80" s="73">
        <f t="shared" si="13"/>
        <v>7000</v>
      </c>
      <c r="L80" s="73">
        <f t="shared" si="13"/>
        <v>5000</v>
      </c>
      <c r="M80" s="73">
        <f t="shared" si="13"/>
        <v>4170</v>
      </c>
      <c r="N80" s="73">
        <f>N73</f>
        <v>0</v>
      </c>
      <c r="O80" s="73">
        <f>O73</f>
        <v>0</v>
      </c>
      <c r="P80" s="73">
        <f>P73</f>
        <v>1765</v>
      </c>
      <c r="Q80" s="73">
        <f t="shared" ref="Q80:AO80" si="14">Q73</f>
        <v>1150</v>
      </c>
      <c r="R80" s="73">
        <f>R73</f>
        <v>19878</v>
      </c>
      <c r="S80" s="73">
        <f t="shared" si="14"/>
        <v>0</v>
      </c>
      <c r="T80" s="73">
        <f t="shared" si="14"/>
        <v>0</v>
      </c>
      <c r="U80" s="73">
        <f t="shared" si="14"/>
        <v>1000</v>
      </c>
      <c r="V80" s="73">
        <f>V73</f>
        <v>0</v>
      </c>
      <c r="W80" s="73">
        <f t="shared" si="14"/>
        <v>0</v>
      </c>
      <c r="X80" s="73">
        <f t="shared" si="14"/>
        <v>15173</v>
      </c>
      <c r="Y80" s="73">
        <f>Y73</f>
        <v>0</v>
      </c>
      <c r="Z80" s="73">
        <f t="shared" si="14"/>
        <v>0</v>
      </c>
      <c r="AA80" s="73">
        <f t="shared" si="14"/>
        <v>0</v>
      </c>
      <c r="AB80" s="73">
        <f t="shared" si="14"/>
        <v>0</v>
      </c>
      <c r="AC80" s="73">
        <f t="shared" si="14"/>
        <v>0</v>
      </c>
      <c r="AD80" s="73">
        <f t="shared" si="14"/>
        <v>0</v>
      </c>
      <c r="AE80" s="73">
        <f t="shared" si="14"/>
        <v>0</v>
      </c>
      <c r="AF80" s="73">
        <f t="shared" si="14"/>
        <v>0</v>
      </c>
      <c r="AG80" s="73">
        <f t="shared" si="14"/>
        <v>0</v>
      </c>
      <c r="AH80" s="73">
        <f t="shared" si="14"/>
        <v>0</v>
      </c>
      <c r="AI80" s="73">
        <f t="shared" si="14"/>
        <v>0</v>
      </c>
      <c r="AJ80" s="73">
        <f t="shared" si="14"/>
        <v>0</v>
      </c>
      <c r="AK80" s="73">
        <f t="shared" si="14"/>
        <v>0</v>
      </c>
      <c r="AL80" s="211">
        <f t="shared" si="14"/>
        <v>0</v>
      </c>
      <c r="AM80" s="73">
        <f t="shared" si="14"/>
        <v>0</v>
      </c>
      <c r="AN80" s="73">
        <f t="shared" si="14"/>
        <v>0</v>
      </c>
      <c r="AO80" s="73">
        <f t="shared" si="14"/>
        <v>0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s="142" customFormat="1">
      <c r="A81" s="141" t="s">
        <v>59</v>
      </c>
      <c r="B81" s="100"/>
      <c r="C81" s="100"/>
      <c r="D81" s="139"/>
      <c r="E81" s="217"/>
      <c r="F81" s="217"/>
      <c r="G81" s="217"/>
      <c r="H81" s="99"/>
      <c r="I81" s="99"/>
      <c r="J81" s="99"/>
      <c r="K81" s="99"/>
      <c r="L81" s="217"/>
      <c r="M81" s="99"/>
      <c r="N81" s="140"/>
      <c r="O81" s="100"/>
      <c r="P81" s="100"/>
      <c r="Q81" s="217"/>
      <c r="R81" s="217"/>
      <c r="S81" s="217"/>
      <c r="T81" s="138"/>
      <c r="U81" s="218"/>
      <c r="V81" s="217"/>
      <c r="W81" s="217"/>
      <c r="X81" s="217"/>
      <c r="Y81" s="106"/>
      <c r="Z81" s="100"/>
      <c r="AA81" s="99"/>
      <c r="AB81" s="99"/>
      <c r="AC81" s="100"/>
      <c r="AD81" s="140"/>
      <c r="AE81" s="99"/>
      <c r="AF81" s="100"/>
      <c r="AG81" s="100"/>
      <c r="AH81" s="100"/>
      <c r="AI81" s="100"/>
      <c r="AJ81" s="100"/>
      <c r="AK81" s="100"/>
      <c r="AL81" s="212"/>
      <c r="AM81" s="100"/>
      <c r="AN81" s="100"/>
      <c r="AO81" s="100"/>
    </row>
    <row r="82" spans="1:56">
      <c r="A82" s="41" t="s">
        <v>60</v>
      </c>
      <c r="B82" s="219">
        <f>B80*B81</f>
        <v>0</v>
      </c>
      <c r="C82" s="219">
        <f t="shared" ref="C82:AB82" si="15">C80*C81</f>
        <v>0</v>
      </c>
      <c r="D82" s="219">
        <f>D80*D81</f>
        <v>0</v>
      </c>
      <c r="E82" s="219">
        <f t="shared" si="15"/>
        <v>0</v>
      </c>
      <c r="F82" s="219">
        <f t="shared" si="15"/>
        <v>0</v>
      </c>
      <c r="G82" s="219">
        <f t="shared" si="15"/>
        <v>0</v>
      </c>
      <c r="H82" s="219">
        <f t="shared" si="15"/>
        <v>0</v>
      </c>
      <c r="I82" s="219">
        <f t="shared" si="15"/>
        <v>0</v>
      </c>
      <c r="J82" s="219">
        <f t="shared" si="15"/>
        <v>0</v>
      </c>
      <c r="K82" s="219">
        <f t="shared" si="15"/>
        <v>0</v>
      </c>
      <c r="L82" s="219">
        <f t="shared" si="15"/>
        <v>0</v>
      </c>
      <c r="M82" s="219">
        <f t="shared" si="15"/>
        <v>0</v>
      </c>
      <c r="N82" s="219">
        <f t="shared" si="15"/>
        <v>0</v>
      </c>
      <c r="O82" s="219">
        <f t="shared" si="15"/>
        <v>0</v>
      </c>
      <c r="P82" s="219">
        <f t="shared" si="15"/>
        <v>0</v>
      </c>
      <c r="Q82" s="219">
        <f t="shared" si="15"/>
        <v>0</v>
      </c>
      <c r="R82" s="219">
        <f t="shared" si="15"/>
        <v>0</v>
      </c>
      <c r="S82" s="219">
        <f t="shared" si="15"/>
        <v>0</v>
      </c>
      <c r="T82" s="219">
        <f t="shared" si="15"/>
        <v>0</v>
      </c>
      <c r="U82" s="219">
        <f t="shared" si="15"/>
        <v>0</v>
      </c>
      <c r="V82" s="219">
        <f t="shared" si="15"/>
        <v>0</v>
      </c>
      <c r="W82" s="219">
        <f t="shared" si="15"/>
        <v>0</v>
      </c>
      <c r="X82" s="219">
        <f t="shared" si="15"/>
        <v>0</v>
      </c>
      <c r="Y82" s="219">
        <f t="shared" si="15"/>
        <v>0</v>
      </c>
      <c r="Z82" s="219">
        <f t="shared" si="15"/>
        <v>0</v>
      </c>
      <c r="AA82" s="219">
        <f t="shared" si="15"/>
        <v>0</v>
      </c>
      <c r="AB82" s="219">
        <f t="shared" si="15"/>
        <v>0</v>
      </c>
      <c r="AC82" s="80">
        <f>AC80*AC81</f>
        <v>0</v>
      </c>
      <c r="AD82" s="80">
        <f>AD80*AD81</f>
        <v>0</v>
      </c>
      <c r="AE82" s="80">
        <f t="shared" ref="AE82:AO82" si="16">AE80*AE81</f>
        <v>0</v>
      </c>
      <c r="AF82" s="80">
        <f t="shared" si="16"/>
        <v>0</v>
      </c>
      <c r="AG82" s="80">
        <f t="shared" si="16"/>
        <v>0</v>
      </c>
      <c r="AH82" s="80">
        <f t="shared" si="16"/>
        <v>0</v>
      </c>
      <c r="AI82" s="80">
        <f t="shared" si="16"/>
        <v>0</v>
      </c>
      <c r="AJ82" s="80">
        <f t="shared" si="16"/>
        <v>0</v>
      </c>
      <c r="AK82" s="80">
        <f t="shared" si="16"/>
        <v>0</v>
      </c>
      <c r="AL82" s="213">
        <f t="shared" si="16"/>
        <v>0</v>
      </c>
      <c r="AM82" s="80">
        <f t="shared" si="16"/>
        <v>0</v>
      </c>
      <c r="AN82" s="80">
        <f t="shared" si="16"/>
        <v>0</v>
      </c>
      <c r="AO82" s="80">
        <f t="shared" si="16"/>
        <v>0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ht="27.75" customHeight="1">
      <c r="A83" s="210" t="s">
        <v>61</v>
      </c>
      <c r="B83" s="283">
        <f>SUM(B82:AK82)</f>
        <v>0</v>
      </c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3"/>
      <c r="AH83" s="283"/>
      <c r="AI83" s="283"/>
      <c r="AJ83" s="283"/>
      <c r="AK83" s="283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6"/>
      <c r="BA83"/>
      <c r="BB83"/>
      <c r="BC83"/>
      <c r="BD83"/>
    </row>
    <row r="84" spans="1:56" ht="16.5">
      <c r="D84"/>
      <c r="E84"/>
      <c r="F84"/>
      <c r="H84" s="5"/>
      <c r="I84" s="22"/>
      <c r="J84" s="22"/>
      <c r="K84"/>
      <c r="L84"/>
      <c r="M84"/>
      <c r="N84"/>
      <c r="O84"/>
      <c r="P84" s="24"/>
      <c r="Q84" s="24"/>
      <c r="R84" s="24"/>
      <c r="S84" s="24"/>
      <c r="T84" s="24"/>
      <c r="U84" s="24"/>
      <c r="V84" s="22"/>
      <c r="W84" s="22"/>
      <c r="X84" s="22"/>
      <c r="Y84" s="22"/>
      <c r="Z84" s="22"/>
      <c r="AA84" s="22"/>
      <c r="AB84" s="22"/>
      <c r="AC84" s="22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ht="6" customHeight="1">
      <c r="C85" s="4"/>
      <c r="D85" s="4"/>
      <c r="E85" s="4"/>
      <c r="F85" s="1"/>
      <c r="G85" s="5"/>
      <c r="H85" s="5"/>
      <c r="I85" s="1"/>
      <c r="J85" s="1"/>
    </row>
    <row r="86" spans="1:56">
      <c r="C86" s="4"/>
      <c r="D86" s="4"/>
      <c r="E86" s="4"/>
      <c r="F86" s="1"/>
      <c r="G86" s="5"/>
      <c r="H86" s="5"/>
      <c r="I86" s="1"/>
      <c r="J86" s="1"/>
    </row>
    <row r="87" spans="1:56">
      <c r="C87" s="4"/>
      <c r="D87" s="4"/>
      <c r="E87" s="4"/>
      <c r="F87" s="1"/>
      <c r="G87" s="5"/>
      <c r="H87" s="5"/>
      <c r="I87" s="1"/>
      <c r="J87" s="1"/>
    </row>
  </sheetData>
  <mergeCells count="4">
    <mergeCell ref="BD1:BF2"/>
    <mergeCell ref="B83:AK83"/>
    <mergeCell ref="A4:A5"/>
    <mergeCell ref="A68:A69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68:C6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32"/>
  <sheetViews>
    <sheetView zoomScaleNormal="100" workbookViewId="0">
      <pane ySplit="1" topLeftCell="A8" activePane="bottomLeft" state="frozenSplit"/>
      <selection pane="bottomLeft" activeCell="I26" sqref="I26"/>
    </sheetView>
  </sheetViews>
  <sheetFormatPr defaultRowHeight="15"/>
  <cols>
    <col min="1" max="1" width="8.28515625" style="156" customWidth="1"/>
    <col min="2" max="2" width="16.85546875" style="168" customWidth="1"/>
    <col min="3" max="3" width="25.140625" style="156" customWidth="1"/>
    <col min="4" max="4" width="15" style="168" customWidth="1"/>
    <col min="5" max="6" width="6.7109375" style="103" customWidth="1"/>
    <col min="7" max="7" width="9.85546875" style="103" customWidth="1"/>
    <col min="8" max="8" width="6.7109375" style="104" customWidth="1"/>
    <col min="9" max="13" width="6.7109375" style="103" customWidth="1"/>
    <col min="14" max="14" width="10" style="103" bestFit="1" customWidth="1"/>
    <col min="15" max="18" width="6.7109375" style="103" customWidth="1"/>
    <col min="19" max="19" width="10.140625" style="103" customWidth="1"/>
    <col min="20" max="25" width="6.7109375" style="103" customWidth="1"/>
    <col min="26" max="16384" width="9.140625" style="103"/>
  </cols>
  <sheetData>
    <row r="1" spans="1:25" ht="18" thickBot="1">
      <c r="A1" s="151" t="s">
        <v>16</v>
      </c>
      <c r="B1" s="166" t="s">
        <v>28</v>
      </c>
      <c r="C1" s="167" t="s">
        <v>29</v>
      </c>
      <c r="D1" s="166" t="s">
        <v>18</v>
      </c>
      <c r="E1" s="241" t="s">
        <v>19</v>
      </c>
      <c r="F1" s="242"/>
      <c r="G1" s="226" t="s">
        <v>104</v>
      </c>
      <c r="H1" s="242"/>
      <c r="I1" s="242" t="s">
        <v>103</v>
      </c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</row>
    <row r="2" spans="1:25" ht="15.75" thickTop="1">
      <c r="A2" s="186" t="s">
        <v>23</v>
      </c>
      <c r="B2" s="168" t="s">
        <v>65</v>
      </c>
      <c r="C2" s="169" t="s">
        <v>71</v>
      </c>
      <c r="D2" s="170">
        <v>29.25</v>
      </c>
      <c r="E2" s="104" t="s">
        <v>64</v>
      </c>
      <c r="F2" s="104"/>
      <c r="G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5"/>
    </row>
    <row r="3" spans="1:25" ht="15" customHeight="1">
      <c r="A3" s="186" t="s">
        <v>24</v>
      </c>
      <c r="B3" s="168" t="s">
        <v>66</v>
      </c>
      <c r="C3" s="169" t="s">
        <v>72</v>
      </c>
      <c r="D3" s="170">
        <v>26.16</v>
      </c>
      <c r="E3" s="104" t="s">
        <v>64</v>
      </c>
      <c r="F3" s="104"/>
      <c r="G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5"/>
    </row>
    <row r="4" spans="1:25">
      <c r="A4" s="186" t="s">
        <v>25</v>
      </c>
      <c r="B4" s="168" t="s">
        <v>67</v>
      </c>
      <c r="C4" s="169" t="s">
        <v>73</v>
      </c>
      <c r="D4" s="170">
        <v>69.06</v>
      </c>
      <c r="E4" s="104" t="s">
        <v>64</v>
      </c>
      <c r="G4" s="171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5"/>
    </row>
    <row r="5" spans="1:25">
      <c r="A5" s="186" t="s">
        <v>26</v>
      </c>
      <c r="B5" s="168" t="s">
        <v>68</v>
      </c>
      <c r="C5" s="169" t="s">
        <v>74</v>
      </c>
      <c r="D5" s="170">
        <v>46.5</v>
      </c>
      <c r="E5" s="104" t="s">
        <v>64</v>
      </c>
      <c r="F5" s="104"/>
      <c r="G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</row>
    <row r="6" spans="1:25">
      <c r="A6" s="186" t="s">
        <v>27</v>
      </c>
      <c r="B6" s="152" t="s">
        <v>69</v>
      </c>
      <c r="C6" s="172" t="s">
        <v>75</v>
      </c>
      <c r="D6" s="170">
        <v>11.66</v>
      </c>
      <c r="E6" s="104" t="s">
        <v>64</v>
      </c>
      <c r="F6" s="104"/>
      <c r="G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</row>
    <row r="7" spans="1:25">
      <c r="A7" s="186" t="s">
        <v>30</v>
      </c>
      <c r="B7" s="168" t="s">
        <v>70</v>
      </c>
      <c r="C7" s="169" t="s">
        <v>76</v>
      </c>
      <c r="D7" s="170">
        <v>58.88</v>
      </c>
      <c r="E7" s="104" t="s">
        <v>64</v>
      </c>
      <c r="F7" s="104"/>
      <c r="G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5"/>
    </row>
    <row r="8" spans="1:25">
      <c r="A8" s="153"/>
      <c r="C8" s="169"/>
      <c r="E8" s="104"/>
      <c r="F8" s="104"/>
      <c r="G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5"/>
    </row>
    <row r="9" spans="1:25">
      <c r="A9" s="153" t="s">
        <v>31</v>
      </c>
      <c r="B9" s="168" t="s">
        <v>77</v>
      </c>
      <c r="C9" s="169" t="s">
        <v>78</v>
      </c>
      <c r="D9" s="168">
        <v>80</v>
      </c>
      <c r="E9" s="173" t="s">
        <v>97</v>
      </c>
      <c r="F9" s="104"/>
      <c r="G9" s="104">
        <v>10.6615</v>
      </c>
      <c r="I9" s="104">
        <v>1.0900000000000001</v>
      </c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5"/>
    </row>
    <row r="10" spans="1:25">
      <c r="A10" s="154" t="s">
        <v>17</v>
      </c>
      <c r="B10" s="168" t="s">
        <v>79</v>
      </c>
      <c r="C10" s="169" t="s">
        <v>80</v>
      </c>
      <c r="D10" s="168">
        <v>80</v>
      </c>
      <c r="E10" s="173" t="s">
        <v>97</v>
      </c>
      <c r="F10" s="104"/>
      <c r="G10" s="104">
        <v>10.6615</v>
      </c>
      <c r="I10" s="104">
        <v>1.56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5"/>
    </row>
    <row r="11" spans="1:25" ht="14.25" customHeight="1">
      <c r="A11" s="153" t="s">
        <v>15</v>
      </c>
      <c r="B11" s="168" t="s">
        <v>81</v>
      </c>
      <c r="C11" s="169" t="s">
        <v>100</v>
      </c>
      <c r="D11" s="168">
        <v>60</v>
      </c>
      <c r="E11" s="173" t="s">
        <v>97</v>
      </c>
      <c r="F11" s="104"/>
      <c r="G11" s="104">
        <v>26.744</v>
      </c>
      <c r="I11" s="104">
        <v>0.90500000000000003</v>
      </c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</row>
    <row r="12" spans="1:25" ht="14.25" customHeight="1">
      <c r="A12" s="153" t="s">
        <v>20</v>
      </c>
      <c r="B12" s="168" t="s">
        <v>82</v>
      </c>
      <c r="C12" s="169" t="s">
        <v>100</v>
      </c>
      <c r="D12" s="168">
        <v>60</v>
      </c>
      <c r="E12" s="173" t="s">
        <v>97</v>
      </c>
      <c r="F12" s="104"/>
      <c r="G12" s="104">
        <v>26.744</v>
      </c>
      <c r="I12" s="104">
        <v>1.82</v>
      </c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</row>
    <row r="13" spans="1:25">
      <c r="A13" s="154" t="s">
        <v>37</v>
      </c>
      <c r="B13" s="168" t="s">
        <v>83</v>
      </c>
      <c r="C13" s="169" t="s">
        <v>100</v>
      </c>
      <c r="D13" s="168">
        <v>60</v>
      </c>
      <c r="E13" s="173" t="s">
        <v>97</v>
      </c>
      <c r="F13" s="104"/>
      <c r="G13" s="104">
        <v>26.744</v>
      </c>
      <c r="I13" s="104">
        <v>3.03</v>
      </c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5"/>
    </row>
    <row r="14" spans="1:25">
      <c r="A14" s="154" t="s">
        <v>38</v>
      </c>
      <c r="B14" s="168" t="s">
        <v>84</v>
      </c>
      <c r="C14" s="169" t="s">
        <v>100</v>
      </c>
      <c r="D14" s="168">
        <v>60</v>
      </c>
      <c r="E14" s="173" t="s">
        <v>97</v>
      </c>
      <c r="F14" s="104"/>
      <c r="G14" s="104">
        <v>26.744</v>
      </c>
      <c r="I14" s="104">
        <v>4.55</v>
      </c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5"/>
    </row>
    <row r="15" spans="1:25">
      <c r="A15" s="153" t="s">
        <v>52</v>
      </c>
      <c r="B15" s="168" t="s">
        <v>85</v>
      </c>
      <c r="C15" s="169" t="s">
        <v>100</v>
      </c>
      <c r="D15" s="168">
        <v>60</v>
      </c>
      <c r="E15" s="173" t="s">
        <v>97</v>
      </c>
      <c r="F15" s="104"/>
      <c r="G15" s="104">
        <v>26.744</v>
      </c>
      <c r="I15" s="104">
        <v>0.45500000000000002</v>
      </c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5"/>
    </row>
    <row r="16" spans="1:25">
      <c r="A16" s="153" t="s">
        <v>42</v>
      </c>
      <c r="B16" s="168" t="s">
        <v>86</v>
      </c>
      <c r="C16" s="169" t="s">
        <v>100</v>
      </c>
      <c r="D16" s="168">
        <v>60</v>
      </c>
      <c r="E16" s="173" t="s">
        <v>97</v>
      </c>
      <c r="F16" s="104"/>
      <c r="G16" s="104">
        <v>26.744</v>
      </c>
      <c r="I16" s="104">
        <v>0.90500000000000003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5"/>
    </row>
    <row r="17" spans="1:25" ht="14.25" customHeight="1">
      <c r="A17" s="153" t="s">
        <v>43</v>
      </c>
      <c r="B17" s="168" t="s">
        <v>87</v>
      </c>
      <c r="C17" s="169" t="s">
        <v>100</v>
      </c>
      <c r="D17" s="168">
        <v>60</v>
      </c>
      <c r="E17" s="173" t="s">
        <v>97</v>
      </c>
      <c r="F17" s="104"/>
      <c r="G17" s="104">
        <v>26.744</v>
      </c>
      <c r="I17" s="104">
        <v>1.82</v>
      </c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5"/>
    </row>
    <row r="18" spans="1:25">
      <c r="A18" s="154" t="s">
        <v>39</v>
      </c>
      <c r="B18" s="168" t="s">
        <v>88</v>
      </c>
      <c r="C18" s="169" t="s">
        <v>100</v>
      </c>
      <c r="D18" s="168">
        <v>60</v>
      </c>
      <c r="E18" s="173" t="s">
        <v>97</v>
      </c>
      <c r="F18" s="104"/>
      <c r="G18" s="104">
        <v>26.744</v>
      </c>
      <c r="I18" s="104">
        <v>3.03</v>
      </c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5"/>
    </row>
    <row r="19" spans="1:25">
      <c r="A19" s="153" t="s">
        <v>41</v>
      </c>
      <c r="B19" s="168" t="s">
        <v>89</v>
      </c>
      <c r="C19" s="169" t="s">
        <v>100</v>
      </c>
      <c r="D19" s="168">
        <v>60</v>
      </c>
      <c r="E19" s="173" t="s">
        <v>97</v>
      </c>
      <c r="F19" s="104"/>
      <c r="G19" s="104">
        <v>26.744</v>
      </c>
      <c r="I19" s="104">
        <v>4.55</v>
      </c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5"/>
    </row>
    <row r="20" spans="1:25">
      <c r="A20" s="154" t="s">
        <v>40</v>
      </c>
      <c r="B20" s="168" t="s">
        <v>90</v>
      </c>
      <c r="C20" s="169" t="s">
        <v>105</v>
      </c>
      <c r="D20" s="168">
        <v>60</v>
      </c>
      <c r="E20" s="173" t="s">
        <v>97</v>
      </c>
      <c r="F20" s="104"/>
      <c r="G20" s="104">
        <v>19.136800000000001</v>
      </c>
      <c r="I20" s="104">
        <v>0.46</v>
      </c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</row>
    <row r="21" spans="1:25">
      <c r="A21" s="153" t="s">
        <v>44</v>
      </c>
      <c r="B21" s="168" t="s">
        <v>91</v>
      </c>
      <c r="C21" s="169" t="s">
        <v>105</v>
      </c>
      <c r="D21" s="168">
        <v>60</v>
      </c>
      <c r="E21" s="173" t="s">
        <v>97</v>
      </c>
      <c r="F21" s="104"/>
      <c r="G21" s="104">
        <v>19.136800000000001</v>
      </c>
      <c r="I21" s="104">
        <v>0.91500000000000004</v>
      </c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</row>
    <row r="22" spans="1:25">
      <c r="A22" s="153" t="s">
        <v>47</v>
      </c>
      <c r="B22" s="168" t="s">
        <v>92</v>
      </c>
      <c r="C22" s="169" t="s">
        <v>105</v>
      </c>
      <c r="D22" s="168">
        <v>60</v>
      </c>
      <c r="E22" s="173" t="s">
        <v>97</v>
      </c>
      <c r="F22" s="104"/>
      <c r="G22" s="104">
        <v>19.136800000000001</v>
      </c>
      <c r="I22" s="104">
        <v>1.83</v>
      </c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</row>
    <row r="23" spans="1:25">
      <c r="A23" s="153" t="s">
        <v>47</v>
      </c>
      <c r="B23" s="168" t="s">
        <v>93</v>
      </c>
      <c r="C23" s="169" t="s">
        <v>105</v>
      </c>
      <c r="D23" s="168">
        <v>60</v>
      </c>
      <c r="E23" s="173" t="s">
        <v>97</v>
      </c>
      <c r="F23" s="104"/>
      <c r="G23" s="104">
        <v>19.136800000000001</v>
      </c>
      <c r="I23" s="104">
        <v>3.05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</row>
    <row r="24" spans="1:25">
      <c r="A24" s="154" t="s">
        <v>45</v>
      </c>
      <c r="B24" s="168" t="s">
        <v>94</v>
      </c>
      <c r="C24" s="169" t="s">
        <v>105</v>
      </c>
      <c r="D24" s="168">
        <v>60</v>
      </c>
      <c r="E24" s="173" t="s">
        <v>97</v>
      </c>
      <c r="F24" s="104"/>
      <c r="G24" s="104">
        <v>19.136800000000001</v>
      </c>
      <c r="I24" s="104">
        <v>4.57</v>
      </c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5"/>
    </row>
    <row r="25" spans="1:25" ht="15.75" customHeight="1">
      <c r="A25" s="154" t="s">
        <v>46</v>
      </c>
      <c r="B25" s="168" t="s">
        <v>95</v>
      </c>
      <c r="C25" s="169" t="s">
        <v>96</v>
      </c>
      <c r="D25" s="170">
        <v>50</v>
      </c>
      <c r="E25" s="173" t="s">
        <v>97</v>
      </c>
      <c r="F25" s="104"/>
      <c r="G25" s="104">
        <v>18.007999999999999</v>
      </c>
      <c r="I25" s="104">
        <v>1.2749999999999999</v>
      </c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5"/>
    </row>
    <row r="26" spans="1:25">
      <c r="A26" s="155"/>
      <c r="E26" s="174"/>
    </row>
    <row r="27" spans="1:25">
      <c r="A27" s="155"/>
      <c r="E27" s="174"/>
      <c r="F27" s="104"/>
      <c r="G27" s="104"/>
    </row>
    <row r="28" spans="1:25">
      <c r="A28" s="157" t="s">
        <v>32</v>
      </c>
      <c r="B28" s="175" t="s">
        <v>33</v>
      </c>
      <c r="C28" s="168"/>
      <c r="E28" s="174"/>
    </row>
    <row r="29" spans="1:25">
      <c r="A29" s="152"/>
      <c r="B29" s="175" t="s">
        <v>34</v>
      </c>
      <c r="C29" s="176" t="s">
        <v>98</v>
      </c>
      <c r="E29" s="174"/>
    </row>
    <row r="30" spans="1:25">
      <c r="A30" s="152"/>
      <c r="B30" s="175" t="s">
        <v>35</v>
      </c>
      <c r="C30" s="177" t="s">
        <v>99</v>
      </c>
      <c r="E30" s="174"/>
    </row>
    <row r="31" spans="1:25">
      <c r="A31" s="152"/>
      <c r="E31" s="174"/>
      <c r="H31" s="103"/>
    </row>
    <row r="32" spans="1:25">
      <c r="A32" s="152"/>
      <c r="E32" s="174"/>
      <c r="H32" s="103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72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72" t="s">
        <v>6</v>
      </c>
      <c r="B1" s="72" t="s">
        <v>0</v>
      </c>
      <c r="C1" s="1" t="s">
        <v>5</v>
      </c>
      <c r="D1" s="63">
        <v>43891</v>
      </c>
      <c r="E1" s="63">
        <v>43892</v>
      </c>
      <c r="F1" s="63">
        <v>43893</v>
      </c>
      <c r="G1" s="63">
        <v>43894</v>
      </c>
      <c r="H1" s="63">
        <v>43895</v>
      </c>
      <c r="I1" s="63">
        <v>43896</v>
      </c>
      <c r="J1" s="63">
        <v>43897</v>
      </c>
      <c r="K1" s="63">
        <v>43898</v>
      </c>
      <c r="L1" s="63">
        <v>43899</v>
      </c>
      <c r="M1" s="63">
        <v>43900</v>
      </c>
      <c r="N1" s="63">
        <v>43901</v>
      </c>
      <c r="O1" s="63">
        <v>43902</v>
      </c>
      <c r="P1" s="63">
        <v>43903</v>
      </c>
      <c r="Q1" s="63">
        <v>43904</v>
      </c>
      <c r="R1" s="63">
        <v>43905</v>
      </c>
      <c r="S1" s="63">
        <v>43906</v>
      </c>
      <c r="T1" s="63">
        <v>43907</v>
      </c>
      <c r="U1" s="63">
        <v>43908</v>
      </c>
      <c r="V1" s="63">
        <v>43909</v>
      </c>
      <c r="W1" s="63">
        <v>43910</v>
      </c>
      <c r="X1" s="63">
        <v>43911</v>
      </c>
      <c r="Y1" s="63">
        <v>43912</v>
      </c>
      <c r="Z1" s="63">
        <v>43913</v>
      </c>
      <c r="AA1" s="63">
        <v>43914</v>
      </c>
      <c r="AB1" s="63">
        <v>43915</v>
      </c>
      <c r="AC1" s="63">
        <v>43916</v>
      </c>
      <c r="AD1" s="63">
        <v>43917</v>
      </c>
      <c r="AE1" s="63">
        <v>43918</v>
      </c>
      <c r="AF1" s="63">
        <v>43919</v>
      </c>
      <c r="AG1" s="63">
        <v>43920</v>
      </c>
      <c r="AH1" s="63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Number'!$A$3:$A$200,'Line Performance OK'!D$1,'Job Number'!$B$3:$B$200,'Line Performance OK'!$C3,'Job Number'!$E$3:$E$200,'Line Performance OK'!$A$2),"")</f>
        <v/>
      </c>
      <c r="E3" s="8" t="str">
        <f>IFERROR($C$2/SUMIFS('Job Number'!#REF!,'Job Number'!$A$3:$A$200,'Line Performance OK'!E$1,'Job Number'!$B$3:$B$200,'Line Performance OK'!$C3,'Job Number'!$E$3:$E$200,'Line Performance OK'!$A$2),"")</f>
        <v/>
      </c>
      <c r="F3" s="8">
        <v>0.82417582417582413</v>
      </c>
      <c r="G3" s="8" t="str">
        <f>IFERROR($C$2/SUMIFS('Job Number'!#REF!,'Job Number'!$A$3:$A$200,'Line Performance OK'!G$1,'Job Number'!$B$3:$B$200,'Line Performance OK'!$C3,'Job Number'!$E$3:$E$200,'Line Performance OK'!$A$2),"")</f>
        <v/>
      </c>
      <c r="H3" s="8" t="str">
        <f>IFERROR($C$2/SUMIFS('Job Number'!#REF!,'Job Number'!$A$3:$A$200,'Line Performance OK'!H$1,'Job Number'!$B$3:$B$200,'Line Performance OK'!$C3,'Job Number'!$E$3:$E$200,'Line Performance OK'!$A$2),"")</f>
        <v/>
      </c>
      <c r="I3" s="8" t="str">
        <f>IFERROR($C$2/SUMIFS('Job Number'!#REF!,'Job Number'!$A$3:$A$200,'Line Performance OK'!I$1,'Job Number'!$B$3:$B$200,'Line Performance OK'!$C3,'Job Number'!$E$3:$E$200,'Line Performance OK'!$A$2),"")</f>
        <v/>
      </c>
      <c r="J3" s="8" t="str">
        <f>IFERROR($C$2/SUMIFS('Job Number'!#REF!,'Job Number'!$A$3:$A$200,'Line Performance OK'!J$1,'Job Number'!$B$3:$B$200,'Line Performance OK'!$C3,'Job Number'!$E$3:$E$200,'Line Performance OK'!$A$2),"")</f>
        <v/>
      </c>
      <c r="K3" s="8" t="str">
        <f>IFERROR($C$2/SUMIFS('Job Number'!#REF!,'Job Number'!$A$3:$A$200,'Line Performance OK'!K$1,'Job Number'!$B$3:$B$200,'Line Performance OK'!$C3,'Job Number'!$E$3:$E$200,'Line Performance OK'!$A$2),"")</f>
        <v/>
      </c>
      <c r="L3" s="8" t="str">
        <f>IFERROR($C$2/SUMIFS('Job Number'!#REF!,'Job Number'!$A$3:$A$200,'Line Performance OK'!L$1,'Job Number'!$B$3:$B$200,'Line Performance OK'!$C3,'Job Number'!$E$3:$E$200,'Line Performance OK'!$A$2),"")</f>
        <v/>
      </c>
      <c r="M3" s="8" t="str">
        <f>IFERROR($C$2/SUMIFS('Job Number'!#REF!,'Job Number'!$A$3:$A$200,'Line Performance OK'!M$1,'Job Number'!$B$3:$B$200,'Line Performance OK'!$C3,'Job Number'!$E$3:$E$200,'Line Performance OK'!$A$2),"")</f>
        <v/>
      </c>
      <c r="N3" s="8" t="str">
        <f>IFERROR($C$2/SUMIFS('Job Number'!#REF!,'Job Number'!$A$3:$A$200,'Line Performance OK'!N$1,'Job Number'!$B$3:$B$200,'Line Performance OK'!$C3,'Job Number'!$E$3:$E$200,'Line Performance OK'!$A$2),"")</f>
        <v/>
      </c>
      <c r="O3" s="8" t="str">
        <f>IFERROR($C$2/SUMIFS('Job Number'!#REF!,'Job Number'!$A$3:$A$200,'Line Performance OK'!O$1,'Job Number'!$B$3:$B$200,'Line Performance OK'!$C3,'Job Number'!$E$3:$E$200,'Line Performance OK'!$A$2),"")</f>
        <v/>
      </c>
      <c r="P3" s="8" t="str">
        <f>IFERROR($C$2/SUMIFS('Job Number'!#REF!,'Job Number'!$A$3:$A$200,'Line Performance OK'!P$1,'Job Number'!$B$3:$B$200,'Line Performance OK'!$C3,'Job Number'!$E$3:$E$200,'Line Performance OK'!$A$2),"")</f>
        <v/>
      </c>
      <c r="Q3" s="8" t="str">
        <f>IFERROR($C$2/SUMIFS('Job Number'!#REF!,'Job Number'!$A$3:$A$200,'Line Performance OK'!Q$1,'Job Number'!$B$3:$B$200,'Line Performance OK'!$C3,'Job Number'!$E$3:$E$200,'Line Performance OK'!$A$2),"")</f>
        <v/>
      </c>
      <c r="R3" s="8" t="str">
        <f>IFERROR($C$2/SUMIFS('Job Number'!#REF!,'Job Number'!$A$3:$A$200,'Line Performance OK'!R$1,'Job Number'!$B$3:$B$200,'Line Performance OK'!$C3,'Job Number'!$E$3:$E$200,'Line Performance OK'!$A$2),"")</f>
        <v/>
      </c>
      <c r="S3" s="8" t="str">
        <f>IFERROR($C$2/SUMIFS('Job Number'!#REF!,'Job Number'!$A$3:$A$200,'Line Performance OK'!S$1,'Job Number'!$B$3:$B$200,'Line Performance OK'!$C3,'Job Number'!$E$3:$E$200,'Line Performance OK'!$A$2),"")</f>
        <v/>
      </c>
      <c r="T3" s="8" t="str">
        <f>IFERROR($C$2/SUMIFS('Job Number'!#REF!,'Job Number'!$A$3:$A$200,'Line Performance OK'!T$1,'Job Number'!$B$3:$B$200,'Line Performance OK'!$C3,'Job Number'!$E$3:$E$200,'Line Performance OK'!$A$2),"")</f>
        <v/>
      </c>
      <c r="U3" s="8" t="str">
        <f>IFERROR($C$2/SUMIFS('Job Number'!#REF!,'Job Number'!$A$3:$A$200,'Line Performance OK'!U$1,'Job Number'!$B$3:$B$200,'Line Performance OK'!$C3,'Job Number'!$E$3:$E$200,'Line Performance OK'!$A$2),"")</f>
        <v/>
      </c>
      <c r="V3" s="8" t="str">
        <f>IFERROR($C$2/SUMIFS('Job Number'!#REF!,'Job Number'!$A$3:$A$200,'Line Performance OK'!V$1,'Job Number'!$B$3:$B$200,'Line Performance OK'!$C3,'Job Number'!$E$3:$E$200,'Line Performance OK'!$A$2),"")</f>
        <v/>
      </c>
      <c r="W3" s="8" t="str">
        <f>IFERROR($C$2/SUMIFS('Job Number'!#REF!,'Job Number'!$A$3:$A$200,'Line Performance OK'!W$1,'Job Number'!$B$3:$B$200,'Line Performance OK'!$C3,'Job Number'!$E$3:$E$200,'Line Performance OK'!$A$2),"")</f>
        <v/>
      </c>
      <c r="X3" s="8" t="str">
        <f>IFERROR($C$2/SUMIFS('Job Number'!#REF!,'Job Number'!$A$3:$A$200,'Line Performance OK'!X$1,'Job Number'!$B$3:$B$200,'Line Performance OK'!$C3,'Job Number'!$E$3:$E$200,'Line Performance OK'!$A$2),"")</f>
        <v/>
      </c>
      <c r="Y3" s="8" t="str">
        <f>IFERROR($C$2/SUMIFS('Job Number'!#REF!,'Job Number'!$A$3:$A$200,'Line Performance OK'!Y$1,'Job Number'!$B$3:$B$200,'Line Performance OK'!$C3,'Job Number'!$E$3:$E$200,'Line Performance OK'!$A$2),"")</f>
        <v/>
      </c>
      <c r="Z3" s="8" t="str">
        <f>IFERROR($C$2/SUMIFS('Job Number'!#REF!,'Job Number'!$A$3:$A$200,'Line Performance OK'!Z$1,'Job Number'!$B$3:$B$200,'Line Performance OK'!$C3,'Job Number'!$E$3:$E$200,'Line Performance OK'!$A$2),"")</f>
        <v/>
      </c>
      <c r="AA3" s="8" t="str">
        <f>IFERROR($C$2/SUMIFS('Job Number'!#REF!,'Job Number'!$A$3:$A$200,'Line Performance OK'!AA$1,'Job Number'!$B$3:$B$200,'Line Performance OK'!$C3,'Job Number'!$E$3:$E$200,'Line Performance OK'!$A$2),"")</f>
        <v/>
      </c>
      <c r="AB3" s="8" t="str">
        <f>IFERROR($C$2/SUMIFS('Job Number'!#REF!,'Job Number'!$A$3:$A$200,'Line Performance OK'!AB$1,'Job Number'!$B$3:$B$200,'Line Performance OK'!$C3,'Job Number'!$E$3:$E$200,'Line Performance OK'!$A$2),"")</f>
        <v/>
      </c>
      <c r="AC3" s="8" t="str">
        <f>IFERROR($C$2/SUMIFS('Job Number'!#REF!,'Job Number'!$A$3:$A$200,'Line Performance OK'!AC$1,'Job Number'!$B$3:$B$200,'Line Performance OK'!$C3,'Job Number'!$E$3:$E$200,'Line Performance OK'!$A$2),"")</f>
        <v/>
      </c>
      <c r="AD3" s="8" t="str">
        <f>IFERROR($C$2/SUMIFS('Job Number'!#REF!,'Job Number'!$A$3:$A$200,'Line Performance OK'!AD$1,'Job Number'!$B$3:$B$200,'Line Performance OK'!$C3,'Job Number'!$E$3:$E$200,'Line Performance OK'!$A$2),"")</f>
        <v/>
      </c>
      <c r="AE3" s="8" t="str">
        <f>IFERROR($C$2/SUMIFS('Job Number'!#REF!,'Job Number'!$A$3:$A$200,'Line Performance OK'!AE$1,'Job Number'!$B$3:$B$200,'Line Performance OK'!$C3,'Job Number'!$E$3:$E$200,'Line Performance OK'!$A$2),"")</f>
        <v/>
      </c>
      <c r="AF3" s="8" t="str">
        <f>IFERROR($C$2/SUMIFS('Job Number'!#REF!,'Job Number'!$A$3:$A$200,'Line Performance OK'!AF$1,'Job Number'!$B$3:$B$200,'Line Performance OK'!$C3,'Job Number'!$E$3:$E$200,'Line Performance OK'!$A$2),"")</f>
        <v/>
      </c>
      <c r="AG3" s="8" t="str">
        <f>IFERROR($C$2/SUMIFS('Job Number'!#REF!,'Job Number'!$A$3:$A$200,'Line Performance OK'!AG$1,'Job Number'!$B$3:$B$200,'Line Performance OK'!$C3,'Job Number'!$E$3:$E$200,'Line Performance OK'!$A$2),"")</f>
        <v/>
      </c>
      <c r="AH3" s="8" t="str">
        <f>IFERROR($C$2/SUMIFS('Job Number'!#REF!,'Job Number'!$A$3:$A$200,'Line Performance OK'!AH$1,'Job Number'!$B$3:$B$200,'Line Performance OK'!$C3,'Job Number'!$E$3:$E$200,'Line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Number'!$A$3:$A$200,'Line Performance OK'!D$1,'Job Number'!$B$3:$B$200,'Line Performance OK'!$C4,'Job Number'!$E$3:$E$200,'Line Performance OK'!$A$2),"")</f>
        <v/>
      </c>
      <c r="E4" s="8" t="str">
        <f>IFERROR($C$2/SUMIFS('Job Number'!#REF!,'Job Number'!$A$3:$A$200,'Line Performance OK'!E$1,'Job Number'!$B$3:$B$200,'Line Performance OK'!$C4,'Job Number'!$E$3:$E$200,'Line Performance OK'!$A$2),"")</f>
        <v/>
      </c>
      <c r="F4" s="8">
        <v>1.0030864197530864</v>
      </c>
      <c r="G4" s="8" t="str">
        <f>IFERROR($C$2/SUMIFS('Job Number'!#REF!,'Job Number'!$A$3:$A$200,'Line Performance OK'!G$1,'Job Number'!$B$3:$B$200,'Line Performance OK'!$C4,'Job Number'!$E$3:$E$200,'Line Performance OK'!$A$2),"")</f>
        <v/>
      </c>
      <c r="H4" s="8" t="str">
        <f>IFERROR($C$2/SUMIFS('Job Number'!#REF!,'Job Number'!$A$3:$A$200,'Line Performance OK'!H$1,'Job Number'!$B$3:$B$200,'Line Performance OK'!$C4,'Job Number'!$E$3:$E$200,'Line Performance OK'!$A$2),"")</f>
        <v/>
      </c>
      <c r="I4" s="8" t="str">
        <f>IFERROR($C$2/SUMIFS('Job Number'!#REF!,'Job Number'!$A$3:$A$200,'Line Performance OK'!I$1,'Job Number'!$B$3:$B$200,'Line Performance OK'!$C4,'Job Number'!$E$3:$E$200,'Line Performance OK'!$A$2),"")</f>
        <v/>
      </c>
      <c r="J4" s="8" t="str">
        <f>IFERROR($C$2/SUMIFS('Job Number'!#REF!,'Job Number'!$A$3:$A$200,'Line Performance OK'!J$1,'Job Number'!$B$3:$B$200,'Line Performance OK'!$C4,'Job Number'!$E$3:$E$200,'Line Performance OK'!$A$2),"")</f>
        <v/>
      </c>
      <c r="K4" s="8" t="str">
        <f>IFERROR($C$2/SUMIFS('Job Number'!#REF!,'Job Number'!$A$3:$A$200,'Line Performance OK'!K$1,'Job Number'!$B$3:$B$200,'Line Performance OK'!$C4,'Job Number'!$E$3:$E$200,'Line Performance OK'!$A$2),"")</f>
        <v/>
      </c>
      <c r="L4" s="8" t="str">
        <f>IFERROR($C$2/SUMIFS('Job Number'!#REF!,'Job Number'!$A$3:$A$200,'Line Performance OK'!L$1,'Job Number'!$B$3:$B$200,'Line Performance OK'!$C4,'Job Number'!$E$3:$E$200,'Line Performance OK'!$A$2),"")</f>
        <v/>
      </c>
      <c r="M4" s="8" t="str">
        <f>IFERROR($C$2/SUMIFS('Job Number'!#REF!,'Job Number'!$A$3:$A$200,'Line Performance OK'!M$1,'Job Number'!$B$3:$B$200,'Line Performance OK'!$C4,'Job Number'!$E$3:$E$200,'Line Performance OK'!$A$2),"")</f>
        <v/>
      </c>
      <c r="N4" s="8" t="str">
        <f>IFERROR($C$2/SUMIFS('Job Number'!#REF!,'Job Number'!$A$3:$A$200,'Line Performance OK'!N$1,'Job Number'!$B$3:$B$200,'Line Performance OK'!$C4,'Job Number'!$E$3:$E$200,'Line Performance OK'!$A$2),"")</f>
        <v/>
      </c>
      <c r="O4" s="8" t="str">
        <f>IFERROR($C$2/SUMIFS('Job Number'!#REF!,'Job Number'!$A$3:$A$200,'Line Performance OK'!O$1,'Job Number'!$B$3:$B$200,'Line Performance OK'!$C4,'Job Number'!$E$3:$E$200,'Line Performance OK'!$A$2),"")</f>
        <v/>
      </c>
      <c r="P4" s="8" t="str">
        <f>IFERROR($C$2/SUMIFS('Job Number'!#REF!,'Job Number'!$A$3:$A$200,'Line Performance OK'!P$1,'Job Number'!$B$3:$B$200,'Line Performance OK'!$C4,'Job Number'!$E$3:$E$200,'Line Performance OK'!$A$2),"")</f>
        <v/>
      </c>
      <c r="Q4" s="8" t="str">
        <f>IFERROR($C$2/SUMIFS('Job Number'!#REF!,'Job Number'!$A$3:$A$200,'Line Performance OK'!Q$1,'Job Number'!$B$3:$B$200,'Line Performance OK'!$C4,'Job Number'!$E$3:$E$200,'Line Performance OK'!$A$2),"")</f>
        <v/>
      </c>
      <c r="R4" s="8" t="str">
        <f>IFERROR($C$2/SUMIFS('Job Number'!#REF!,'Job Number'!$A$3:$A$200,'Line Performance OK'!R$1,'Job Number'!$B$3:$B$200,'Line Performance OK'!$C4,'Job Number'!$E$3:$E$200,'Line Performance OK'!$A$2),"")</f>
        <v/>
      </c>
      <c r="S4" s="8" t="str">
        <f>IFERROR($C$2/SUMIFS('Job Number'!#REF!,'Job Number'!$A$3:$A$200,'Line Performance OK'!S$1,'Job Number'!$B$3:$B$200,'Line Performance OK'!$C4,'Job Number'!$E$3:$E$200,'Line Performance OK'!$A$2),"")</f>
        <v/>
      </c>
      <c r="T4" s="8" t="str">
        <f>IFERROR($C$2/SUMIFS('Job Number'!#REF!,'Job Number'!$A$3:$A$200,'Line Performance OK'!T$1,'Job Number'!$B$3:$B$200,'Line Performance OK'!$C4,'Job Number'!$E$3:$E$200,'Line Performance OK'!$A$2),"")</f>
        <v/>
      </c>
      <c r="U4" s="8" t="str">
        <f>IFERROR($C$2/SUMIFS('Job Number'!#REF!,'Job Number'!$A$3:$A$200,'Line Performance OK'!U$1,'Job Number'!$B$3:$B$200,'Line Performance OK'!$C4,'Job Number'!$E$3:$E$200,'Line Performance OK'!$A$2),"")</f>
        <v/>
      </c>
      <c r="V4" s="8" t="str">
        <f>IFERROR($C$2/SUMIFS('Job Number'!#REF!,'Job Number'!$A$3:$A$200,'Line Performance OK'!V$1,'Job Number'!$B$3:$B$200,'Line Performance OK'!$C4,'Job Number'!$E$3:$E$200,'Line Performance OK'!$A$2),"")</f>
        <v/>
      </c>
      <c r="W4" s="8" t="str">
        <f>IFERROR($C$2/SUMIFS('Job Number'!#REF!,'Job Number'!$A$3:$A$200,'Line Performance OK'!W$1,'Job Number'!$B$3:$B$200,'Line Performance OK'!$C4,'Job Number'!$E$3:$E$200,'Line Performance OK'!$A$2),"")</f>
        <v/>
      </c>
      <c r="X4" s="8" t="str">
        <f>IFERROR($C$2/SUMIFS('Job Number'!#REF!,'Job Number'!$A$3:$A$200,'Line Performance OK'!X$1,'Job Number'!$B$3:$B$200,'Line Performance OK'!$C4,'Job Number'!$E$3:$E$200,'Line Performance OK'!$A$2),"")</f>
        <v/>
      </c>
      <c r="Y4" s="8" t="str">
        <f>IFERROR($C$2/SUMIFS('Job Number'!#REF!,'Job Number'!$A$3:$A$200,'Line Performance OK'!Y$1,'Job Number'!$B$3:$B$200,'Line Performance OK'!$C4,'Job Number'!$E$3:$E$200,'Line Performance OK'!$A$2),"")</f>
        <v/>
      </c>
      <c r="Z4" s="8" t="str">
        <f>IFERROR($C$2/SUMIFS('Job Number'!#REF!,'Job Number'!$A$3:$A$200,'Line Performance OK'!Z$1,'Job Number'!$B$3:$B$200,'Line Performance OK'!$C4,'Job Number'!$E$3:$E$200,'Line Performance OK'!$A$2),"")</f>
        <v/>
      </c>
      <c r="AA4" s="8" t="str">
        <f>IFERROR($C$2/SUMIFS('Job Number'!#REF!,'Job Number'!$A$3:$A$200,'Line Performance OK'!AA$1,'Job Number'!$B$3:$B$200,'Line Performance OK'!$C4,'Job Number'!$E$3:$E$200,'Line Performance OK'!$A$2),"")</f>
        <v/>
      </c>
      <c r="AB4" s="8" t="str">
        <f>IFERROR($C$2/SUMIFS('Job Number'!#REF!,'Job Number'!$A$3:$A$200,'Line Performance OK'!AB$1,'Job Number'!$B$3:$B$200,'Line Performance OK'!$C4,'Job Number'!$E$3:$E$200,'Line Performance OK'!$A$2),"")</f>
        <v/>
      </c>
      <c r="AC4" s="8" t="str">
        <f>IFERROR($C$2/SUMIFS('Job Number'!#REF!,'Job Number'!$A$3:$A$200,'Line Performance OK'!AC$1,'Job Number'!$B$3:$B$200,'Line Performance OK'!$C4,'Job Number'!$E$3:$E$200,'Line Performance OK'!$A$2),"")</f>
        <v/>
      </c>
      <c r="AD4" s="8" t="str">
        <f>IFERROR($C$2/SUMIFS('Job Number'!#REF!,'Job Number'!$A$3:$A$200,'Line Performance OK'!AD$1,'Job Number'!$B$3:$B$200,'Line Performance OK'!$C4,'Job Number'!$E$3:$E$200,'Line Performance OK'!$A$2),"")</f>
        <v/>
      </c>
      <c r="AE4" s="8" t="str">
        <f>IFERROR($C$2/SUMIFS('Job Number'!#REF!,'Job Number'!$A$3:$A$200,'Line Performance OK'!AE$1,'Job Number'!$B$3:$B$200,'Line Performance OK'!$C4,'Job Number'!$E$3:$E$200,'Line Performance OK'!$A$2),"")</f>
        <v/>
      </c>
      <c r="AF4" s="8" t="str">
        <f>IFERROR($C$2/SUMIFS('Job Number'!#REF!,'Job Number'!$A$3:$A$200,'Line Performance OK'!AF$1,'Job Number'!$B$3:$B$200,'Line Performance OK'!$C4,'Job Number'!$E$3:$E$200,'Line Performance OK'!$A$2),"")</f>
        <v/>
      </c>
      <c r="AG4" s="8" t="str">
        <f>IFERROR($C$2/SUMIFS('Job Number'!#REF!,'Job Number'!$A$3:$A$200,'Line Performance OK'!AG$1,'Job Number'!$B$3:$B$200,'Line Performance OK'!$C4,'Job Number'!$E$3:$E$200,'Line Performance OK'!$A$2),"")</f>
        <v/>
      </c>
      <c r="AH4" s="8" t="str">
        <f>IFERROR($C$2/SUMIFS('Job Number'!#REF!,'Job Number'!$A$3:$A$200,'Line Performance OK'!AH$1,'Job Number'!$B$3:$B$200,'Line Performance OK'!$C4,'Job Number'!$E$3:$E$200,'Line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Number'!$A$3:$A$200,'Line Performance OK'!D$1,'Job Number'!$B$3:$B$200,'Line Performance OK'!$C5,'Job Number'!$E$3:$E$200,'Line Performance OK'!$A$2),"")</f>
        <v/>
      </c>
      <c r="E5" s="8" t="str">
        <f>IFERROR($C$2/SUMIFS('Job Number'!#REF!,'Job Number'!$A$3:$A$200,'Line Performance OK'!E$1,'Job Number'!$B$3:$B$200,'Line Performance OK'!$C5,'Job Number'!$E$3:$E$200,'Line Performance OK'!$A$2),"")</f>
        <v/>
      </c>
      <c r="F5" s="8">
        <v>1.0030864197530864</v>
      </c>
      <c r="G5" s="8" t="str">
        <f>IFERROR($C$2/SUMIFS('Job Number'!#REF!,'Job Number'!$A$3:$A$200,'Line Performance OK'!G$1,'Job Number'!$B$3:$B$200,'Line Performance OK'!$C5,'Job Number'!$E$3:$E$200,'Line Performance OK'!$A$2),"")</f>
        <v/>
      </c>
      <c r="H5" s="8" t="str">
        <f>IFERROR($C$2/SUMIFS('Job Number'!#REF!,'Job Number'!$A$3:$A$200,'Line Performance OK'!H$1,'Job Number'!$B$3:$B$200,'Line Performance OK'!$C5,'Job Number'!$E$3:$E$200,'Line Performance OK'!$A$2),"")</f>
        <v/>
      </c>
      <c r="I5" s="8" t="str">
        <f>IFERROR($C$2/SUMIFS('Job Number'!#REF!,'Job Number'!$A$3:$A$200,'Line Performance OK'!I$1,'Job Number'!$B$3:$B$200,'Line Performance OK'!$C5,'Job Number'!$E$3:$E$200,'Line Performance OK'!$A$2),"")</f>
        <v/>
      </c>
      <c r="J5" s="8" t="str">
        <f>IFERROR($C$2/SUMIFS('Job Number'!#REF!,'Job Number'!$A$3:$A$200,'Line Performance OK'!J$1,'Job Number'!$B$3:$B$200,'Line Performance OK'!$C5,'Job Number'!$E$3:$E$200,'Line Performance OK'!$A$2),"")</f>
        <v/>
      </c>
      <c r="K5" s="8" t="str">
        <f>IFERROR($C$2/SUMIFS('Job Number'!#REF!,'Job Number'!$A$3:$A$200,'Line Performance OK'!K$1,'Job Number'!$B$3:$B$200,'Line Performance OK'!$C5,'Job Number'!$E$3:$E$200,'Line Performance OK'!$A$2),"")</f>
        <v/>
      </c>
      <c r="L5" s="8" t="str">
        <f>IFERROR($C$2/SUMIFS('Job Number'!#REF!,'Job Number'!$A$3:$A$200,'Line Performance OK'!L$1,'Job Number'!$B$3:$B$200,'Line Performance OK'!$C5,'Job Number'!$E$3:$E$200,'Line Performance OK'!$A$2),"")</f>
        <v/>
      </c>
      <c r="M5" s="8" t="str">
        <f>IFERROR($C$2/SUMIFS('Job Number'!#REF!,'Job Number'!$A$3:$A$200,'Line Performance OK'!M$1,'Job Number'!$B$3:$B$200,'Line Performance OK'!$C5,'Job Number'!$E$3:$E$200,'Line Performance OK'!$A$2),"")</f>
        <v/>
      </c>
      <c r="N5" s="8" t="str">
        <f>IFERROR($C$2/SUMIFS('Job Number'!#REF!,'Job Number'!$A$3:$A$200,'Line Performance OK'!N$1,'Job Number'!$B$3:$B$200,'Line Performance OK'!$C5,'Job Number'!$E$3:$E$200,'Line Performance OK'!$A$2),"")</f>
        <v/>
      </c>
      <c r="O5" s="8" t="str">
        <f>IFERROR($C$2/SUMIFS('Job Number'!#REF!,'Job Number'!$A$3:$A$200,'Line Performance OK'!O$1,'Job Number'!$B$3:$B$200,'Line Performance OK'!$C5,'Job Number'!$E$3:$E$200,'Line Performance OK'!$A$2),"")</f>
        <v/>
      </c>
      <c r="P5" s="8" t="str">
        <f>IFERROR($C$2/SUMIFS('Job Number'!#REF!,'Job Number'!$A$3:$A$200,'Line Performance OK'!P$1,'Job Number'!$B$3:$B$200,'Line Performance OK'!$C5,'Job Number'!$E$3:$E$200,'Line Performance OK'!$A$2),"")</f>
        <v/>
      </c>
      <c r="Q5" s="8" t="str">
        <f>IFERROR($C$2/SUMIFS('Job Number'!#REF!,'Job Number'!$A$3:$A$200,'Line Performance OK'!Q$1,'Job Number'!$B$3:$B$200,'Line Performance OK'!$C5,'Job Number'!$E$3:$E$200,'Line Performance OK'!$A$2),"")</f>
        <v/>
      </c>
      <c r="R5" s="8" t="str">
        <f>IFERROR($C$2/SUMIFS('Job Number'!#REF!,'Job Number'!$A$3:$A$200,'Line Performance OK'!R$1,'Job Number'!$B$3:$B$200,'Line Performance OK'!$C5,'Job Number'!$E$3:$E$200,'Line Performance OK'!$A$2),"")</f>
        <v/>
      </c>
      <c r="S5" s="8" t="str">
        <f>IFERROR($C$2/SUMIFS('Job Number'!#REF!,'Job Number'!$A$3:$A$200,'Line Performance OK'!S$1,'Job Number'!$B$3:$B$200,'Line Performance OK'!$C5,'Job Number'!$E$3:$E$200,'Line Performance OK'!$A$2),"")</f>
        <v/>
      </c>
      <c r="T5" s="8" t="str">
        <f>IFERROR($C$2/SUMIFS('Job Number'!#REF!,'Job Number'!$A$3:$A$200,'Line Performance OK'!T$1,'Job Number'!$B$3:$B$200,'Line Performance OK'!$C5,'Job Number'!$E$3:$E$200,'Line Performance OK'!$A$2),"")</f>
        <v/>
      </c>
      <c r="U5" s="8" t="str">
        <f>IFERROR($C$2/SUMIFS('Job Number'!#REF!,'Job Number'!$A$3:$A$200,'Line Performance OK'!U$1,'Job Number'!$B$3:$B$200,'Line Performance OK'!$C5,'Job Number'!$E$3:$E$200,'Line Performance OK'!$A$2),"")</f>
        <v/>
      </c>
      <c r="V5" s="8" t="str">
        <f>IFERROR($C$2/SUMIFS('Job Number'!#REF!,'Job Number'!$A$3:$A$200,'Line Performance OK'!V$1,'Job Number'!$B$3:$B$200,'Line Performance OK'!$C5,'Job Number'!$E$3:$E$200,'Line Performance OK'!$A$2),"")</f>
        <v/>
      </c>
      <c r="W5" s="8" t="str">
        <f>IFERROR($C$2/SUMIFS('Job Number'!#REF!,'Job Number'!$A$3:$A$200,'Line Performance OK'!W$1,'Job Number'!$B$3:$B$200,'Line Performance OK'!$C5,'Job Number'!$E$3:$E$200,'Line Performance OK'!$A$2),"")</f>
        <v/>
      </c>
      <c r="X5" s="8" t="str">
        <f>IFERROR($C$2/SUMIFS('Job Number'!#REF!,'Job Number'!$A$3:$A$200,'Line Performance OK'!X$1,'Job Number'!$B$3:$B$200,'Line Performance OK'!$C5,'Job Number'!$E$3:$E$200,'Line Performance OK'!$A$2),"")</f>
        <v/>
      </c>
      <c r="Y5" s="8" t="str">
        <f>IFERROR($C$2/SUMIFS('Job Number'!#REF!,'Job Number'!$A$3:$A$200,'Line Performance OK'!Y$1,'Job Number'!$B$3:$B$200,'Line Performance OK'!$C5,'Job Number'!$E$3:$E$200,'Line Performance OK'!$A$2),"")</f>
        <v/>
      </c>
      <c r="Z5" s="8" t="str">
        <f>IFERROR($C$2/SUMIFS('Job Number'!#REF!,'Job Number'!$A$3:$A$200,'Line Performance OK'!Z$1,'Job Number'!$B$3:$B$200,'Line Performance OK'!$C5,'Job Number'!$E$3:$E$200,'Line Performance OK'!$A$2),"")</f>
        <v/>
      </c>
      <c r="AA5" s="8" t="str">
        <f>IFERROR($C$2/SUMIFS('Job Number'!#REF!,'Job Number'!$A$3:$A$200,'Line Performance OK'!AA$1,'Job Number'!$B$3:$B$200,'Line Performance OK'!$C5,'Job Number'!$E$3:$E$200,'Line Performance OK'!$A$2),"")</f>
        <v/>
      </c>
      <c r="AB5" s="8" t="str">
        <f>IFERROR($C$2/SUMIFS('Job Number'!#REF!,'Job Number'!$A$3:$A$200,'Line Performance OK'!AB$1,'Job Number'!$B$3:$B$200,'Line Performance OK'!$C5,'Job Number'!$E$3:$E$200,'Line Performance OK'!$A$2),"")</f>
        <v/>
      </c>
      <c r="AC5" s="8" t="str">
        <f>IFERROR($C$2/SUMIFS('Job Number'!#REF!,'Job Number'!$A$3:$A$200,'Line Performance OK'!AC$1,'Job Number'!$B$3:$B$200,'Line Performance OK'!$C5,'Job Number'!$E$3:$E$200,'Line Performance OK'!$A$2),"")</f>
        <v/>
      </c>
      <c r="AD5" s="8" t="str">
        <f>IFERROR($C$2/SUMIFS('Job Number'!#REF!,'Job Number'!$A$3:$A$200,'Line Performance OK'!AD$1,'Job Number'!$B$3:$B$200,'Line Performance OK'!$C5,'Job Number'!$E$3:$E$200,'Line Performance OK'!$A$2),"")</f>
        <v/>
      </c>
      <c r="AE5" s="8" t="str">
        <f>IFERROR($C$2/SUMIFS('Job Number'!#REF!,'Job Number'!$A$3:$A$200,'Line Performance OK'!AE$1,'Job Number'!$B$3:$B$200,'Line Performance OK'!$C5,'Job Number'!$E$3:$E$200,'Line Performance OK'!$A$2),"")</f>
        <v/>
      </c>
      <c r="AF5" s="8" t="str">
        <f>IFERROR($C$2/SUMIFS('Job Number'!#REF!,'Job Number'!$A$3:$A$200,'Line Performance OK'!AF$1,'Job Number'!$B$3:$B$200,'Line Performance OK'!$C5,'Job Number'!$E$3:$E$200,'Line Performance OK'!$A$2),"")</f>
        <v/>
      </c>
      <c r="AG5" s="8" t="str">
        <f>IFERROR($C$2/SUMIFS('Job Number'!#REF!,'Job Number'!$A$3:$A$200,'Line Performance OK'!AG$1,'Job Number'!$B$3:$B$200,'Line Performance OK'!$C5,'Job Number'!$E$3:$E$200,'Line Performance OK'!$A$2),"")</f>
        <v/>
      </c>
      <c r="AH5" s="8" t="str">
        <f>IFERROR($C$2/SUMIFS('Job Number'!#REF!,'Job Number'!$A$3:$A$200,'Line Performance OK'!AH$1,'Job Number'!$B$3:$B$200,'Line Performance OK'!$C5,'Job Number'!$E$3:$E$200,'Line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Number'!$A$3:$A$200,'Line Performance OK'!D$1,'Job Number'!$B$3:$B$200,'Line Performance OK'!$C6,'Job Number'!$E$3:$E$200,'Line Performance OK'!$A$2),"")</f>
        <v/>
      </c>
      <c r="E6" s="8" t="str">
        <f>IFERROR($C$2/SUMIFS('Job Number'!#REF!,'Job Number'!$A$3:$A$200,'Line Performance OK'!E$1,'Job Number'!$B$3:$B$200,'Line Performance OK'!$C6,'Job Number'!$E$3:$E$200,'Line Performance OK'!$A$2),"")</f>
        <v/>
      </c>
      <c r="F6" s="8">
        <v>0.80862533692722371</v>
      </c>
      <c r="G6" s="8" t="str">
        <f>IFERROR($C$2/SUMIFS('Job Number'!#REF!,'Job Number'!$A$3:$A$200,'Line Performance OK'!G$1,'Job Number'!$B$3:$B$200,'Line Performance OK'!$C6,'Job Number'!$E$3:$E$200,'Line Performance OK'!$A$2),"")</f>
        <v/>
      </c>
      <c r="H6" s="8" t="str">
        <f>IFERROR($C$2/SUMIFS('Job Number'!#REF!,'Job Number'!$A$3:$A$200,'Line Performance OK'!H$1,'Job Number'!$B$3:$B$200,'Line Performance OK'!$C6,'Job Number'!$E$3:$E$200,'Line Performance OK'!$A$2),"")</f>
        <v/>
      </c>
      <c r="I6" s="8" t="str">
        <f>IFERROR($C$2/SUMIFS('Job Number'!#REF!,'Job Number'!$A$3:$A$200,'Line Performance OK'!I$1,'Job Number'!$B$3:$B$200,'Line Performance OK'!$C6,'Job Number'!$E$3:$E$200,'Line Performance OK'!$A$2),"")</f>
        <v/>
      </c>
      <c r="J6" s="8" t="str">
        <f>IFERROR($C$2/SUMIFS('Job Number'!#REF!,'Job Number'!$A$3:$A$200,'Line Performance OK'!J$1,'Job Number'!$B$3:$B$200,'Line Performance OK'!$C6,'Job Number'!$E$3:$E$200,'Line Performance OK'!$A$2),"")</f>
        <v/>
      </c>
      <c r="K6" s="8" t="str">
        <f>IFERROR($C$2/SUMIFS('Job Number'!#REF!,'Job Number'!$A$3:$A$200,'Line Performance OK'!K$1,'Job Number'!$B$3:$B$200,'Line Performance OK'!$C6,'Job Number'!$E$3:$E$200,'Line Performance OK'!$A$2),"")</f>
        <v/>
      </c>
      <c r="L6" s="8" t="str">
        <f>IFERROR($C$2/SUMIFS('Job Number'!#REF!,'Job Number'!$A$3:$A$200,'Line Performance OK'!L$1,'Job Number'!$B$3:$B$200,'Line Performance OK'!$C6,'Job Number'!$E$3:$E$200,'Line Performance OK'!$A$2),"")</f>
        <v/>
      </c>
      <c r="M6" s="8" t="str">
        <f>IFERROR($C$2/SUMIFS('Job Number'!#REF!,'Job Number'!$A$3:$A$200,'Line Performance OK'!M$1,'Job Number'!$B$3:$B$200,'Line Performance OK'!$C6,'Job Number'!$E$3:$E$200,'Line Performance OK'!$A$2),"")</f>
        <v/>
      </c>
      <c r="N6" s="8" t="str">
        <f>IFERROR($C$2/SUMIFS('Job Number'!#REF!,'Job Number'!$A$3:$A$200,'Line Performance OK'!N$1,'Job Number'!$B$3:$B$200,'Line Performance OK'!$C6,'Job Number'!$E$3:$E$200,'Line Performance OK'!$A$2),"")</f>
        <v/>
      </c>
      <c r="O6" s="8" t="str">
        <f>IFERROR($C$2/SUMIFS('Job Number'!#REF!,'Job Number'!$A$3:$A$200,'Line Performance OK'!O$1,'Job Number'!$B$3:$B$200,'Line Performance OK'!$C6,'Job Number'!$E$3:$E$200,'Line Performance OK'!$A$2),"")</f>
        <v/>
      </c>
      <c r="P6" s="8" t="str">
        <f>IFERROR($C$2/SUMIFS('Job Number'!#REF!,'Job Number'!$A$3:$A$200,'Line Performance OK'!P$1,'Job Number'!$B$3:$B$200,'Line Performance OK'!$C6,'Job Number'!$E$3:$E$200,'Line Performance OK'!$A$2),"")</f>
        <v/>
      </c>
      <c r="Q6" s="8" t="str">
        <f>IFERROR($C$2/SUMIFS('Job Number'!#REF!,'Job Number'!$A$3:$A$200,'Line Performance OK'!Q$1,'Job Number'!$B$3:$B$200,'Line Performance OK'!$C6,'Job Number'!$E$3:$E$200,'Line Performance OK'!$A$2),"")</f>
        <v/>
      </c>
      <c r="R6" s="8" t="str">
        <f>IFERROR($C$2/SUMIFS('Job Number'!#REF!,'Job Number'!$A$3:$A$200,'Line Performance OK'!R$1,'Job Number'!$B$3:$B$200,'Line Performance OK'!$C6,'Job Number'!$E$3:$E$200,'Line Performance OK'!$A$2),"")</f>
        <v/>
      </c>
      <c r="S6" s="8" t="str">
        <f>IFERROR($C$2/SUMIFS('Job Number'!#REF!,'Job Number'!$A$3:$A$200,'Line Performance OK'!S$1,'Job Number'!$B$3:$B$200,'Line Performance OK'!$C6,'Job Number'!$E$3:$E$200,'Line Performance OK'!$A$2),"")</f>
        <v/>
      </c>
      <c r="T6" s="8" t="str">
        <f>IFERROR($C$2/SUMIFS('Job Number'!#REF!,'Job Number'!$A$3:$A$200,'Line Performance OK'!T$1,'Job Number'!$B$3:$B$200,'Line Performance OK'!$C6,'Job Number'!$E$3:$E$200,'Line Performance OK'!$A$2),"")</f>
        <v/>
      </c>
      <c r="U6" s="8" t="str">
        <f>IFERROR($C$2/SUMIFS('Job Number'!#REF!,'Job Number'!$A$3:$A$200,'Line Performance OK'!U$1,'Job Number'!$B$3:$B$200,'Line Performance OK'!$C6,'Job Number'!$E$3:$E$200,'Line Performance OK'!$A$2),"")</f>
        <v/>
      </c>
      <c r="V6" s="8" t="str">
        <f>IFERROR($C$2/SUMIFS('Job Number'!#REF!,'Job Number'!$A$3:$A$200,'Line Performance OK'!V$1,'Job Number'!$B$3:$B$200,'Line Performance OK'!$C6,'Job Number'!$E$3:$E$200,'Line Performance OK'!$A$2),"")</f>
        <v/>
      </c>
      <c r="W6" s="8" t="str">
        <f>IFERROR($C$2/SUMIFS('Job Number'!#REF!,'Job Number'!$A$3:$A$200,'Line Performance OK'!W$1,'Job Number'!$B$3:$B$200,'Line Performance OK'!$C6,'Job Number'!$E$3:$E$200,'Line Performance OK'!$A$2),"")</f>
        <v/>
      </c>
      <c r="X6" s="8" t="str">
        <f>IFERROR($C$2/SUMIFS('Job Number'!#REF!,'Job Number'!$A$3:$A$200,'Line Performance OK'!X$1,'Job Number'!$B$3:$B$200,'Line Performance OK'!$C6,'Job Number'!$E$3:$E$200,'Line Performance OK'!$A$2),"")</f>
        <v/>
      </c>
      <c r="Y6" s="8" t="str">
        <f>IFERROR($C$2/SUMIFS('Job Number'!#REF!,'Job Number'!$A$3:$A$200,'Line Performance OK'!Y$1,'Job Number'!$B$3:$B$200,'Line Performance OK'!$C6,'Job Number'!$E$3:$E$200,'Line Performance OK'!$A$2),"")</f>
        <v/>
      </c>
      <c r="Z6" s="8" t="str">
        <f>IFERROR($C$2/SUMIFS('Job Number'!#REF!,'Job Number'!$A$3:$A$200,'Line Performance OK'!Z$1,'Job Number'!$B$3:$B$200,'Line Performance OK'!$C6,'Job Number'!$E$3:$E$200,'Line Performance OK'!$A$2),"")</f>
        <v/>
      </c>
      <c r="AA6" s="8" t="str">
        <f>IFERROR($C$2/SUMIFS('Job Number'!#REF!,'Job Number'!$A$3:$A$200,'Line Performance OK'!AA$1,'Job Number'!$B$3:$B$200,'Line Performance OK'!$C6,'Job Number'!$E$3:$E$200,'Line Performance OK'!$A$2),"")</f>
        <v/>
      </c>
      <c r="AB6" s="8" t="str">
        <f>IFERROR($C$2/SUMIFS('Job Number'!#REF!,'Job Number'!$A$3:$A$200,'Line Performance OK'!AB$1,'Job Number'!$B$3:$B$200,'Line Performance OK'!$C6,'Job Number'!$E$3:$E$200,'Line Performance OK'!$A$2),"")</f>
        <v/>
      </c>
      <c r="AC6" s="8" t="str">
        <f>IFERROR($C$2/SUMIFS('Job Number'!#REF!,'Job Number'!$A$3:$A$200,'Line Performance OK'!AC$1,'Job Number'!$B$3:$B$200,'Line Performance OK'!$C6,'Job Number'!$E$3:$E$200,'Line Performance OK'!$A$2),"")</f>
        <v/>
      </c>
      <c r="AD6" s="8" t="str">
        <f>IFERROR($C$2/SUMIFS('Job Number'!#REF!,'Job Number'!$A$3:$A$200,'Line Performance OK'!AD$1,'Job Number'!$B$3:$B$200,'Line Performance OK'!$C6,'Job Number'!$E$3:$E$200,'Line Performance OK'!$A$2),"")</f>
        <v/>
      </c>
      <c r="AE6" s="8" t="str">
        <f>IFERROR($C$2/SUMIFS('Job Number'!#REF!,'Job Number'!$A$3:$A$200,'Line Performance OK'!AE$1,'Job Number'!$B$3:$B$200,'Line Performance OK'!$C6,'Job Number'!$E$3:$E$200,'Line Performance OK'!$A$2),"")</f>
        <v/>
      </c>
      <c r="AF6" s="8" t="str">
        <f>IFERROR($C$2/SUMIFS('Job Number'!#REF!,'Job Number'!$A$3:$A$200,'Line Performance OK'!AF$1,'Job Number'!$B$3:$B$200,'Line Performance OK'!$C6,'Job Number'!$E$3:$E$200,'Line Performance OK'!$A$2),"")</f>
        <v/>
      </c>
      <c r="AG6" s="8" t="str">
        <f>IFERROR($C$2/SUMIFS('Job Number'!#REF!,'Job Number'!$A$3:$A$200,'Line Performance OK'!AG$1,'Job Number'!$B$3:$B$200,'Line Performance OK'!$C6,'Job Number'!$E$3:$E$200,'Line Performance OK'!$A$2),"")</f>
        <v/>
      </c>
      <c r="AH6" s="8" t="str">
        <f>IFERROR($C$2/SUMIFS('Job Number'!#REF!,'Job Number'!$A$3:$A$200,'Line Performance OK'!AH$1,'Job Number'!$B$3:$B$200,'Line Performance OK'!$C6,'Job Number'!$E$3:$E$200,'Line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Number'!$A$3:$A$200,'Line Performance OK'!D$1,'Job Number'!$B$3:$B$200,'Line Performance OK'!$C9,'Job Number'!$E$3:$E$200,'Line Performance OK'!$A$8),"")</f>
        <v/>
      </c>
      <c r="E9" s="8" t="str">
        <f>IFERROR($C$8/SUMIFS('Job Number'!#REF!,'Job Number'!$A$3:$A$200,'Line Performance OK'!E$1,'Job Number'!$B$3:$B$200,'Line Performance OK'!$C9,'Job Number'!$E$3:$E$200,'Line Performance OK'!$A$8),"")</f>
        <v/>
      </c>
      <c r="F9" s="8">
        <v>1.0267857142857142</v>
      </c>
      <c r="G9" s="8" t="str">
        <f>IFERROR($C$8/SUMIFS('Job Number'!#REF!,'Job Number'!$A$3:$A$200,'Line Performance OK'!G$1,'Job Number'!$B$3:$B$200,'Line Performance OK'!$C9,'Job Number'!$E$3:$E$200,'Line Performance OK'!$A$8),"")</f>
        <v/>
      </c>
      <c r="H9" s="8" t="str">
        <f>IFERROR($C$8/SUMIFS('Job Number'!#REF!,'Job Number'!$A$3:$A$200,'Line Performance OK'!H$1,'Job Number'!$B$3:$B$200,'Line Performance OK'!$C9,'Job Number'!$E$3:$E$200,'Line Performance OK'!$A$8),"")</f>
        <v/>
      </c>
      <c r="I9" s="8" t="str">
        <f>IFERROR($C$8/SUMIFS('Job Number'!#REF!,'Job Number'!$A$3:$A$200,'Line Performance OK'!I$1,'Job Number'!$B$3:$B$200,'Line Performance OK'!$C9,'Job Number'!$E$3:$E$200,'Line Performance OK'!$A$8),"")</f>
        <v/>
      </c>
      <c r="J9" s="8" t="str">
        <f>IFERROR($C$8/SUMIFS('Job Number'!#REF!,'Job Number'!$A$3:$A$200,'Line Performance OK'!J$1,'Job Number'!$B$3:$B$200,'Line Performance OK'!$C9,'Job Number'!$E$3:$E$200,'Line Performance OK'!$A$8),"")</f>
        <v/>
      </c>
      <c r="K9" s="8" t="str">
        <f>IFERROR($C$8/SUMIFS('Job Number'!#REF!,'Job Number'!$A$3:$A$200,'Line Performance OK'!K$1,'Job Number'!$B$3:$B$200,'Line Performance OK'!$C9,'Job Number'!$E$3:$E$200,'Line Performance OK'!$A$8),"")</f>
        <v/>
      </c>
      <c r="L9" s="8" t="str">
        <f>IFERROR($C$8/SUMIFS('Job Number'!#REF!,'Job Number'!$A$3:$A$200,'Line Performance OK'!L$1,'Job Number'!$B$3:$B$200,'Line Performance OK'!$C9,'Job Number'!$E$3:$E$200,'Line Performance OK'!$A$8),"")</f>
        <v/>
      </c>
      <c r="M9" s="8" t="str">
        <f>IFERROR($C$8/SUMIFS('Job Number'!#REF!,'Job Number'!$A$3:$A$200,'Line Performance OK'!M$1,'Job Number'!$B$3:$B$200,'Line Performance OK'!$C9,'Job Number'!$E$3:$E$200,'Line Performance OK'!$A$8),"")</f>
        <v/>
      </c>
      <c r="N9" s="8" t="str">
        <f>IFERROR($C$8/SUMIFS('Job Number'!#REF!,'Job Number'!$A$3:$A$200,'Line Performance OK'!N$1,'Job Number'!$B$3:$B$200,'Line Performance OK'!$C9,'Job Number'!$E$3:$E$200,'Line Performance OK'!$A$8),"")</f>
        <v/>
      </c>
      <c r="O9" s="8" t="str">
        <f>IFERROR($C$8/SUMIFS('Job Number'!#REF!,'Job Number'!$A$3:$A$200,'Line Performance OK'!O$1,'Job Number'!$B$3:$B$200,'Line Performance OK'!$C9,'Job Number'!$E$3:$E$200,'Line Performance OK'!$A$8),"")</f>
        <v/>
      </c>
      <c r="P9" s="8" t="str">
        <f>IFERROR($C$8/SUMIFS('Job Number'!#REF!,'Job Number'!$A$3:$A$200,'Line Performance OK'!P$1,'Job Number'!$B$3:$B$200,'Line Performance OK'!$C9,'Job Number'!$E$3:$E$200,'Line Performance OK'!$A$8),"")</f>
        <v/>
      </c>
      <c r="Q9" s="8" t="str">
        <f>IFERROR($C$8/SUMIFS('Job Number'!#REF!,'Job Number'!$A$3:$A$200,'Line Performance OK'!Q$1,'Job Number'!$B$3:$B$200,'Line Performance OK'!$C9,'Job Number'!$E$3:$E$200,'Line Performance OK'!$A$8),"")</f>
        <v/>
      </c>
      <c r="R9" s="8" t="str">
        <f>IFERROR($C$8/SUMIFS('Job Number'!#REF!,'Job Number'!$A$3:$A$200,'Line Performance OK'!R$1,'Job Number'!$B$3:$B$200,'Line Performance OK'!$C9,'Job Number'!$E$3:$E$200,'Line Performance OK'!$A$8),"")</f>
        <v/>
      </c>
      <c r="S9" s="8" t="str">
        <f>IFERROR($C$8/SUMIFS('Job Number'!#REF!,'Job Number'!$A$3:$A$200,'Line Performance OK'!S$1,'Job Number'!$B$3:$B$200,'Line Performance OK'!$C9,'Job Number'!$E$3:$E$200,'Line Performance OK'!$A$8),"")</f>
        <v/>
      </c>
      <c r="T9" s="8" t="str">
        <f>IFERROR($C$8/SUMIFS('Job Number'!#REF!,'Job Number'!$A$3:$A$200,'Line Performance OK'!T$1,'Job Number'!$B$3:$B$200,'Line Performance OK'!$C9,'Job Number'!$E$3:$E$200,'Line Performance OK'!$A$8),"")</f>
        <v/>
      </c>
      <c r="U9" s="8" t="str">
        <f>IFERROR($C$8/SUMIFS('Job Number'!#REF!,'Job Number'!$A$3:$A$200,'Line Performance OK'!U$1,'Job Number'!$B$3:$B$200,'Line Performance OK'!$C9,'Job Number'!$E$3:$E$200,'Line Performance OK'!$A$8),"")</f>
        <v/>
      </c>
      <c r="V9" s="8" t="str">
        <f>IFERROR($C$8/SUMIFS('Job Number'!#REF!,'Job Number'!$A$3:$A$200,'Line Performance OK'!V$1,'Job Number'!$B$3:$B$200,'Line Performance OK'!$C9,'Job Number'!$E$3:$E$200,'Line Performance OK'!$A$8),"")</f>
        <v/>
      </c>
      <c r="W9" s="8" t="str">
        <f>IFERROR($C$8/SUMIFS('Job Number'!#REF!,'Job Number'!$A$3:$A$200,'Line Performance OK'!W$1,'Job Number'!$B$3:$B$200,'Line Performance OK'!$C9,'Job Number'!$E$3:$E$200,'Line Performance OK'!$A$8),"")</f>
        <v/>
      </c>
      <c r="X9" s="8" t="str">
        <f>IFERROR($C$8/SUMIFS('Job Number'!#REF!,'Job Number'!$A$3:$A$200,'Line Performance OK'!X$1,'Job Number'!$B$3:$B$200,'Line Performance OK'!$C9,'Job Number'!$E$3:$E$200,'Line Performance OK'!$A$8),"")</f>
        <v/>
      </c>
      <c r="Y9" s="8" t="str">
        <f>IFERROR($C$8/SUMIFS('Job Number'!#REF!,'Job Number'!$A$3:$A$200,'Line Performance OK'!Y$1,'Job Number'!$B$3:$B$200,'Line Performance OK'!$C9,'Job Number'!$E$3:$E$200,'Line Performance OK'!$A$8),"")</f>
        <v/>
      </c>
      <c r="Z9" s="8" t="str">
        <f>IFERROR($C$8/SUMIFS('Job Number'!#REF!,'Job Number'!$A$3:$A$200,'Line Performance OK'!Z$1,'Job Number'!$B$3:$B$200,'Line Performance OK'!$C9,'Job Number'!$E$3:$E$200,'Line Performance OK'!$A$8),"")</f>
        <v/>
      </c>
      <c r="AA9" s="8" t="str">
        <f>IFERROR($C$8/SUMIFS('Job Number'!#REF!,'Job Number'!$A$3:$A$200,'Line Performance OK'!AA$1,'Job Number'!$B$3:$B$200,'Line Performance OK'!$C9,'Job Number'!$E$3:$E$200,'Line Performance OK'!$A$8),"")</f>
        <v/>
      </c>
      <c r="AB9" s="8" t="str">
        <f>IFERROR($C$8/SUMIFS('Job Number'!#REF!,'Job Number'!$A$3:$A$200,'Line Performance OK'!AB$1,'Job Number'!$B$3:$B$200,'Line Performance OK'!$C9,'Job Number'!$E$3:$E$200,'Line Performance OK'!$A$8),"")</f>
        <v/>
      </c>
      <c r="AC9" s="8" t="str">
        <f>IFERROR($C$8/SUMIFS('Job Number'!#REF!,'Job Number'!$A$3:$A$200,'Line Performance OK'!AC$1,'Job Number'!$B$3:$B$200,'Line Performance OK'!$C9,'Job Number'!$E$3:$E$200,'Line Performance OK'!$A$8),"")</f>
        <v/>
      </c>
      <c r="AD9" s="8" t="str">
        <f>IFERROR($C$8/SUMIFS('Job Number'!#REF!,'Job Number'!$A$3:$A$200,'Line Performance OK'!AD$1,'Job Number'!$B$3:$B$200,'Line Performance OK'!$C9,'Job Number'!$E$3:$E$200,'Line Performance OK'!$A$8),"")</f>
        <v/>
      </c>
      <c r="AE9" s="8" t="str">
        <f>IFERROR($C$8/SUMIFS('Job Number'!#REF!,'Job Number'!$A$3:$A$200,'Line Performance OK'!AE$1,'Job Number'!$B$3:$B$200,'Line Performance OK'!$C9,'Job Number'!$E$3:$E$200,'Line Performance OK'!$A$8),"")</f>
        <v/>
      </c>
      <c r="AF9" s="8" t="str">
        <f>IFERROR($C$8/SUMIFS('Job Number'!#REF!,'Job Number'!$A$3:$A$200,'Line Performance OK'!AF$1,'Job Number'!$B$3:$B$200,'Line Performance OK'!$C9,'Job Number'!$E$3:$E$200,'Line Performance OK'!$A$8),"")</f>
        <v/>
      </c>
      <c r="AG9" s="8" t="str">
        <f>IFERROR($C$8/SUMIFS('Job Number'!#REF!,'Job Number'!$A$3:$A$200,'Line Performance OK'!AG$1,'Job Number'!$B$3:$B$200,'Line Performance OK'!$C9,'Job Number'!$E$3:$E$200,'Line Performance OK'!$A$8),"")</f>
        <v/>
      </c>
      <c r="AH9" s="8" t="str">
        <f>IFERROR($C$8/SUMIFS('Job Number'!#REF!,'Job Number'!$A$3:$A$200,'Line Performance OK'!AH$1,'Job Number'!$B$3:$B$200,'Line Performance OK'!$C9,'Job Number'!$E$3:$E$200,'Line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Number'!$A$3:$A$200,'Line Performance OK'!D$1,'Job Number'!$B$3:$B$200,'Line Performance OK'!$C10,'Job Number'!$E$3:$E$200,'Line Performance OK'!$A$8),"")</f>
        <v/>
      </c>
      <c r="E10" s="8" t="str">
        <f>IFERROR($C$8/SUMIFS('Job Number'!#REF!,'Job Number'!$A$3:$A$200,'Line Performance OK'!E$1,'Job Number'!$B$3:$B$200,'Line Performance OK'!$C10,'Job Number'!$E$3:$E$200,'Line Performance OK'!$A$8),"")</f>
        <v/>
      </c>
      <c r="F10" s="8">
        <v>1.0267857142857142</v>
      </c>
      <c r="G10" s="8" t="str">
        <f>IFERROR($C$8/SUMIFS('Job Number'!#REF!,'Job Number'!$A$3:$A$200,'Line Performance OK'!G$1,'Job Number'!$B$3:$B$200,'Line Performance OK'!$C10,'Job Number'!$E$3:$E$200,'Line Performance OK'!$A$8),"")</f>
        <v/>
      </c>
      <c r="H10" s="8" t="str">
        <f>IFERROR($C$8/SUMIFS('Job Number'!#REF!,'Job Number'!$A$3:$A$200,'Line Performance OK'!H$1,'Job Number'!$B$3:$B$200,'Line Performance OK'!$C10,'Job Number'!$E$3:$E$200,'Line Performance OK'!$A$8),"")</f>
        <v/>
      </c>
      <c r="I10" s="8" t="str">
        <f>IFERROR($C$8/SUMIFS('Job Number'!#REF!,'Job Number'!$A$3:$A$200,'Line Performance OK'!I$1,'Job Number'!$B$3:$B$200,'Line Performance OK'!$C10,'Job Number'!$E$3:$E$200,'Line Performance OK'!$A$8),"")</f>
        <v/>
      </c>
      <c r="J10" s="8" t="str">
        <f>IFERROR($C$8/SUMIFS('Job Number'!#REF!,'Job Number'!$A$3:$A$200,'Line Performance OK'!J$1,'Job Number'!$B$3:$B$200,'Line Performance OK'!$C10,'Job Number'!$E$3:$E$200,'Line Performance OK'!$A$8),"")</f>
        <v/>
      </c>
      <c r="K10" s="8" t="str">
        <f>IFERROR($C$8/SUMIFS('Job Number'!#REF!,'Job Number'!$A$3:$A$200,'Line Performance OK'!K$1,'Job Number'!$B$3:$B$200,'Line Performance OK'!$C10,'Job Number'!$E$3:$E$200,'Line Performance OK'!$A$8),"")</f>
        <v/>
      </c>
      <c r="L10" s="8" t="str">
        <f>IFERROR($C$8/SUMIFS('Job Number'!#REF!,'Job Number'!$A$3:$A$200,'Line Performance OK'!L$1,'Job Number'!$B$3:$B$200,'Line Performance OK'!$C10,'Job Number'!$E$3:$E$200,'Line Performance OK'!$A$8),"")</f>
        <v/>
      </c>
      <c r="M10" s="8" t="str">
        <f>IFERROR($C$8/SUMIFS('Job Number'!#REF!,'Job Number'!$A$3:$A$200,'Line Performance OK'!M$1,'Job Number'!$B$3:$B$200,'Line Performance OK'!$C10,'Job Number'!$E$3:$E$200,'Line Performance OK'!$A$8),"")</f>
        <v/>
      </c>
      <c r="N10" s="8" t="str">
        <f>IFERROR($C$8/SUMIFS('Job Number'!#REF!,'Job Number'!$A$3:$A$200,'Line Performance OK'!N$1,'Job Number'!$B$3:$B$200,'Line Performance OK'!$C10,'Job Number'!$E$3:$E$200,'Line Performance OK'!$A$8),"")</f>
        <v/>
      </c>
      <c r="O10" s="8" t="str">
        <f>IFERROR($C$8/SUMIFS('Job Number'!#REF!,'Job Number'!$A$3:$A$200,'Line Performance OK'!O$1,'Job Number'!$B$3:$B$200,'Line Performance OK'!$C10,'Job Number'!$E$3:$E$200,'Line Performance OK'!$A$8),"")</f>
        <v/>
      </c>
      <c r="P10" s="8" t="str">
        <f>IFERROR($C$8/SUMIFS('Job Number'!#REF!,'Job Number'!$A$3:$A$200,'Line Performance OK'!P$1,'Job Number'!$B$3:$B$200,'Line Performance OK'!$C10,'Job Number'!$E$3:$E$200,'Line Performance OK'!$A$8),"")</f>
        <v/>
      </c>
      <c r="Q10" s="8" t="str">
        <f>IFERROR($C$8/SUMIFS('Job Number'!#REF!,'Job Number'!$A$3:$A$200,'Line Performance OK'!Q$1,'Job Number'!$B$3:$B$200,'Line Performance OK'!$C10,'Job Number'!$E$3:$E$200,'Line Performance OK'!$A$8),"")</f>
        <v/>
      </c>
      <c r="R10" s="8" t="str">
        <f>IFERROR($C$8/SUMIFS('Job Number'!#REF!,'Job Number'!$A$3:$A$200,'Line Performance OK'!R$1,'Job Number'!$B$3:$B$200,'Line Performance OK'!$C10,'Job Number'!$E$3:$E$200,'Line Performance OK'!$A$8),"")</f>
        <v/>
      </c>
      <c r="S10" s="8" t="str">
        <f>IFERROR($C$8/SUMIFS('Job Number'!#REF!,'Job Number'!$A$3:$A$200,'Line Performance OK'!S$1,'Job Number'!$B$3:$B$200,'Line Performance OK'!$C10,'Job Number'!$E$3:$E$200,'Line Performance OK'!$A$8),"")</f>
        <v/>
      </c>
      <c r="T10" s="8" t="str">
        <f>IFERROR($C$8/SUMIFS('Job Number'!#REF!,'Job Number'!$A$3:$A$200,'Line Performance OK'!T$1,'Job Number'!$B$3:$B$200,'Line Performance OK'!$C10,'Job Number'!$E$3:$E$200,'Line Performance OK'!$A$8),"")</f>
        <v/>
      </c>
      <c r="U10" s="8" t="str">
        <f>IFERROR($C$8/SUMIFS('Job Number'!#REF!,'Job Number'!$A$3:$A$200,'Line Performance OK'!U$1,'Job Number'!$B$3:$B$200,'Line Performance OK'!$C10,'Job Number'!$E$3:$E$200,'Line Performance OK'!$A$8),"")</f>
        <v/>
      </c>
      <c r="V10" s="8" t="str">
        <f>IFERROR($C$8/SUMIFS('Job Number'!#REF!,'Job Number'!$A$3:$A$200,'Line Performance OK'!V$1,'Job Number'!$B$3:$B$200,'Line Performance OK'!$C10,'Job Number'!$E$3:$E$200,'Line Performance OK'!$A$8),"")</f>
        <v/>
      </c>
      <c r="W10" s="8" t="str">
        <f>IFERROR($C$8/SUMIFS('Job Number'!#REF!,'Job Number'!$A$3:$A$200,'Line Performance OK'!W$1,'Job Number'!$B$3:$B$200,'Line Performance OK'!$C10,'Job Number'!$E$3:$E$200,'Line Performance OK'!$A$8),"")</f>
        <v/>
      </c>
      <c r="X10" s="8" t="str">
        <f>IFERROR($C$8/SUMIFS('Job Number'!#REF!,'Job Number'!$A$3:$A$200,'Line Performance OK'!X$1,'Job Number'!$B$3:$B$200,'Line Performance OK'!$C10,'Job Number'!$E$3:$E$200,'Line Performance OK'!$A$8),"")</f>
        <v/>
      </c>
      <c r="Y10" s="8" t="str">
        <f>IFERROR($C$8/SUMIFS('Job Number'!#REF!,'Job Number'!$A$3:$A$200,'Line Performance OK'!Y$1,'Job Number'!$B$3:$B$200,'Line Performance OK'!$C10,'Job Number'!$E$3:$E$200,'Line Performance OK'!$A$8),"")</f>
        <v/>
      </c>
      <c r="Z10" s="8" t="str">
        <f>IFERROR($C$8/SUMIFS('Job Number'!#REF!,'Job Number'!$A$3:$A$200,'Line Performance OK'!Z$1,'Job Number'!$B$3:$B$200,'Line Performance OK'!$C10,'Job Number'!$E$3:$E$200,'Line Performance OK'!$A$8),"")</f>
        <v/>
      </c>
      <c r="AA10" s="8" t="str">
        <f>IFERROR($C$8/SUMIFS('Job Number'!#REF!,'Job Number'!$A$3:$A$200,'Line Performance OK'!AA$1,'Job Number'!$B$3:$B$200,'Line Performance OK'!$C10,'Job Number'!$E$3:$E$200,'Line Performance OK'!$A$8),"")</f>
        <v/>
      </c>
      <c r="AB10" s="8" t="str">
        <f>IFERROR($C$8/SUMIFS('Job Number'!#REF!,'Job Number'!$A$3:$A$200,'Line Performance OK'!AB$1,'Job Number'!$B$3:$B$200,'Line Performance OK'!$C10,'Job Number'!$E$3:$E$200,'Line Performance OK'!$A$8),"")</f>
        <v/>
      </c>
      <c r="AC10" s="8" t="str">
        <f>IFERROR($C$8/SUMIFS('Job Number'!#REF!,'Job Number'!$A$3:$A$200,'Line Performance OK'!AC$1,'Job Number'!$B$3:$B$200,'Line Performance OK'!$C10,'Job Number'!$E$3:$E$200,'Line Performance OK'!$A$8),"")</f>
        <v/>
      </c>
      <c r="AD10" s="8" t="str">
        <f>IFERROR($C$8/SUMIFS('Job Number'!#REF!,'Job Number'!$A$3:$A$200,'Line Performance OK'!AD$1,'Job Number'!$B$3:$B$200,'Line Performance OK'!$C10,'Job Number'!$E$3:$E$200,'Line Performance OK'!$A$8),"")</f>
        <v/>
      </c>
      <c r="AE10" s="8" t="str">
        <f>IFERROR($C$8/SUMIFS('Job Number'!#REF!,'Job Number'!$A$3:$A$200,'Line Performance OK'!AE$1,'Job Number'!$B$3:$B$200,'Line Performance OK'!$C10,'Job Number'!$E$3:$E$200,'Line Performance OK'!$A$8),"")</f>
        <v/>
      </c>
      <c r="AF10" s="8" t="str">
        <f>IFERROR($C$8/SUMIFS('Job Number'!#REF!,'Job Number'!$A$3:$A$200,'Line Performance OK'!AF$1,'Job Number'!$B$3:$B$200,'Line Performance OK'!$C10,'Job Number'!$E$3:$E$200,'Line Performance OK'!$A$8),"")</f>
        <v/>
      </c>
      <c r="AG10" s="8" t="str">
        <f>IFERROR($C$8/SUMIFS('Job Number'!#REF!,'Job Number'!$A$3:$A$200,'Line Performance OK'!AG$1,'Job Number'!$B$3:$B$200,'Line Performance OK'!$C10,'Job Number'!$E$3:$E$200,'Line Performance OK'!$A$8),"")</f>
        <v/>
      </c>
      <c r="AH10" s="8" t="str">
        <f>IFERROR($C$8/SUMIFS('Job Number'!#REF!,'Job Number'!$A$3:$A$200,'Line Performance OK'!AH$1,'Job Number'!$B$3:$B$200,'Line Performance OK'!$C10,'Job Number'!$E$3:$E$200,'Line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Number'!$A$3:$A$200,'Line Performance OK'!D$1,'Job Number'!$B$3:$B$200,'Line Performance OK'!$C11,'Job Number'!$E$3:$E$200,'Line Performance OK'!$A$8),"")</f>
        <v/>
      </c>
      <c r="E11" s="8" t="str">
        <f>IFERROR($C$8/SUMIFS('Job Number'!#REF!,'Job Number'!$A$3:$A$200,'Line Performance OK'!E$1,'Job Number'!$B$3:$B$200,'Line Performance OK'!$C11,'Job Number'!$E$3:$E$200,'Line Performance OK'!$A$8),"")</f>
        <v/>
      </c>
      <c r="F11" s="8">
        <v>1.0267857142857142</v>
      </c>
      <c r="G11" s="8" t="str">
        <f>IFERROR($C$8/SUMIFS('Job Number'!#REF!,'Job Number'!$A$3:$A$200,'Line Performance OK'!G$1,'Job Number'!$B$3:$B$200,'Line Performance OK'!$C11,'Job Number'!$E$3:$E$200,'Line Performance OK'!$A$8),"")</f>
        <v/>
      </c>
      <c r="H11" s="8" t="str">
        <f>IFERROR($C$8/SUMIFS('Job Number'!#REF!,'Job Number'!$A$3:$A$200,'Line Performance OK'!H$1,'Job Number'!$B$3:$B$200,'Line Performance OK'!$C11,'Job Number'!$E$3:$E$200,'Line Performance OK'!$A$8),"")</f>
        <v/>
      </c>
      <c r="I11" s="8" t="str">
        <f>IFERROR($C$8/SUMIFS('Job Number'!#REF!,'Job Number'!$A$3:$A$200,'Line Performance OK'!I$1,'Job Number'!$B$3:$B$200,'Line Performance OK'!$C11,'Job Number'!$E$3:$E$200,'Line Performance OK'!$A$8),"")</f>
        <v/>
      </c>
      <c r="J11" s="8" t="str">
        <f>IFERROR($C$8/SUMIFS('Job Number'!#REF!,'Job Number'!$A$3:$A$200,'Line Performance OK'!J$1,'Job Number'!$B$3:$B$200,'Line Performance OK'!$C11,'Job Number'!$E$3:$E$200,'Line Performance OK'!$A$8),"")</f>
        <v/>
      </c>
      <c r="K11" s="8" t="str">
        <f>IFERROR($C$8/SUMIFS('Job Number'!#REF!,'Job Number'!$A$3:$A$200,'Line Performance OK'!K$1,'Job Number'!$B$3:$B$200,'Line Performance OK'!$C11,'Job Number'!$E$3:$E$200,'Line Performance OK'!$A$8),"")</f>
        <v/>
      </c>
      <c r="L11" s="8" t="str">
        <f>IFERROR($C$8/SUMIFS('Job Number'!#REF!,'Job Number'!$A$3:$A$200,'Line Performance OK'!L$1,'Job Number'!$B$3:$B$200,'Line Performance OK'!$C11,'Job Number'!$E$3:$E$200,'Line Performance OK'!$A$8),"")</f>
        <v/>
      </c>
      <c r="M11" s="8" t="str">
        <f>IFERROR($C$8/SUMIFS('Job Number'!#REF!,'Job Number'!$A$3:$A$200,'Line Performance OK'!M$1,'Job Number'!$B$3:$B$200,'Line Performance OK'!$C11,'Job Number'!$E$3:$E$200,'Line Performance OK'!$A$8),"")</f>
        <v/>
      </c>
      <c r="N11" s="8" t="str">
        <f>IFERROR($C$8/SUMIFS('Job Number'!#REF!,'Job Number'!$A$3:$A$200,'Line Performance OK'!N$1,'Job Number'!$B$3:$B$200,'Line Performance OK'!$C11,'Job Number'!$E$3:$E$200,'Line Performance OK'!$A$8),"")</f>
        <v/>
      </c>
      <c r="O11" s="8" t="str">
        <f>IFERROR($C$8/SUMIFS('Job Number'!#REF!,'Job Number'!$A$3:$A$200,'Line Performance OK'!O$1,'Job Number'!$B$3:$B$200,'Line Performance OK'!$C11,'Job Number'!$E$3:$E$200,'Line Performance OK'!$A$8),"")</f>
        <v/>
      </c>
      <c r="P11" s="8" t="str">
        <f>IFERROR($C$8/SUMIFS('Job Number'!#REF!,'Job Number'!$A$3:$A$200,'Line Performance OK'!P$1,'Job Number'!$B$3:$B$200,'Line Performance OK'!$C11,'Job Number'!$E$3:$E$200,'Line Performance OK'!$A$8),"")</f>
        <v/>
      </c>
      <c r="Q11" s="8" t="str">
        <f>IFERROR($C$8/SUMIFS('Job Number'!#REF!,'Job Number'!$A$3:$A$200,'Line Performance OK'!Q$1,'Job Number'!$B$3:$B$200,'Line Performance OK'!$C11,'Job Number'!$E$3:$E$200,'Line Performance OK'!$A$8),"")</f>
        <v/>
      </c>
      <c r="R11" s="8" t="str">
        <f>IFERROR($C$8/SUMIFS('Job Number'!#REF!,'Job Number'!$A$3:$A$200,'Line Performance OK'!R$1,'Job Number'!$B$3:$B$200,'Line Performance OK'!$C11,'Job Number'!$E$3:$E$200,'Line Performance OK'!$A$8),"")</f>
        <v/>
      </c>
      <c r="S11" s="8" t="str">
        <f>IFERROR($C$8/SUMIFS('Job Number'!#REF!,'Job Number'!$A$3:$A$200,'Line Performance OK'!S$1,'Job Number'!$B$3:$B$200,'Line Performance OK'!$C11,'Job Number'!$E$3:$E$200,'Line Performance OK'!$A$8),"")</f>
        <v/>
      </c>
      <c r="T11" s="8" t="str">
        <f>IFERROR($C$8/SUMIFS('Job Number'!#REF!,'Job Number'!$A$3:$A$200,'Line Performance OK'!T$1,'Job Number'!$B$3:$B$200,'Line Performance OK'!$C11,'Job Number'!$E$3:$E$200,'Line Performance OK'!$A$8),"")</f>
        <v/>
      </c>
      <c r="U11" s="8" t="str">
        <f>IFERROR($C$8/SUMIFS('Job Number'!#REF!,'Job Number'!$A$3:$A$200,'Line Performance OK'!U$1,'Job Number'!$B$3:$B$200,'Line Performance OK'!$C11,'Job Number'!$E$3:$E$200,'Line Performance OK'!$A$8),"")</f>
        <v/>
      </c>
      <c r="V11" s="8" t="str">
        <f>IFERROR($C$8/SUMIFS('Job Number'!#REF!,'Job Number'!$A$3:$A$200,'Line Performance OK'!V$1,'Job Number'!$B$3:$B$200,'Line Performance OK'!$C11,'Job Number'!$E$3:$E$200,'Line Performance OK'!$A$8),"")</f>
        <v/>
      </c>
      <c r="W11" s="8" t="str">
        <f>IFERROR($C$8/SUMIFS('Job Number'!#REF!,'Job Number'!$A$3:$A$200,'Line Performance OK'!W$1,'Job Number'!$B$3:$B$200,'Line Performance OK'!$C11,'Job Number'!$E$3:$E$200,'Line Performance OK'!$A$8),"")</f>
        <v/>
      </c>
      <c r="X11" s="8" t="str">
        <f>IFERROR($C$8/SUMIFS('Job Number'!#REF!,'Job Number'!$A$3:$A$200,'Line Performance OK'!X$1,'Job Number'!$B$3:$B$200,'Line Performance OK'!$C11,'Job Number'!$E$3:$E$200,'Line Performance OK'!$A$8),"")</f>
        <v/>
      </c>
      <c r="Y11" s="8" t="str">
        <f>IFERROR($C$8/SUMIFS('Job Number'!#REF!,'Job Number'!$A$3:$A$200,'Line Performance OK'!Y$1,'Job Number'!$B$3:$B$200,'Line Performance OK'!$C11,'Job Number'!$E$3:$E$200,'Line Performance OK'!$A$8),"")</f>
        <v/>
      </c>
      <c r="Z11" s="8" t="str">
        <f>IFERROR($C$8/SUMIFS('Job Number'!#REF!,'Job Number'!$A$3:$A$200,'Line Performance OK'!Z$1,'Job Number'!$B$3:$B$200,'Line Performance OK'!$C11,'Job Number'!$E$3:$E$200,'Line Performance OK'!$A$8),"")</f>
        <v/>
      </c>
      <c r="AA11" s="8" t="str">
        <f>IFERROR($C$8/SUMIFS('Job Number'!#REF!,'Job Number'!$A$3:$A$200,'Line Performance OK'!AA$1,'Job Number'!$B$3:$B$200,'Line Performance OK'!$C11,'Job Number'!$E$3:$E$200,'Line Performance OK'!$A$8),"")</f>
        <v/>
      </c>
      <c r="AB11" s="8" t="str">
        <f>IFERROR($C$8/SUMIFS('Job Number'!#REF!,'Job Number'!$A$3:$A$200,'Line Performance OK'!AB$1,'Job Number'!$B$3:$B$200,'Line Performance OK'!$C11,'Job Number'!$E$3:$E$200,'Line Performance OK'!$A$8),"")</f>
        <v/>
      </c>
      <c r="AC11" s="8" t="str">
        <f>IFERROR($C$8/SUMIFS('Job Number'!#REF!,'Job Number'!$A$3:$A$200,'Line Performance OK'!AC$1,'Job Number'!$B$3:$B$200,'Line Performance OK'!$C11,'Job Number'!$E$3:$E$200,'Line Performance OK'!$A$8),"")</f>
        <v/>
      </c>
      <c r="AD11" s="8" t="str">
        <f>IFERROR($C$8/SUMIFS('Job Number'!#REF!,'Job Number'!$A$3:$A$200,'Line Performance OK'!AD$1,'Job Number'!$B$3:$B$200,'Line Performance OK'!$C11,'Job Number'!$E$3:$E$200,'Line Performance OK'!$A$8),"")</f>
        <v/>
      </c>
      <c r="AE11" s="8" t="str">
        <f>IFERROR($C$8/SUMIFS('Job Number'!#REF!,'Job Number'!$A$3:$A$200,'Line Performance OK'!AE$1,'Job Number'!$B$3:$B$200,'Line Performance OK'!$C11,'Job Number'!$E$3:$E$200,'Line Performance OK'!$A$8),"")</f>
        <v/>
      </c>
      <c r="AF11" s="8" t="str">
        <f>IFERROR($C$8/SUMIFS('Job Number'!#REF!,'Job Number'!$A$3:$A$200,'Line Performance OK'!AF$1,'Job Number'!$B$3:$B$200,'Line Performance OK'!$C11,'Job Number'!$E$3:$E$200,'Line Performance OK'!$A$8),"")</f>
        <v/>
      </c>
      <c r="AG11" s="8" t="str">
        <f>IFERROR($C$8/SUMIFS('Job Number'!#REF!,'Job Number'!$A$3:$A$200,'Line Performance OK'!AG$1,'Job Number'!$B$3:$B$200,'Line Performance OK'!$C11,'Job Number'!$E$3:$E$200,'Line Performance OK'!$A$8),"")</f>
        <v/>
      </c>
      <c r="AH11" s="8" t="str">
        <f>IFERROR($C$8/SUMIFS('Job Number'!#REF!,'Job Number'!$A$3:$A$200,'Line Performance OK'!AH$1,'Job Number'!$B$3:$B$200,'Line Performance OK'!$C11,'Job Number'!$E$3:$E$200,'Line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Number'!$A$3:$A$200,'Line Performance OK'!D$1,'Job Number'!$B$3:$B$200,'Line Performance OK'!$C12,'Job Number'!$E$3:$E$200,'Line Performance OK'!$A$8),"")</f>
        <v/>
      </c>
      <c r="E12" s="8" t="str">
        <f>IFERROR($C$8/SUMIFS('Job Number'!#REF!,'Job Number'!$A$3:$A$200,'Line Performance OK'!E$1,'Job Number'!$B$3:$B$200,'Line Performance OK'!$C12,'Job Number'!$E$3:$E$200,'Line Performance OK'!$A$8),"")</f>
        <v/>
      </c>
      <c r="F12" s="8">
        <v>1.0267857142857142</v>
      </c>
      <c r="G12" s="8" t="str">
        <f>IFERROR($C$8/SUMIFS('Job Number'!#REF!,'Job Number'!$A$3:$A$200,'Line Performance OK'!G$1,'Job Number'!$B$3:$B$200,'Line Performance OK'!$C12,'Job Number'!$E$3:$E$200,'Line Performance OK'!$A$8),"")</f>
        <v/>
      </c>
      <c r="H12" s="8" t="str">
        <f>IFERROR($C$8/SUMIFS('Job Number'!#REF!,'Job Number'!$A$3:$A$200,'Line Performance OK'!H$1,'Job Number'!$B$3:$B$200,'Line Performance OK'!$C12,'Job Number'!$E$3:$E$200,'Line Performance OK'!$A$8),"")</f>
        <v/>
      </c>
      <c r="I12" s="8" t="str">
        <f>IFERROR($C$8/SUMIFS('Job Number'!#REF!,'Job Number'!$A$3:$A$200,'Line Performance OK'!I$1,'Job Number'!$B$3:$B$200,'Line Performance OK'!$C12,'Job Number'!$E$3:$E$200,'Line Performance OK'!$A$8),"")</f>
        <v/>
      </c>
      <c r="J12" s="8" t="str">
        <f>IFERROR($C$8/SUMIFS('Job Number'!#REF!,'Job Number'!$A$3:$A$200,'Line Performance OK'!J$1,'Job Number'!$B$3:$B$200,'Line Performance OK'!$C12,'Job Number'!$E$3:$E$200,'Line Performance OK'!$A$8),"")</f>
        <v/>
      </c>
      <c r="K12" s="8" t="str">
        <f>IFERROR($C$8/SUMIFS('Job Number'!#REF!,'Job Number'!$A$3:$A$200,'Line Performance OK'!K$1,'Job Number'!$B$3:$B$200,'Line Performance OK'!$C12,'Job Number'!$E$3:$E$200,'Line Performance OK'!$A$8),"")</f>
        <v/>
      </c>
      <c r="L12" s="8" t="str">
        <f>IFERROR($C$8/SUMIFS('Job Number'!#REF!,'Job Number'!$A$3:$A$200,'Line Performance OK'!L$1,'Job Number'!$B$3:$B$200,'Line Performance OK'!$C12,'Job Number'!$E$3:$E$200,'Line Performance OK'!$A$8),"")</f>
        <v/>
      </c>
      <c r="M12" s="8" t="str">
        <f>IFERROR($C$8/SUMIFS('Job Number'!#REF!,'Job Number'!$A$3:$A$200,'Line Performance OK'!M$1,'Job Number'!$B$3:$B$200,'Line Performance OK'!$C12,'Job Number'!$E$3:$E$200,'Line Performance OK'!$A$8),"")</f>
        <v/>
      </c>
      <c r="N12" s="8" t="str">
        <f>IFERROR($C$8/SUMIFS('Job Number'!#REF!,'Job Number'!$A$3:$A$200,'Line Performance OK'!N$1,'Job Number'!$B$3:$B$200,'Line Performance OK'!$C12,'Job Number'!$E$3:$E$200,'Line Performance OK'!$A$8),"")</f>
        <v/>
      </c>
      <c r="O12" s="8" t="str">
        <f>IFERROR($C$8/SUMIFS('Job Number'!#REF!,'Job Number'!$A$3:$A$200,'Line Performance OK'!O$1,'Job Number'!$B$3:$B$200,'Line Performance OK'!$C12,'Job Number'!$E$3:$E$200,'Line Performance OK'!$A$8),"")</f>
        <v/>
      </c>
      <c r="P12" s="8" t="str">
        <f>IFERROR($C$8/SUMIFS('Job Number'!#REF!,'Job Number'!$A$3:$A$200,'Line Performance OK'!P$1,'Job Number'!$B$3:$B$200,'Line Performance OK'!$C12,'Job Number'!$E$3:$E$200,'Line Performance OK'!$A$8),"")</f>
        <v/>
      </c>
      <c r="Q12" s="8" t="str">
        <f>IFERROR($C$8/SUMIFS('Job Number'!#REF!,'Job Number'!$A$3:$A$200,'Line Performance OK'!Q$1,'Job Number'!$B$3:$B$200,'Line Performance OK'!$C12,'Job Number'!$E$3:$E$200,'Line Performance OK'!$A$8),"")</f>
        <v/>
      </c>
      <c r="R12" s="8" t="str">
        <f>IFERROR($C$8/SUMIFS('Job Number'!#REF!,'Job Number'!$A$3:$A$200,'Line Performance OK'!R$1,'Job Number'!$B$3:$B$200,'Line Performance OK'!$C12,'Job Number'!$E$3:$E$200,'Line Performance OK'!$A$8),"")</f>
        <v/>
      </c>
      <c r="S12" s="8" t="str">
        <f>IFERROR($C$8/SUMIFS('Job Number'!#REF!,'Job Number'!$A$3:$A$200,'Line Performance OK'!S$1,'Job Number'!$B$3:$B$200,'Line Performance OK'!$C12,'Job Number'!$E$3:$E$200,'Line Performance OK'!$A$8),"")</f>
        <v/>
      </c>
      <c r="T12" s="8" t="str">
        <f>IFERROR($C$8/SUMIFS('Job Number'!#REF!,'Job Number'!$A$3:$A$200,'Line Performance OK'!T$1,'Job Number'!$B$3:$B$200,'Line Performance OK'!$C12,'Job Number'!$E$3:$E$200,'Line Performance OK'!$A$8),"")</f>
        <v/>
      </c>
      <c r="U12" s="8" t="str">
        <f>IFERROR($C$8/SUMIFS('Job Number'!#REF!,'Job Number'!$A$3:$A$200,'Line Performance OK'!U$1,'Job Number'!$B$3:$B$200,'Line Performance OK'!$C12,'Job Number'!$E$3:$E$200,'Line Performance OK'!$A$8),"")</f>
        <v/>
      </c>
      <c r="V12" s="8" t="str">
        <f>IFERROR($C$8/SUMIFS('Job Number'!#REF!,'Job Number'!$A$3:$A$200,'Line Performance OK'!V$1,'Job Number'!$B$3:$B$200,'Line Performance OK'!$C12,'Job Number'!$E$3:$E$200,'Line Performance OK'!$A$8),"")</f>
        <v/>
      </c>
      <c r="W12" s="8" t="str">
        <f>IFERROR($C$8/SUMIFS('Job Number'!#REF!,'Job Number'!$A$3:$A$200,'Line Performance OK'!W$1,'Job Number'!$B$3:$B$200,'Line Performance OK'!$C12,'Job Number'!$E$3:$E$200,'Line Performance OK'!$A$8),"")</f>
        <v/>
      </c>
      <c r="X12" s="8" t="str">
        <f>IFERROR($C$8/SUMIFS('Job Number'!#REF!,'Job Number'!$A$3:$A$200,'Line Performance OK'!X$1,'Job Number'!$B$3:$B$200,'Line Performance OK'!$C12,'Job Number'!$E$3:$E$200,'Line Performance OK'!$A$8),"")</f>
        <v/>
      </c>
      <c r="Y12" s="8" t="str">
        <f>IFERROR($C$8/SUMIFS('Job Number'!#REF!,'Job Number'!$A$3:$A$200,'Line Performance OK'!Y$1,'Job Number'!$B$3:$B$200,'Line Performance OK'!$C12,'Job Number'!$E$3:$E$200,'Line Performance OK'!$A$8),"")</f>
        <v/>
      </c>
      <c r="Z12" s="8" t="str">
        <f>IFERROR($C$8/SUMIFS('Job Number'!#REF!,'Job Number'!$A$3:$A$200,'Line Performance OK'!Z$1,'Job Number'!$B$3:$B$200,'Line Performance OK'!$C12,'Job Number'!$E$3:$E$200,'Line Performance OK'!$A$8),"")</f>
        <v/>
      </c>
      <c r="AA12" s="8" t="str">
        <f>IFERROR($C$8/SUMIFS('Job Number'!#REF!,'Job Number'!$A$3:$A$200,'Line Performance OK'!AA$1,'Job Number'!$B$3:$B$200,'Line Performance OK'!$C12,'Job Number'!$E$3:$E$200,'Line Performance OK'!$A$8),"")</f>
        <v/>
      </c>
      <c r="AB12" s="8" t="str">
        <f>IFERROR($C$8/SUMIFS('Job Number'!#REF!,'Job Number'!$A$3:$A$200,'Line Performance OK'!AB$1,'Job Number'!$B$3:$B$200,'Line Performance OK'!$C12,'Job Number'!$E$3:$E$200,'Line Performance OK'!$A$8),"")</f>
        <v/>
      </c>
      <c r="AC12" s="8" t="str">
        <f>IFERROR($C$8/SUMIFS('Job Number'!#REF!,'Job Number'!$A$3:$A$200,'Line Performance OK'!AC$1,'Job Number'!$B$3:$B$200,'Line Performance OK'!$C12,'Job Number'!$E$3:$E$200,'Line Performance OK'!$A$8),"")</f>
        <v/>
      </c>
      <c r="AD12" s="8" t="str">
        <f>IFERROR($C$8/SUMIFS('Job Number'!#REF!,'Job Number'!$A$3:$A$200,'Line Performance OK'!AD$1,'Job Number'!$B$3:$B$200,'Line Performance OK'!$C12,'Job Number'!$E$3:$E$200,'Line Performance OK'!$A$8),"")</f>
        <v/>
      </c>
      <c r="AE12" s="8" t="str">
        <f>IFERROR($C$8/SUMIFS('Job Number'!#REF!,'Job Number'!$A$3:$A$200,'Line Performance OK'!AE$1,'Job Number'!$B$3:$B$200,'Line Performance OK'!$C12,'Job Number'!$E$3:$E$200,'Line Performance OK'!$A$8),"")</f>
        <v/>
      </c>
      <c r="AF12" s="8" t="str">
        <f>IFERROR($C$8/SUMIFS('Job Number'!#REF!,'Job Number'!$A$3:$A$200,'Line Performance OK'!AF$1,'Job Number'!$B$3:$B$200,'Line Performance OK'!$C12,'Job Number'!$E$3:$E$200,'Line Performance OK'!$A$8),"")</f>
        <v/>
      </c>
      <c r="AG12" s="8" t="str">
        <f>IFERROR($C$8/SUMIFS('Job Number'!#REF!,'Job Number'!$A$3:$A$200,'Line Performance OK'!AG$1,'Job Number'!$B$3:$B$200,'Line Performance OK'!$C12,'Job Number'!$E$3:$E$200,'Line Performance OK'!$A$8),"")</f>
        <v/>
      </c>
      <c r="AH12" s="8" t="str">
        <f>IFERROR($C$8/SUMIFS('Job Number'!#REF!,'Job Number'!$A$3:$A$200,'Line Performance OK'!AH$1,'Job Number'!$B$3:$B$200,'Line Performance OK'!$C12,'Job Number'!$E$3:$E$200,'Line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Number'!$A$3:$A$200,'Line Performance OK'!D$1,'Job Number'!$B$3:$B$200,'Line Performance OK'!$C13,'Job Number'!$E$3:$E$200,'Line Performance OK'!$A$8),"")</f>
        <v/>
      </c>
      <c r="E13" s="8" t="str">
        <f>IFERROR($C$8/SUMIFS('Job Number'!#REF!,'Job Number'!$A$3:$A$200,'Line Performance OK'!E$1,'Job Number'!$B$3:$B$200,'Line Performance OK'!$C13,'Job Number'!$E$3:$E$200,'Line Performance OK'!$A$8),"")</f>
        <v/>
      </c>
      <c r="F13" s="8">
        <v>1.0267857142857142</v>
      </c>
      <c r="G13" s="8" t="str">
        <f>IFERROR($C$8/SUMIFS('Job Number'!#REF!,'Job Number'!$A$3:$A$200,'Line Performance OK'!G$1,'Job Number'!$B$3:$B$200,'Line Performance OK'!$C13,'Job Number'!$E$3:$E$200,'Line Performance OK'!$A$8),"")</f>
        <v/>
      </c>
      <c r="H13" s="8" t="str">
        <f>IFERROR($C$8/SUMIFS('Job Number'!#REF!,'Job Number'!$A$3:$A$200,'Line Performance OK'!H$1,'Job Number'!$B$3:$B$200,'Line Performance OK'!$C13,'Job Number'!$E$3:$E$200,'Line Performance OK'!$A$8),"")</f>
        <v/>
      </c>
      <c r="I13" s="8" t="str">
        <f>IFERROR($C$8/SUMIFS('Job Number'!#REF!,'Job Number'!$A$3:$A$200,'Line Performance OK'!I$1,'Job Number'!$B$3:$B$200,'Line Performance OK'!$C13,'Job Number'!$E$3:$E$200,'Line Performance OK'!$A$8),"")</f>
        <v/>
      </c>
      <c r="J13" s="8" t="str">
        <f>IFERROR($C$8/SUMIFS('Job Number'!#REF!,'Job Number'!$A$3:$A$200,'Line Performance OK'!J$1,'Job Number'!$B$3:$B$200,'Line Performance OK'!$C13,'Job Number'!$E$3:$E$200,'Line Performance OK'!$A$8),"")</f>
        <v/>
      </c>
      <c r="K13" s="8" t="str">
        <f>IFERROR($C$8/SUMIFS('Job Number'!#REF!,'Job Number'!$A$3:$A$200,'Line Performance OK'!K$1,'Job Number'!$B$3:$B$200,'Line Performance OK'!$C13,'Job Number'!$E$3:$E$200,'Line Performance OK'!$A$8),"")</f>
        <v/>
      </c>
      <c r="L13" s="8" t="str">
        <f>IFERROR($C$8/SUMIFS('Job Number'!#REF!,'Job Number'!$A$3:$A$200,'Line Performance OK'!L$1,'Job Number'!$B$3:$B$200,'Line Performance OK'!$C13,'Job Number'!$E$3:$E$200,'Line Performance OK'!$A$8),"")</f>
        <v/>
      </c>
      <c r="M13" s="8" t="str">
        <f>IFERROR($C$8/SUMIFS('Job Number'!#REF!,'Job Number'!$A$3:$A$200,'Line Performance OK'!M$1,'Job Number'!$B$3:$B$200,'Line Performance OK'!$C13,'Job Number'!$E$3:$E$200,'Line Performance OK'!$A$8),"")</f>
        <v/>
      </c>
      <c r="N13" s="8" t="str">
        <f>IFERROR($C$8/SUMIFS('Job Number'!#REF!,'Job Number'!$A$3:$A$200,'Line Performance OK'!N$1,'Job Number'!$B$3:$B$200,'Line Performance OK'!$C13,'Job Number'!$E$3:$E$200,'Line Performance OK'!$A$8),"")</f>
        <v/>
      </c>
      <c r="O13" s="8" t="str">
        <f>IFERROR($C$8/SUMIFS('Job Number'!#REF!,'Job Number'!$A$3:$A$200,'Line Performance OK'!O$1,'Job Number'!$B$3:$B$200,'Line Performance OK'!$C13,'Job Number'!$E$3:$E$200,'Line Performance OK'!$A$8),"")</f>
        <v/>
      </c>
      <c r="P13" s="8" t="str">
        <f>IFERROR($C$8/SUMIFS('Job Number'!#REF!,'Job Number'!$A$3:$A$200,'Line Performance OK'!P$1,'Job Number'!$B$3:$B$200,'Line Performance OK'!$C13,'Job Number'!$E$3:$E$200,'Line Performance OK'!$A$8),"")</f>
        <v/>
      </c>
      <c r="Q13" s="8" t="str">
        <f>IFERROR($C$8/SUMIFS('Job Number'!#REF!,'Job Number'!$A$3:$A$200,'Line Performance OK'!Q$1,'Job Number'!$B$3:$B$200,'Line Performance OK'!$C13,'Job Number'!$E$3:$E$200,'Line Performance OK'!$A$8),"")</f>
        <v/>
      </c>
      <c r="R13" s="8" t="str">
        <f>IFERROR($C$8/SUMIFS('Job Number'!#REF!,'Job Number'!$A$3:$A$200,'Line Performance OK'!R$1,'Job Number'!$B$3:$B$200,'Line Performance OK'!$C13,'Job Number'!$E$3:$E$200,'Line Performance OK'!$A$8),"")</f>
        <v/>
      </c>
      <c r="S13" s="8" t="str">
        <f>IFERROR($C$8/SUMIFS('Job Number'!#REF!,'Job Number'!$A$3:$A$200,'Line Performance OK'!S$1,'Job Number'!$B$3:$B$200,'Line Performance OK'!$C13,'Job Number'!$E$3:$E$200,'Line Performance OK'!$A$8),"")</f>
        <v/>
      </c>
      <c r="T13" s="8" t="str">
        <f>IFERROR($C$8/SUMIFS('Job Number'!#REF!,'Job Number'!$A$3:$A$200,'Line Performance OK'!T$1,'Job Number'!$B$3:$B$200,'Line Performance OK'!$C13,'Job Number'!$E$3:$E$200,'Line Performance OK'!$A$8),"")</f>
        <v/>
      </c>
      <c r="U13" s="8" t="str">
        <f>IFERROR($C$8/SUMIFS('Job Number'!#REF!,'Job Number'!$A$3:$A$200,'Line Performance OK'!U$1,'Job Number'!$B$3:$B$200,'Line Performance OK'!$C13,'Job Number'!$E$3:$E$200,'Line Performance OK'!$A$8),"")</f>
        <v/>
      </c>
      <c r="V13" s="8" t="str">
        <f>IFERROR($C$8/SUMIFS('Job Number'!#REF!,'Job Number'!$A$3:$A$200,'Line Performance OK'!V$1,'Job Number'!$B$3:$B$200,'Line Performance OK'!$C13,'Job Number'!$E$3:$E$200,'Line Performance OK'!$A$8),"")</f>
        <v/>
      </c>
      <c r="W13" s="8" t="str">
        <f>IFERROR($C$8/SUMIFS('Job Number'!#REF!,'Job Number'!$A$3:$A$200,'Line Performance OK'!W$1,'Job Number'!$B$3:$B$200,'Line Performance OK'!$C13,'Job Number'!$E$3:$E$200,'Line Performance OK'!$A$8),"")</f>
        <v/>
      </c>
      <c r="X13" s="8" t="str">
        <f>IFERROR($C$8/SUMIFS('Job Number'!#REF!,'Job Number'!$A$3:$A$200,'Line Performance OK'!X$1,'Job Number'!$B$3:$B$200,'Line Performance OK'!$C13,'Job Number'!$E$3:$E$200,'Line Performance OK'!$A$8),"")</f>
        <v/>
      </c>
      <c r="Y13" s="8" t="str">
        <f>IFERROR($C$8/SUMIFS('Job Number'!#REF!,'Job Number'!$A$3:$A$200,'Line Performance OK'!Y$1,'Job Number'!$B$3:$B$200,'Line Performance OK'!$C13,'Job Number'!$E$3:$E$200,'Line Performance OK'!$A$8),"")</f>
        <v/>
      </c>
      <c r="Z13" s="8" t="str">
        <f>IFERROR($C$8/SUMIFS('Job Number'!#REF!,'Job Number'!$A$3:$A$200,'Line Performance OK'!Z$1,'Job Number'!$B$3:$B$200,'Line Performance OK'!$C13,'Job Number'!$E$3:$E$200,'Line Performance OK'!$A$8),"")</f>
        <v/>
      </c>
      <c r="AA13" s="8" t="str">
        <f>IFERROR($C$8/SUMIFS('Job Number'!#REF!,'Job Number'!$A$3:$A$200,'Line Performance OK'!AA$1,'Job Number'!$B$3:$B$200,'Line Performance OK'!$C13,'Job Number'!$E$3:$E$200,'Line Performance OK'!$A$8),"")</f>
        <v/>
      </c>
      <c r="AB13" s="8" t="str">
        <f>IFERROR($C$8/SUMIFS('Job Number'!#REF!,'Job Number'!$A$3:$A$200,'Line Performance OK'!AB$1,'Job Number'!$B$3:$B$200,'Line Performance OK'!$C13,'Job Number'!$E$3:$E$200,'Line Performance OK'!$A$8),"")</f>
        <v/>
      </c>
      <c r="AC13" s="8" t="str">
        <f>IFERROR($C$8/SUMIFS('Job Number'!#REF!,'Job Number'!$A$3:$A$200,'Line Performance OK'!AC$1,'Job Number'!$B$3:$B$200,'Line Performance OK'!$C13,'Job Number'!$E$3:$E$200,'Line Performance OK'!$A$8),"")</f>
        <v/>
      </c>
      <c r="AD13" s="8" t="str">
        <f>IFERROR($C$8/SUMIFS('Job Number'!#REF!,'Job Number'!$A$3:$A$200,'Line Performance OK'!AD$1,'Job Number'!$B$3:$B$200,'Line Performance OK'!$C13,'Job Number'!$E$3:$E$200,'Line Performance OK'!$A$8),"")</f>
        <v/>
      </c>
      <c r="AE13" s="8" t="str">
        <f>IFERROR($C$8/SUMIFS('Job Number'!#REF!,'Job Number'!$A$3:$A$200,'Line Performance OK'!AE$1,'Job Number'!$B$3:$B$200,'Line Performance OK'!$C13,'Job Number'!$E$3:$E$200,'Line Performance OK'!$A$8),"")</f>
        <v/>
      </c>
      <c r="AF13" s="8" t="str">
        <f>IFERROR($C$8/SUMIFS('Job Number'!#REF!,'Job Number'!$A$3:$A$200,'Line Performance OK'!AF$1,'Job Number'!$B$3:$B$200,'Line Performance OK'!$C13,'Job Number'!$E$3:$E$200,'Line Performance OK'!$A$8),"")</f>
        <v/>
      </c>
      <c r="AG13" s="8" t="str">
        <f>IFERROR($C$8/SUMIFS('Job Number'!#REF!,'Job Number'!$A$3:$A$200,'Line Performance OK'!AG$1,'Job Number'!$B$3:$B$200,'Line Performance OK'!$C13,'Job Number'!$E$3:$E$200,'Line Performance OK'!$A$8),"")</f>
        <v/>
      </c>
      <c r="AH13" s="8" t="str">
        <f>IFERROR($C$8/SUMIFS('Job Number'!#REF!,'Job Number'!$A$3:$A$200,'Line Performance OK'!AH$1,'Job Number'!$B$3:$B$200,'Line Performance OK'!$C13,'Job Number'!$E$3:$E$200,'Line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Number'!$A$3:$A$200,'Line Performance OK'!D$1,'Job Number'!$B$3:$B$200,'Line Performance OK'!$C14,'Job Number'!$E$3:$E$200,'Line Performance OK'!$A$8),"")</f>
        <v/>
      </c>
      <c r="E14" s="8" t="str">
        <f>IFERROR($C$8/SUMIFS('Job Number'!#REF!,'Job Number'!$A$3:$A$200,'Line Performance OK'!E$1,'Job Number'!$B$3:$B$200,'Line Performance OK'!$C14,'Job Number'!$E$3:$E$200,'Line Performance OK'!$A$8),"")</f>
        <v/>
      </c>
      <c r="F14" s="8">
        <v>1.0267857142857142</v>
      </c>
      <c r="G14" s="8" t="str">
        <f>IFERROR($C$8/SUMIFS('Job Number'!#REF!,'Job Number'!$A$3:$A$200,'Line Performance OK'!G$1,'Job Number'!$B$3:$B$200,'Line Performance OK'!$C14,'Job Number'!$E$3:$E$200,'Line Performance OK'!$A$8),"")</f>
        <v/>
      </c>
      <c r="H14" s="8" t="str">
        <f>IFERROR($C$8/SUMIFS('Job Number'!#REF!,'Job Number'!$A$3:$A$200,'Line Performance OK'!H$1,'Job Number'!$B$3:$B$200,'Line Performance OK'!$C14,'Job Number'!$E$3:$E$200,'Line Performance OK'!$A$8),"")</f>
        <v/>
      </c>
      <c r="I14" s="8" t="str">
        <f>IFERROR($C$8/SUMIFS('Job Number'!#REF!,'Job Number'!$A$3:$A$200,'Line Performance OK'!I$1,'Job Number'!$B$3:$B$200,'Line Performance OK'!$C14,'Job Number'!$E$3:$E$200,'Line Performance OK'!$A$8),"")</f>
        <v/>
      </c>
      <c r="J14" s="8" t="str">
        <f>IFERROR($C$8/SUMIFS('Job Number'!#REF!,'Job Number'!$A$3:$A$200,'Line Performance OK'!J$1,'Job Number'!$B$3:$B$200,'Line Performance OK'!$C14,'Job Number'!$E$3:$E$200,'Line Performance OK'!$A$8),"")</f>
        <v/>
      </c>
      <c r="K14" s="8" t="str">
        <f>IFERROR($C$8/SUMIFS('Job Number'!#REF!,'Job Number'!$A$3:$A$200,'Line Performance OK'!K$1,'Job Number'!$B$3:$B$200,'Line Performance OK'!$C14,'Job Number'!$E$3:$E$200,'Line Performance OK'!$A$8),"")</f>
        <v/>
      </c>
      <c r="L14" s="8" t="str">
        <f>IFERROR($C$8/SUMIFS('Job Number'!#REF!,'Job Number'!$A$3:$A$200,'Line Performance OK'!L$1,'Job Number'!$B$3:$B$200,'Line Performance OK'!$C14,'Job Number'!$E$3:$E$200,'Line Performance OK'!$A$8),"")</f>
        <v/>
      </c>
      <c r="M14" s="8" t="str">
        <f>IFERROR($C$8/SUMIFS('Job Number'!#REF!,'Job Number'!$A$3:$A$200,'Line Performance OK'!M$1,'Job Number'!$B$3:$B$200,'Line Performance OK'!$C14,'Job Number'!$E$3:$E$200,'Line Performance OK'!$A$8),"")</f>
        <v/>
      </c>
      <c r="N14" s="8" t="str">
        <f>IFERROR($C$8/SUMIFS('Job Number'!#REF!,'Job Number'!$A$3:$A$200,'Line Performance OK'!N$1,'Job Number'!$B$3:$B$200,'Line Performance OK'!$C14,'Job Number'!$E$3:$E$200,'Line Performance OK'!$A$8),"")</f>
        <v/>
      </c>
      <c r="O14" s="8" t="str">
        <f>IFERROR($C$8/SUMIFS('Job Number'!#REF!,'Job Number'!$A$3:$A$200,'Line Performance OK'!O$1,'Job Number'!$B$3:$B$200,'Line Performance OK'!$C14,'Job Number'!$E$3:$E$200,'Line Performance OK'!$A$8),"")</f>
        <v/>
      </c>
      <c r="P14" s="8" t="str">
        <f>IFERROR($C$8/SUMIFS('Job Number'!#REF!,'Job Number'!$A$3:$A$200,'Line Performance OK'!P$1,'Job Number'!$B$3:$B$200,'Line Performance OK'!$C14,'Job Number'!$E$3:$E$200,'Line Performance OK'!$A$8),"")</f>
        <v/>
      </c>
      <c r="Q14" s="8" t="str">
        <f>IFERROR($C$8/SUMIFS('Job Number'!#REF!,'Job Number'!$A$3:$A$200,'Line Performance OK'!Q$1,'Job Number'!$B$3:$B$200,'Line Performance OK'!$C14,'Job Number'!$E$3:$E$200,'Line Performance OK'!$A$8),"")</f>
        <v/>
      </c>
      <c r="R14" s="8" t="str">
        <f>IFERROR($C$8/SUMIFS('Job Number'!#REF!,'Job Number'!$A$3:$A$200,'Line Performance OK'!R$1,'Job Number'!$B$3:$B$200,'Line Performance OK'!$C14,'Job Number'!$E$3:$E$200,'Line Performance OK'!$A$8),"")</f>
        <v/>
      </c>
      <c r="S14" s="8" t="str">
        <f>IFERROR($C$8/SUMIFS('Job Number'!#REF!,'Job Number'!$A$3:$A$200,'Line Performance OK'!S$1,'Job Number'!$B$3:$B$200,'Line Performance OK'!$C14,'Job Number'!$E$3:$E$200,'Line Performance OK'!$A$8),"")</f>
        <v/>
      </c>
      <c r="T14" s="8" t="str">
        <f>IFERROR($C$8/SUMIFS('Job Number'!#REF!,'Job Number'!$A$3:$A$200,'Line Performance OK'!T$1,'Job Number'!$B$3:$B$200,'Line Performance OK'!$C14,'Job Number'!$E$3:$E$200,'Line Performance OK'!$A$8),"")</f>
        <v/>
      </c>
      <c r="U14" s="8" t="str">
        <f>IFERROR($C$8/SUMIFS('Job Number'!#REF!,'Job Number'!$A$3:$A$200,'Line Performance OK'!U$1,'Job Number'!$B$3:$B$200,'Line Performance OK'!$C14,'Job Number'!$E$3:$E$200,'Line Performance OK'!$A$8),"")</f>
        <v/>
      </c>
      <c r="V14" s="8" t="str">
        <f>IFERROR($C$8/SUMIFS('Job Number'!#REF!,'Job Number'!$A$3:$A$200,'Line Performance OK'!V$1,'Job Number'!$B$3:$B$200,'Line Performance OK'!$C14,'Job Number'!$E$3:$E$200,'Line Performance OK'!$A$8),"")</f>
        <v/>
      </c>
      <c r="W14" s="8" t="str">
        <f>IFERROR($C$8/SUMIFS('Job Number'!#REF!,'Job Number'!$A$3:$A$200,'Line Performance OK'!W$1,'Job Number'!$B$3:$B$200,'Line Performance OK'!$C14,'Job Number'!$E$3:$E$200,'Line Performance OK'!$A$8),"")</f>
        <v/>
      </c>
      <c r="X14" s="8" t="str">
        <f>IFERROR($C$8/SUMIFS('Job Number'!#REF!,'Job Number'!$A$3:$A$200,'Line Performance OK'!X$1,'Job Number'!$B$3:$B$200,'Line Performance OK'!$C14,'Job Number'!$E$3:$E$200,'Line Performance OK'!$A$8),"")</f>
        <v/>
      </c>
      <c r="Y14" s="8" t="str">
        <f>IFERROR($C$8/SUMIFS('Job Number'!#REF!,'Job Number'!$A$3:$A$200,'Line Performance OK'!Y$1,'Job Number'!$B$3:$B$200,'Line Performance OK'!$C14,'Job Number'!$E$3:$E$200,'Line Performance OK'!$A$8),"")</f>
        <v/>
      </c>
      <c r="Z14" s="8" t="str">
        <f>IFERROR($C$8/SUMIFS('Job Number'!#REF!,'Job Number'!$A$3:$A$200,'Line Performance OK'!Z$1,'Job Number'!$B$3:$B$200,'Line Performance OK'!$C14,'Job Number'!$E$3:$E$200,'Line Performance OK'!$A$8),"")</f>
        <v/>
      </c>
      <c r="AA14" s="8" t="str">
        <f>IFERROR($C$8/SUMIFS('Job Number'!#REF!,'Job Number'!$A$3:$A$200,'Line Performance OK'!AA$1,'Job Number'!$B$3:$B$200,'Line Performance OK'!$C14,'Job Number'!$E$3:$E$200,'Line Performance OK'!$A$8),"")</f>
        <v/>
      </c>
      <c r="AB14" s="8" t="str">
        <f>IFERROR($C$8/SUMIFS('Job Number'!#REF!,'Job Number'!$A$3:$A$200,'Line Performance OK'!AB$1,'Job Number'!$B$3:$B$200,'Line Performance OK'!$C14,'Job Number'!$E$3:$E$200,'Line Performance OK'!$A$8),"")</f>
        <v/>
      </c>
      <c r="AC14" s="8" t="str">
        <f>IFERROR($C$8/SUMIFS('Job Number'!#REF!,'Job Number'!$A$3:$A$200,'Line Performance OK'!AC$1,'Job Number'!$B$3:$B$200,'Line Performance OK'!$C14,'Job Number'!$E$3:$E$200,'Line Performance OK'!$A$8),"")</f>
        <v/>
      </c>
      <c r="AD14" s="8" t="str">
        <f>IFERROR($C$8/SUMIFS('Job Number'!#REF!,'Job Number'!$A$3:$A$200,'Line Performance OK'!AD$1,'Job Number'!$B$3:$B$200,'Line Performance OK'!$C14,'Job Number'!$E$3:$E$200,'Line Performance OK'!$A$8),"")</f>
        <v/>
      </c>
      <c r="AE14" s="8" t="str">
        <f>IFERROR($C$8/SUMIFS('Job Number'!#REF!,'Job Number'!$A$3:$A$200,'Line Performance OK'!AE$1,'Job Number'!$B$3:$B$200,'Line Performance OK'!$C14,'Job Number'!$E$3:$E$200,'Line Performance OK'!$A$8),"")</f>
        <v/>
      </c>
      <c r="AF14" s="8" t="str">
        <f>IFERROR($C$8/SUMIFS('Job Number'!#REF!,'Job Number'!$A$3:$A$200,'Line Performance OK'!AF$1,'Job Number'!$B$3:$B$200,'Line Performance OK'!$C14,'Job Number'!$E$3:$E$200,'Line Performance OK'!$A$8),"")</f>
        <v/>
      </c>
      <c r="AG14" s="8" t="str">
        <f>IFERROR($C$8/SUMIFS('Job Number'!#REF!,'Job Number'!$A$3:$A$200,'Line Performance OK'!AG$1,'Job Number'!$B$3:$B$200,'Line Performance OK'!$C14,'Job Number'!$E$3:$E$200,'Line Performance OK'!$A$8),"")</f>
        <v/>
      </c>
      <c r="AH14" s="8" t="str">
        <f>IFERROR($C$8/SUMIFS('Job Number'!#REF!,'Job Number'!$A$3:$A$200,'Line Performance OK'!AH$1,'Job Number'!$B$3:$B$200,'Line Performance OK'!$C14,'Job Number'!$E$3:$E$200,'Line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Number'!$A$3:$A$200,'Line Performance OK'!D$1,'Job Number'!$B$3:$B$200,'Line Performance OK'!$C15,'Job Number'!$E$3:$E$200,'Line Performance OK'!$A$8),"")</f>
        <v/>
      </c>
      <c r="E15" s="8" t="str">
        <f>IFERROR($C$8/SUMIFS('Job Number'!#REF!,'Job Number'!$A$3:$A$200,'Line Performance OK'!E$1,'Job Number'!$B$3:$B$200,'Line Performance OK'!$C15,'Job Number'!$E$3:$E$200,'Line Performance OK'!$A$8),"")</f>
        <v/>
      </c>
      <c r="F15" s="8">
        <v>1.0267857142857142</v>
      </c>
      <c r="G15" s="8" t="str">
        <f>IFERROR($C$8/SUMIFS('Job Number'!#REF!,'Job Number'!$A$3:$A$200,'Line Performance OK'!G$1,'Job Number'!$B$3:$B$200,'Line Performance OK'!$C15,'Job Number'!$E$3:$E$200,'Line Performance OK'!$A$8),"")</f>
        <v/>
      </c>
      <c r="H15" s="8" t="str">
        <f>IFERROR($C$8/SUMIFS('Job Number'!#REF!,'Job Number'!$A$3:$A$200,'Line Performance OK'!H$1,'Job Number'!$B$3:$B$200,'Line Performance OK'!$C15,'Job Number'!$E$3:$E$200,'Line Performance OK'!$A$8),"")</f>
        <v/>
      </c>
      <c r="I15" s="8" t="str">
        <f>IFERROR($C$8/SUMIFS('Job Number'!#REF!,'Job Number'!$A$3:$A$200,'Line Performance OK'!I$1,'Job Number'!$B$3:$B$200,'Line Performance OK'!$C15,'Job Number'!$E$3:$E$200,'Line Performance OK'!$A$8),"")</f>
        <v/>
      </c>
      <c r="J15" s="8" t="str">
        <f>IFERROR($C$8/SUMIFS('Job Number'!#REF!,'Job Number'!$A$3:$A$200,'Line Performance OK'!J$1,'Job Number'!$B$3:$B$200,'Line Performance OK'!$C15,'Job Number'!$E$3:$E$200,'Line Performance OK'!$A$8),"")</f>
        <v/>
      </c>
      <c r="K15" s="8" t="str">
        <f>IFERROR($C$8/SUMIFS('Job Number'!#REF!,'Job Number'!$A$3:$A$200,'Line Performance OK'!K$1,'Job Number'!$B$3:$B$200,'Line Performance OK'!$C15,'Job Number'!$E$3:$E$200,'Line Performance OK'!$A$8),"")</f>
        <v/>
      </c>
      <c r="L15" s="8" t="str">
        <f>IFERROR($C$8/SUMIFS('Job Number'!#REF!,'Job Number'!$A$3:$A$200,'Line Performance OK'!L$1,'Job Number'!$B$3:$B$200,'Line Performance OK'!$C15,'Job Number'!$E$3:$E$200,'Line Performance OK'!$A$8),"")</f>
        <v/>
      </c>
      <c r="M15" s="8" t="str">
        <f>IFERROR($C$8/SUMIFS('Job Number'!#REF!,'Job Number'!$A$3:$A$200,'Line Performance OK'!M$1,'Job Number'!$B$3:$B$200,'Line Performance OK'!$C15,'Job Number'!$E$3:$E$200,'Line Performance OK'!$A$8),"")</f>
        <v/>
      </c>
      <c r="N15" s="8" t="str">
        <f>IFERROR($C$8/SUMIFS('Job Number'!#REF!,'Job Number'!$A$3:$A$200,'Line Performance OK'!N$1,'Job Number'!$B$3:$B$200,'Line Performance OK'!$C15,'Job Number'!$E$3:$E$200,'Line Performance OK'!$A$8),"")</f>
        <v/>
      </c>
      <c r="O15" s="8" t="str">
        <f>IFERROR($C$8/SUMIFS('Job Number'!#REF!,'Job Number'!$A$3:$A$200,'Line Performance OK'!O$1,'Job Number'!$B$3:$B$200,'Line Performance OK'!$C15,'Job Number'!$E$3:$E$200,'Line Performance OK'!$A$8),"")</f>
        <v/>
      </c>
      <c r="P15" s="8" t="str">
        <f>IFERROR($C$8/SUMIFS('Job Number'!#REF!,'Job Number'!$A$3:$A$200,'Line Performance OK'!P$1,'Job Number'!$B$3:$B$200,'Line Performance OK'!$C15,'Job Number'!$E$3:$E$200,'Line Performance OK'!$A$8),"")</f>
        <v/>
      </c>
      <c r="Q15" s="8" t="str">
        <f>IFERROR($C$8/SUMIFS('Job Number'!#REF!,'Job Number'!$A$3:$A$200,'Line Performance OK'!Q$1,'Job Number'!$B$3:$B$200,'Line Performance OK'!$C15,'Job Number'!$E$3:$E$200,'Line Performance OK'!$A$8),"")</f>
        <v/>
      </c>
      <c r="R15" s="8" t="str">
        <f>IFERROR($C$8/SUMIFS('Job Number'!#REF!,'Job Number'!$A$3:$A$200,'Line Performance OK'!R$1,'Job Number'!$B$3:$B$200,'Line Performance OK'!$C15,'Job Number'!$E$3:$E$200,'Line Performance OK'!$A$8),"")</f>
        <v/>
      </c>
      <c r="S15" s="8" t="str">
        <f>IFERROR($C$8/SUMIFS('Job Number'!#REF!,'Job Number'!$A$3:$A$200,'Line Performance OK'!S$1,'Job Number'!$B$3:$B$200,'Line Performance OK'!$C15,'Job Number'!$E$3:$E$200,'Line Performance OK'!$A$8),"")</f>
        <v/>
      </c>
      <c r="T15" s="8" t="str">
        <f>IFERROR($C$8/SUMIFS('Job Number'!#REF!,'Job Number'!$A$3:$A$200,'Line Performance OK'!T$1,'Job Number'!$B$3:$B$200,'Line Performance OK'!$C15,'Job Number'!$E$3:$E$200,'Line Performance OK'!$A$8),"")</f>
        <v/>
      </c>
      <c r="U15" s="8" t="str">
        <f>IFERROR($C$8/SUMIFS('Job Number'!#REF!,'Job Number'!$A$3:$A$200,'Line Performance OK'!U$1,'Job Number'!$B$3:$B$200,'Line Performance OK'!$C15,'Job Number'!$E$3:$E$200,'Line Performance OK'!$A$8),"")</f>
        <v/>
      </c>
      <c r="V15" s="8" t="str">
        <f>IFERROR($C$8/SUMIFS('Job Number'!#REF!,'Job Number'!$A$3:$A$200,'Line Performance OK'!V$1,'Job Number'!$B$3:$B$200,'Line Performance OK'!$C15,'Job Number'!$E$3:$E$200,'Line Performance OK'!$A$8),"")</f>
        <v/>
      </c>
      <c r="W15" s="8" t="str">
        <f>IFERROR($C$8/SUMIFS('Job Number'!#REF!,'Job Number'!$A$3:$A$200,'Line Performance OK'!W$1,'Job Number'!$B$3:$B$200,'Line Performance OK'!$C15,'Job Number'!$E$3:$E$200,'Line Performance OK'!$A$8),"")</f>
        <v/>
      </c>
      <c r="X15" s="8" t="str">
        <f>IFERROR($C$8/SUMIFS('Job Number'!#REF!,'Job Number'!$A$3:$A$200,'Line Performance OK'!X$1,'Job Number'!$B$3:$B$200,'Line Performance OK'!$C15,'Job Number'!$E$3:$E$200,'Line Performance OK'!$A$8),"")</f>
        <v/>
      </c>
      <c r="Y15" s="8" t="str">
        <f>IFERROR($C$8/SUMIFS('Job Number'!#REF!,'Job Number'!$A$3:$A$200,'Line Performance OK'!Y$1,'Job Number'!$B$3:$B$200,'Line Performance OK'!$C15,'Job Number'!$E$3:$E$200,'Line Performance OK'!$A$8),"")</f>
        <v/>
      </c>
      <c r="Z15" s="8" t="str">
        <f>IFERROR($C$8/SUMIFS('Job Number'!#REF!,'Job Number'!$A$3:$A$200,'Line Performance OK'!Z$1,'Job Number'!$B$3:$B$200,'Line Performance OK'!$C15,'Job Number'!$E$3:$E$200,'Line Performance OK'!$A$8),"")</f>
        <v/>
      </c>
      <c r="AA15" s="8" t="str">
        <f>IFERROR($C$8/SUMIFS('Job Number'!#REF!,'Job Number'!$A$3:$A$200,'Line Performance OK'!AA$1,'Job Number'!$B$3:$B$200,'Line Performance OK'!$C15,'Job Number'!$E$3:$E$200,'Line Performance OK'!$A$8),"")</f>
        <v/>
      </c>
      <c r="AB15" s="8" t="str">
        <f>IFERROR($C$8/SUMIFS('Job Number'!#REF!,'Job Number'!$A$3:$A$200,'Line Performance OK'!AB$1,'Job Number'!$B$3:$B$200,'Line Performance OK'!$C15,'Job Number'!$E$3:$E$200,'Line Performance OK'!$A$8),"")</f>
        <v/>
      </c>
      <c r="AC15" s="8" t="str">
        <f>IFERROR($C$8/SUMIFS('Job Number'!#REF!,'Job Number'!$A$3:$A$200,'Line Performance OK'!AC$1,'Job Number'!$B$3:$B$200,'Line Performance OK'!$C15,'Job Number'!$E$3:$E$200,'Line Performance OK'!$A$8),"")</f>
        <v/>
      </c>
      <c r="AD15" s="8" t="str">
        <f>IFERROR($C$8/SUMIFS('Job Number'!#REF!,'Job Number'!$A$3:$A$200,'Line Performance OK'!AD$1,'Job Number'!$B$3:$B$200,'Line Performance OK'!$C15,'Job Number'!$E$3:$E$200,'Line Performance OK'!$A$8),"")</f>
        <v/>
      </c>
      <c r="AE15" s="8" t="str">
        <f>IFERROR($C$8/SUMIFS('Job Number'!#REF!,'Job Number'!$A$3:$A$200,'Line Performance OK'!AE$1,'Job Number'!$B$3:$B$200,'Line Performance OK'!$C15,'Job Number'!$E$3:$E$200,'Line Performance OK'!$A$8),"")</f>
        <v/>
      </c>
      <c r="AF15" s="8" t="str">
        <f>IFERROR($C$8/SUMIFS('Job Number'!#REF!,'Job Number'!$A$3:$A$200,'Line Performance OK'!AF$1,'Job Number'!$B$3:$B$200,'Line Performance OK'!$C15,'Job Number'!$E$3:$E$200,'Line Performance OK'!$A$8),"")</f>
        <v/>
      </c>
      <c r="AG15" s="8" t="str">
        <f>IFERROR($C$8/SUMIFS('Job Number'!#REF!,'Job Number'!$A$3:$A$200,'Line Performance OK'!AG$1,'Job Number'!$B$3:$B$200,'Line Performance OK'!$C15,'Job Number'!$E$3:$E$200,'Line Performance OK'!$A$8),"")</f>
        <v/>
      </c>
      <c r="AH15" s="8" t="str">
        <f>IFERROR($C$8/SUMIFS('Job Number'!#REF!,'Job Number'!$A$3:$A$200,'Line Performance OK'!AH$1,'Job Number'!$B$3:$B$200,'Line Performance OK'!$C15,'Job Number'!$E$3:$E$200,'Line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Number'!$A$3:$A$200,'Line Performance OK'!D$1,'Job Number'!$B$3:$B$200,'Line Performance OK'!$C16,'Job Number'!$E$3:$E$200,'Line Performance OK'!$A$8),"")</f>
        <v/>
      </c>
      <c r="E16" s="8" t="str">
        <f>IFERROR($C$8/SUMIFS('Job Number'!#REF!,'Job Number'!$A$3:$A$200,'Line Performance OK'!E$1,'Job Number'!$B$3:$B$200,'Line Performance OK'!$C16,'Job Number'!$E$3:$E$200,'Line Performance OK'!$A$8),"")</f>
        <v/>
      </c>
      <c r="F16" s="8">
        <v>1.0267857142857142</v>
      </c>
      <c r="G16" s="8" t="str">
        <f>IFERROR($C$8/SUMIFS('Job Number'!#REF!,'Job Number'!$A$3:$A$200,'Line Performance OK'!G$1,'Job Number'!$B$3:$B$200,'Line Performance OK'!$C16,'Job Number'!$E$3:$E$200,'Line Performance OK'!$A$8),"")</f>
        <v/>
      </c>
      <c r="H16" s="8" t="str">
        <f>IFERROR($C$8/SUMIFS('Job Number'!#REF!,'Job Number'!$A$3:$A$200,'Line Performance OK'!H$1,'Job Number'!$B$3:$B$200,'Line Performance OK'!$C16,'Job Number'!$E$3:$E$200,'Line Performance OK'!$A$8),"")</f>
        <v/>
      </c>
      <c r="I16" s="8" t="str">
        <f>IFERROR($C$8/SUMIFS('Job Number'!#REF!,'Job Number'!$A$3:$A$200,'Line Performance OK'!I$1,'Job Number'!$B$3:$B$200,'Line Performance OK'!$C16,'Job Number'!$E$3:$E$200,'Line Performance OK'!$A$8),"")</f>
        <v/>
      </c>
      <c r="J16" s="8" t="str">
        <f>IFERROR($C$8/SUMIFS('Job Number'!#REF!,'Job Number'!$A$3:$A$200,'Line Performance OK'!J$1,'Job Number'!$B$3:$B$200,'Line Performance OK'!$C16,'Job Number'!$E$3:$E$200,'Line Performance OK'!$A$8),"")</f>
        <v/>
      </c>
      <c r="K16" s="8" t="str">
        <f>IFERROR($C$8/SUMIFS('Job Number'!#REF!,'Job Number'!$A$3:$A$200,'Line Performance OK'!K$1,'Job Number'!$B$3:$B$200,'Line Performance OK'!$C16,'Job Number'!$E$3:$E$200,'Line Performance OK'!$A$8),"")</f>
        <v/>
      </c>
      <c r="L16" s="8" t="str">
        <f>IFERROR($C$8/SUMIFS('Job Number'!#REF!,'Job Number'!$A$3:$A$200,'Line Performance OK'!L$1,'Job Number'!$B$3:$B$200,'Line Performance OK'!$C16,'Job Number'!$E$3:$E$200,'Line Performance OK'!$A$8),"")</f>
        <v/>
      </c>
      <c r="M16" s="8" t="str">
        <f>IFERROR($C$8/SUMIFS('Job Number'!#REF!,'Job Number'!$A$3:$A$200,'Line Performance OK'!M$1,'Job Number'!$B$3:$B$200,'Line Performance OK'!$C16,'Job Number'!$E$3:$E$200,'Line Performance OK'!$A$8),"")</f>
        <v/>
      </c>
      <c r="N16" s="8" t="str">
        <f>IFERROR($C$8/SUMIFS('Job Number'!#REF!,'Job Number'!$A$3:$A$200,'Line Performance OK'!N$1,'Job Number'!$B$3:$B$200,'Line Performance OK'!$C16,'Job Number'!$E$3:$E$200,'Line Performance OK'!$A$8),"")</f>
        <v/>
      </c>
      <c r="O16" s="8" t="str">
        <f>IFERROR($C$8/SUMIFS('Job Number'!#REF!,'Job Number'!$A$3:$A$200,'Line Performance OK'!O$1,'Job Number'!$B$3:$B$200,'Line Performance OK'!$C16,'Job Number'!$E$3:$E$200,'Line Performance OK'!$A$8),"")</f>
        <v/>
      </c>
      <c r="P16" s="8" t="str">
        <f>IFERROR($C$8/SUMIFS('Job Number'!#REF!,'Job Number'!$A$3:$A$200,'Line Performance OK'!P$1,'Job Number'!$B$3:$B$200,'Line Performance OK'!$C16,'Job Number'!$E$3:$E$200,'Line Performance OK'!$A$8),"")</f>
        <v/>
      </c>
      <c r="Q16" s="8" t="str">
        <f>IFERROR($C$8/SUMIFS('Job Number'!#REF!,'Job Number'!$A$3:$A$200,'Line Performance OK'!Q$1,'Job Number'!$B$3:$B$200,'Line Performance OK'!$C16,'Job Number'!$E$3:$E$200,'Line Performance OK'!$A$8),"")</f>
        <v/>
      </c>
      <c r="R16" s="8" t="str">
        <f>IFERROR($C$8/SUMIFS('Job Number'!#REF!,'Job Number'!$A$3:$A$200,'Line Performance OK'!R$1,'Job Number'!$B$3:$B$200,'Line Performance OK'!$C16,'Job Number'!$E$3:$E$200,'Line Performance OK'!$A$8),"")</f>
        <v/>
      </c>
      <c r="S16" s="8" t="str">
        <f>IFERROR($C$8/SUMIFS('Job Number'!#REF!,'Job Number'!$A$3:$A$200,'Line Performance OK'!S$1,'Job Number'!$B$3:$B$200,'Line Performance OK'!$C16,'Job Number'!$E$3:$E$200,'Line Performance OK'!$A$8),"")</f>
        <v/>
      </c>
      <c r="T16" s="8" t="str">
        <f>IFERROR($C$8/SUMIFS('Job Number'!#REF!,'Job Number'!$A$3:$A$200,'Line Performance OK'!T$1,'Job Number'!$B$3:$B$200,'Line Performance OK'!$C16,'Job Number'!$E$3:$E$200,'Line Performance OK'!$A$8),"")</f>
        <v/>
      </c>
      <c r="U16" s="8" t="str">
        <f>IFERROR($C$8/SUMIFS('Job Number'!#REF!,'Job Number'!$A$3:$A$200,'Line Performance OK'!U$1,'Job Number'!$B$3:$B$200,'Line Performance OK'!$C16,'Job Number'!$E$3:$E$200,'Line Performance OK'!$A$8),"")</f>
        <v/>
      </c>
      <c r="V16" s="8" t="str">
        <f>IFERROR($C$8/SUMIFS('Job Number'!#REF!,'Job Number'!$A$3:$A$200,'Line Performance OK'!V$1,'Job Number'!$B$3:$B$200,'Line Performance OK'!$C16,'Job Number'!$E$3:$E$200,'Line Performance OK'!$A$8),"")</f>
        <v/>
      </c>
      <c r="W16" s="8" t="str">
        <f>IFERROR($C$8/SUMIFS('Job Number'!#REF!,'Job Number'!$A$3:$A$200,'Line Performance OK'!W$1,'Job Number'!$B$3:$B$200,'Line Performance OK'!$C16,'Job Number'!$E$3:$E$200,'Line Performance OK'!$A$8),"")</f>
        <v/>
      </c>
      <c r="X16" s="8" t="str">
        <f>IFERROR($C$8/SUMIFS('Job Number'!#REF!,'Job Number'!$A$3:$A$200,'Line Performance OK'!X$1,'Job Number'!$B$3:$B$200,'Line Performance OK'!$C16,'Job Number'!$E$3:$E$200,'Line Performance OK'!$A$8),"")</f>
        <v/>
      </c>
      <c r="Y16" s="8" t="str">
        <f>IFERROR($C$8/SUMIFS('Job Number'!#REF!,'Job Number'!$A$3:$A$200,'Line Performance OK'!Y$1,'Job Number'!$B$3:$B$200,'Line Performance OK'!$C16,'Job Number'!$E$3:$E$200,'Line Performance OK'!$A$8),"")</f>
        <v/>
      </c>
      <c r="Z16" s="8" t="str">
        <f>IFERROR($C$8/SUMIFS('Job Number'!#REF!,'Job Number'!$A$3:$A$200,'Line Performance OK'!Z$1,'Job Number'!$B$3:$B$200,'Line Performance OK'!$C16,'Job Number'!$E$3:$E$200,'Line Performance OK'!$A$8),"")</f>
        <v/>
      </c>
      <c r="AA16" s="8" t="str">
        <f>IFERROR($C$8/SUMIFS('Job Number'!#REF!,'Job Number'!$A$3:$A$200,'Line Performance OK'!AA$1,'Job Number'!$B$3:$B$200,'Line Performance OK'!$C16,'Job Number'!$E$3:$E$200,'Line Performance OK'!$A$8),"")</f>
        <v/>
      </c>
      <c r="AB16" s="8" t="str">
        <f>IFERROR($C$8/SUMIFS('Job Number'!#REF!,'Job Number'!$A$3:$A$200,'Line Performance OK'!AB$1,'Job Number'!$B$3:$B$200,'Line Performance OK'!$C16,'Job Number'!$E$3:$E$200,'Line Performance OK'!$A$8),"")</f>
        <v/>
      </c>
      <c r="AC16" s="8" t="str">
        <f>IFERROR($C$8/SUMIFS('Job Number'!#REF!,'Job Number'!$A$3:$A$200,'Line Performance OK'!AC$1,'Job Number'!$B$3:$B$200,'Line Performance OK'!$C16,'Job Number'!$E$3:$E$200,'Line Performance OK'!$A$8),"")</f>
        <v/>
      </c>
      <c r="AD16" s="8" t="str">
        <f>IFERROR($C$8/SUMIFS('Job Number'!#REF!,'Job Number'!$A$3:$A$200,'Line Performance OK'!AD$1,'Job Number'!$B$3:$B$200,'Line Performance OK'!$C16,'Job Number'!$E$3:$E$200,'Line Performance OK'!$A$8),"")</f>
        <v/>
      </c>
      <c r="AE16" s="8" t="str">
        <f>IFERROR($C$8/SUMIFS('Job Number'!#REF!,'Job Number'!$A$3:$A$200,'Line Performance OK'!AE$1,'Job Number'!$B$3:$B$200,'Line Performance OK'!$C16,'Job Number'!$E$3:$E$200,'Line Performance OK'!$A$8),"")</f>
        <v/>
      </c>
      <c r="AF16" s="8" t="str">
        <f>IFERROR($C$8/SUMIFS('Job Number'!#REF!,'Job Number'!$A$3:$A$200,'Line Performance OK'!AF$1,'Job Number'!$B$3:$B$200,'Line Performance OK'!$C16,'Job Number'!$E$3:$E$200,'Line Performance OK'!$A$8),"")</f>
        <v/>
      </c>
      <c r="AG16" s="8" t="str">
        <f>IFERROR($C$8/SUMIFS('Job Number'!#REF!,'Job Number'!$A$3:$A$200,'Line Performance OK'!AG$1,'Job Number'!$B$3:$B$200,'Line Performance OK'!$C16,'Job Number'!$E$3:$E$200,'Line Performance OK'!$A$8),"")</f>
        <v/>
      </c>
      <c r="AH16" s="8" t="str">
        <f>IFERROR($C$8/SUMIFS('Job Number'!#REF!,'Job Number'!$A$3:$A$200,'Line Performance OK'!AH$1,'Job Number'!$B$3:$B$200,'Line Performance OK'!$C16,'Job Number'!$E$3:$E$200,'Line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Number'!$A$3:$A$200,'Line Performance OK'!D$1,'Job Number'!$B$3:$B$200,'Line Performance OK'!$C17,'Job Number'!$E$3:$E$200,'Line Performance OK'!$A$8),"")</f>
        <v/>
      </c>
      <c r="E17" s="8" t="str">
        <f>IFERROR($C$8/SUMIFS('Job Number'!#REF!,'Job Number'!$A$3:$A$200,'Line Performance OK'!E$1,'Job Number'!$B$3:$B$200,'Line Performance OK'!$C17,'Job Number'!$E$3:$E$200,'Line Performance OK'!$A$8),"")</f>
        <v/>
      </c>
      <c r="F17" s="8">
        <v>1.0267857142857142</v>
      </c>
      <c r="G17" s="8" t="str">
        <f>IFERROR($C$8/SUMIFS('Job Number'!#REF!,'Job Number'!$A$3:$A$200,'Line Performance OK'!G$1,'Job Number'!$B$3:$B$200,'Line Performance OK'!$C17,'Job Number'!$E$3:$E$200,'Line Performance OK'!$A$8),"")</f>
        <v/>
      </c>
      <c r="H17" s="8" t="str">
        <f>IFERROR($C$8/SUMIFS('Job Number'!#REF!,'Job Number'!$A$3:$A$200,'Line Performance OK'!H$1,'Job Number'!$B$3:$B$200,'Line Performance OK'!$C17,'Job Number'!$E$3:$E$200,'Line Performance OK'!$A$8),"")</f>
        <v/>
      </c>
      <c r="I17" s="8" t="str">
        <f>IFERROR($C$8/SUMIFS('Job Number'!#REF!,'Job Number'!$A$3:$A$200,'Line Performance OK'!I$1,'Job Number'!$B$3:$B$200,'Line Performance OK'!$C17,'Job Number'!$E$3:$E$200,'Line Performance OK'!$A$8),"")</f>
        <v/>
      </c>
      <c r="J17" s="8" t="str">
        <f>IFERROR($C$8/SUMIFS('Job Number'!#REF!,'Job Number'!$A$3:$A$200,'Line Performance OK'!J$1,'Job Number'!$B$3:$B$200,'Line Performance OK'!$C17,'Job Number'!$E$3:$E$200,'Line Performance OK'!$A$8),"")</f>
        <v/>
      </c>
      <c r="K17" s="8" t="str">
        <f>IFERROR($C$8/SUMIFS('Job Number'!#REF!,'Job Number'!$A$3:$A$200,'Line Performance OK'!K$1,'Job Number'!$B$3:$B$200,'Line Performance OK'!$C17,'Job Number'!$E$3:$E$200,'Line Performance OK'!$A$8),"")</f>
        <v/>
      </c>
      <c r="L17" s="8" t="str">
        <f>IFERROR($C$8/SUMIFS('Job Number'!#REF!,'Job Number'!$A$3:$A$200,'Line Performance OK'!L$1,'Job Number'!$B$3:$B$200,'Line Performance OK'!$C17,'Job Number'!$E$3:$E$200,'Line Performance OK'!$A$8),"")</f>
        <v/>
      </c>
      <c r="M17" s="8" t="str">
        <f>IFERROR($C$8/SUMIFS('Job Number'!#REF!,'Job Number'!$A$3:$A$200,'Line Performance OK'!M$1,'Job Number'!$B$3:$B$200,'Line Performance OK'!$C17,'Job Number'!$E$3:$E$200,'Line Performance OK'!$A$8),"")</f>
        <v/>
      </c>
      <c r="N17" s="8" t="str">
        <f>IFERROR($C$8/SUMIFS('Job Number'!#REF!,'Job Number'!$A$3:$A$200,'Line Performance OK'!N$1,'Job Number'!$B$3:$B$200,'Line Performance OK'!$C17,'Job Number'!$E$3:$E$200,'Line Performance OK'!$A$8),"")</f>
        <v/>
      </c>
      <c r="O17" s="8" t="str">
        <f>IFERROR($C$8/SUMIFS('Job Number'!#REF!,'Job Number'!$A$3:$A$200,'Line Performance OK'!O$1,'Job Number'!$B$3:$B$200,'Line Performance OK'!$C17,'Job Number'!$E$3:$E$200,'Line Performance OK'!$A$8),"")</f>
        <v/>
      </c>
      <c r="P17" s="8" t="str">
        <f>IFERROR($C$8/SUMIFS('Job Number'!#REF!,'Job Number'!$A$3:$A$200,'Line Performance OK'!P$1,'Job Number'!$B$3:$B$200,'Line Performance OK'!$C17,'Job Number'!$E$3:$E$200,'Line Performance OK'!$A$8),"")</f>
        <v/>
      </c>
      <c r="Q17" s="8" t="str">
        <f>IFERROR($C$8/SUMIFS('Job Number'!#REF!,'Job Number'!$A$3:$A$200,'Line Performance OK'!Q$1,'Job Number'!$B$3:$B$200,'Line Performance OK'!$C17,'Job Number'!$E$3:$E$200,'Line Performance OK'!$A$8),"")</f>
        <v/>
      </c>
      <c r="R17" s="8" t="str">
        <f>IFERROR($C$8/SUMIFS('Job Number'!#REF!,'Job Number'!$A$3:$A$200,'Line Performance OK'!R$1,'Job Number'!$B$3:$B$200,'Line Performance OK'!$C17,'Job Number'!$E$3:$E$200,'Line Performance OK'!$A$8),"")</f>
        <v/>
      </c>
      <c r="S17" s="8" t="str">
        <f>IFERROR($C$8/SUMIFS('Job Number'!#REF!,'Job Number'!$A$3:$A$200,'Line Performance OK'!S$1,'Job Number'!$B$3:$B$200,'Line Performance OK'!$C17,'Job Number'!$E$3:$E$200,'Line Performance OK'!$A$8),"")</f>
        <v/>
      </c>
      <c r="T17" s="8" t="str">
        <f>IFERROR($C$8/SUMIFS('Job Number'!#REF!,'Job Number'!$A$3:$A$200,'Line Performance OK'!T$1,'Job Number'!$B$3:$B$200,'Line Performance OK'!$C17,'Job Number'!$E$3:$E$200,'Line Performance OK'!$A$8),"")</f>
        <v/>
      </c>
      <c r="U17" s="8" t="str">
        <f>IFERROR($C$8/SUMIFS('Job Number'!#REF!,'Job Number'!$A$3:$A$200,'Line Performance OK'!U$1,'Job Number'!$B$3:$B$200,'Line Performance OK'!$C17,'Job Number'!$E$3:$E$200,'Line Performance OK'!$A$8),"")</f>
        <v/>
      </c>
      <c r="V17" s="8" t="str">
        <f>IFERROR($C$8/SUMIFS('Job Number'!#REF!,'Job Number'!$A$3:$A$200,'Line Performance OK'!V$1,'Job Number'!$B$3:$B$200,'Line Performance OK'!$C17,'Job Number'!$E$3:$E$200,'Line Performance OK'!$A$8),"")</f>
        <v/>
      </c>
      <c r="W17" s="8" t="str">
        <f>IFERROR($C$8/SUMIFS('Job Number'!#REF!,'Job Number'!$A$3:$A$200,'Line Performance OK'!W$1,'Job Number'!$B$3:$B$200,'Line Performance OK'!$C17,'Job Number'!$E$3:$E$200,'Line Performance OK'!$A$8),"")</f>
        <v/>
      </c>
      <c r="X17" s="8" t="str">
        <f>IFERROR($C$8/SUMIFS('Job Number'!#REF!,'Job Number'!$A$3:$A$200,'Line Performance OK'!X$1,'Job Number'!$B$3:$B$200,'Line Performance OK'!$C17,'Job Number'!$E$3:$E$200,'Line Performance OK'!$A$8),"")</f>
        <v/>
      </c>
      <c r="Y17" s="8" t="str">
        <f>IFERROR($C$8/SUMIFS('Job Number'!#REF!,'Job Number'!$A$3:$A$200,'Line Performance OK'!Y$1,'Job Number'!$B$3:$B$200,'Line Performance OK'!$C17,'Job Number'!$E$3:$E$200,'Line Performance OK'!$A$8),"")</f>
        <v/>
      </c>
      <c r="Z17" s="8" t="str">
        <f>IFERROR($C$8/SUMIFS('Job Number'!#REF!,'Job Number'!$A$3:$A$200,'Line Performance OK'!Z$1,'Job Number'!$B$3:$B$200,'Line Performance OK'!$C17,'Job Number'!$E$3:$E$200,'Line Performance OK'!$A$8),"")</f>
        <v/>
      </c>
      <c r="AA17" s="8" t="str">
        <f>IFERROR($C$8/SUMIFS('Job Number'!#REF!,'Job Number'!$A$3:$A$200,'Line Performance OK'!AA$1,'Job Number'!$B$3:$B$200,'Line Performance OK'!$C17,'Job Number'!$E$3:$E$200,'Line Performance OK'!$A$8),"")</f>
        <v/>
      </c>
      <c r="AB17" s="8" t="str">
        <f>IFERROR($C$8/SUMIFS('Job Number'!#REF!,'Job Number'!$A$3:$A$200,'Line Performance OK'!AB$1,'Job Number'!$B$3:$B$200,'Line Performance OK'!$C17,'Job Number'!$E$3:$E$200,'Line Performance OK'!$A$8),"")</f>
        <v/>
      </c>
      <c r="AC17" s="8" t="str">
        <f>IFERROR($C$8/SUMIFS('Job Number'!#REF!,'Job Number'!$A$3:$A$200,'Line Performance OK'!AC$1,'Job Number'!$B$3:$B$200,'Line Performance OK'!$C17,'Job Number'!$E$3:$E$200,'Line Performance OK'!$A$8),"")</f>
        <v/>
      </c>
      <c r="AD17" s="8" t="str">
        <f>IFERROR($C$8/SUMIFS('Job Number'!#REF!,'Job Number'!$A$3:$A$200,'Line Performance OK'!AD$1,'Job Number'!$B$3:$B$200,'Line Performance OK'!$C17,'Job Number'!$E$3:$E$200,'Line Performance OK'!$A$8),"")</f>
        <v/>
      </c>
      <c r="AE17" s="8" t="str">
        <f>IFERROR($C$8/SUMIFS('Job Number'!#REF!,'Job Number'!$A$3:$A$200,'Line Performance OK'!AE$1,'Job Number'!$B$3:$B$200,'Line Performance OK'!$C17,'Job Number'!$E$3:$E$200,'Line Performance OK'!$A$8),"")</f>
        <v/>
      </c>
      <c r="AF17" s="8" t="str">
        <f>IFERROR($C$8/SUMIFS('Job Number'!#REF!,'Job Number'!$A$3:$A$200,'Line Performance OK'!AF$1,'Job Number'!$B$3:$B$200,'Line Performance OK'!$C17,'Job Number'!$E$3:$E$200,'Line Performance OK'!$A$8),"")</f>
        <v/>
      </c>
      <c r="AG17" s="8" t="str">
        <f>IFERROR($C$8/SUMIFS('Job Number'!#REF!,'Job Number'!$A$3:$A$200,'Line Performance OK'!AG$1,'Job Number'!$B$3:$B$200,'Line Performance OK'!$C17,'Job Number'!$E$3:$E$200,'Line Performance OK'!$A$8),"")</f>
        <v/>
      </c>
      <c r="AH17" s="8" t="str">
        <f>IFERROR($C$8/SUMIFS('Job Number'!#REF!,'Job Number'!$A$3:$A$200,'Line Performance OK'!AH$1,'Job Number'!$B$3:$B$200,'Line Performance OK'!$C17,'Job Number'!$E$3:$E$200,'Line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Number'!$A$3:$A$200,'Line Performance OK'!D$1,'Job Number'!$B$3:$B$200,'Line Performance OK'!$C18,'Job Number'!$E$3:$E$200,'Line Performance OK'!$A$8),"")</f>
        <v/>
      </c>
      <c r="E18" s="8" t="str">
        <f>IFERROR($C$8/SUMIFS('Job Number'!#REF!,'Job Number'!$A$3:$A$200,'Line Performance OK'!E$1,'Job Number'!$B$3:$B$200,'Line Performance OK'!$C18,'Job Number'!$E$3:$E$200,'Line Performance OK'!$A$8),"")</f>
        <v/>
      </c>
      <c r="F18" s="8">
        <v>1.0267857142857142</v>
      </c>
      <c r="G18" s="8" t="str">
        <f>IFERROR($C$8/SUMIFS('Job Number'!#REF!,'Job Number'!$A$3:$A$200,'Line Performance OK'!G$1,'Job Number'!$B$3:$B$200,'Line Performance OK'!$C18,'Job Number'!$E$3:$E$200,'Line Performance OK'!$A$8),"")</f>
        <v/>
      </c>
      <c r="H18" s="8" t="str">
        <f>IFERROR($C$8/SUMIFS('Job Number'!#REF!,'Job Number'!$A$3:$A$200,'Line Performance OK'!H$1,'Job Number'!$B$3:$B$200,'Line Performance OK'!$C18,'Job Number'!$E$3:$E$200,'Line Performance OK'!$A$8),"")</f>
        <v/>
      </c>
      <c r="I18" s="8" t="str">
        <f>IFERROR($C$8/SUMIFS('Job Number'!#REF!,'Job Number'!$A$3:$A$200,'Line Performance OK'!I$1,'Job Number'!$B$3:$B$200,'Line Performance OK'!$C18,'Job Number'!$E$3:$E$200,'Line Performance OK'!$A$8),"")</f>
        <v/>
      </c>
      <c r="J18" s="8" t="str">
        <f>IFERROR($C$8/SUMIFS('Job Number'!#REF!,'Job Number'!$A$3:$A$200,'Line Performance OK'!J$1,'Job Number'!$B$3:$B$200,'Line Performance OK'!$C18,'Job Number'!$E$3:$E$200,'Line Performance OK'!$A$8),"")</f>
        <v/>
      </c>
      <c r="K18" s="8" t="str">
        <f>IFERROR($C$8/SUMIFS('Job Number'!#REF!,'Job Number'!$A$3:$A$200,'Line Performance OK'!K$1,'Job Number'!$B$3:$B$200,'Line Performance OK'!$C18,'Job Number'!$E$3:$E$200,'Line Performance OK'!$A$8),"")</f>
        <v/>
      </c>
      <c r="L18" s="8" t="str">
        <f>IFERROR($C$8/SUMIFS('Job Number'!#REF!,'Job Number'!$A$3:$A$200,'Line Performance OK'!L$1,'Job Number'!$B$3:$B$200,'Line Performance OK'!$C18,'Job Number'!$E$3:$E$200,'Line Performance OK'!$A$8),"")</f>
        <v/>
      </c>
      <c r="M18" s="8" t="str">
        <f>IFERROR($C$8/SUMIFS('Job Number'!#REF!,'Job Number'!$A$3:$A$200,'Line Performance OK'!M$1,'Job Number'!$B$3:$B$200,'Line Performance OK'!$C18,'Job Number'!$E$3:$E$200,'Line Performance OK'!$A$8),"")</f>
        <v/>
      </c>
      <c r="N18" s="8" t="str">
        <f>IFERROR($C$8/SUMIFS('Job Number'!#REF!,'Job Number'!$A$3:$A$200,'Line Performance OK'!N$1,'Job Number'!$B$3:$B$200,'Line Performance OK'!$C18,'Job Number'!$E$3:$E$200,'Line Performance OK'!$A$8),"")</f>
        <v/>
      </c>
      <c r="O18" s="8" t="str">
        <f>IFERROR($C$8/SUMIFS('Job Number'!#REF!,'Job Number'!$A$3:$A$200,'Line Performance OK'!O$1,'Job Number'!$B$3:$B$200,'Line Performance OK'!$C18,'Job Number'!$E$3:$E$200,'Line Performance OK'!$A$8),"")</f>
        <v/>
      </c>
      <c r="P18" s="8" t="str">
        <f>IFERROR($C$8/SUMIFS('Job Number'!#REF!,'Job Number'!$A$3:$A$200,'Line Performance OK'!P$1,'Job Number'!$B$3:$B$200,'Line Performance OK'!$C18,'Job Number'!$E$3:$E$200,'Line Performance OK'!$A$8),"")</f>
        <v/>
      </c>
      <c r="Q18" s="8" t="str">
        <f>IFERROR($C$8/SUMIFS('Job Number'!#REF!,'Job Number'!$A$3:$A$200,'Line Performance OK'!Q$1,'Job Number'!$B$3:$B$200,'Line Performance OK'!$C18,'Job Number'!$E$3:$E$200,'Line Performance OK'!$A$8),"")</f>
        <v/>
      </c>
      <c r="R18" s="8" t="str">
        <f>IFERROR($C$8/SUMIFS('Job Number'!#REF!,'Job Number'!$A$3:$A$200,'Line Performance OK'!R$1,'Job Number'!$B$3:$B$200,'Line Performance OK'!$C18,'Job Number'!$E$3:$E$200,'Line Performance OK'!$A$8),"")</f>
        <v/>
      </c>
      <c r="S18" s="8" t="str">
        <f>IFERROR($C$8/SUMIFS('Job Number'!#REF!,'Job Number'!$A$3:$A$200,'Line Performance OK'!S$1,'Job Number'!$B$3:$B$200,'Line Performance OK'!$C18,'Job Number'!$E$3:$E$200,'Line Performance OK'!$A$8),"")</f>
        <v/>
      </c>
      <c r="T18" s="8" t="str">
        <f>IFERROR($C$8/SUMIFS('Job Number'!#REF!,'Job Number'!$A$3:$A$200,'Line Performance OK'!T$1,'Job Number'!$B$3:$B$200,'Line Performance OK'!$C18,'Job Number'!$E$3:$E$200,'Line Performance OK'!$A$8),"")</f>
        <v/>
      </c>
      <c r="U18" s="8" t="str">
        <f>IFERROR($C$8/SUMIFS('Job Number'!#REF!,'Job Number'!$A$3:$A$200,'Line Performance OK'!U$1,'Job Number'!$B$3:$B$200,'Line Performance OK'!$C18,'Job Number'!$E$3:$E$200,'Line Performance OK'!$A$8),"")</f>
        <v/>
      </c>
      <c r="V18" s="8" t="str">
        <f>IFERROR($C$8/SUMIFS('Job Number'!#REF!,'Job Number'!$A$3:$A$200,'Line Performance OK'!V$1,'Job Number'!$B$3:$B$200,'Line Performance OK'!$C18,'Job Number'!$E$3:$E$200,'Line Performance OK'!$A$8),"")</f>
        <v/>
      </c>
      <c r="W18" s="8" t="str">
        <f>IFERROR($C$8/SUMIFS('Job Number'!#REF!,'Job Number'!$A$3:$A$200,'Line Performance OK'!W$1,'Job Number'!$B$3:$B$200,'Line Performance OK'!$C18,'Job Number'!$E$3:$E$200,'Line Performance OK'!$A$8),"")</f>
        <v/>
      </c>
      <c r="X18" s="8" t="str">
        <f>IFERROR($C$8/SUMIFS('Job Number'!#REF!,'Job Number'!$A$3:$A$200,'Line Performance OK'!X$1,'Job Number'!$B$3:$B$200,'Line Performance OK'!$C18,'Job Number'!$E$3:$E$200,'Line Performance OK'!$A$8),"")</f>
        <v/>
      </c>
      <c r="Y18" s="8" t="str">
        <f>IFERROR($C$8/SUMIFS('Job Number'!#REF!,'Job Number'!$A$3:$A$200,'Line Performance OK'!Y$1,'Job Number'!$B$3:$B$200,'Line Performance OK'!$C18,'Job Number'!$E$3:$E$200,'Line Performance OK'!$A$8),"")</f>
        <v/>
      </c>
      <c r="Z18" s="8" t="str">
        <f>IFERROR($C$8/SUMIFS('Job Number'!#REF!,'Job Number'!$A$3:$A$200,'Line Performance OK'!Z$1,'Job Number'!$B$3:$B$200,'Line Performance OK'!$C18,'Job Number'!$E$3:$E$200,'Line Performance OK'!$A$8),"")</f>
        <v/>
      </c>
      <c r="AA18" s="8" t="str">
        <f>IFERROR($C$8/SUMIFS('Job Number'!#REF!,'Job Number'!$A$3:$A$200,'Line Performance OK'!AA$1,'Job Number'!$B$3:$B$200,'Line Performance OK'!$C18,'Job Number'!$E$3:$E$200,'Line Performance OK'!$A$8),"")</f>
        <v/>
      </c>
      <c r="AB18" s="8" t="str">
        <f>IFERROR($C$8/SUMIFS('Job Number'!#REF!,'Job Number'!$A$3:$A$200,'Line Performance OK'!AB$1,'Job Number'!$B$3:$B$200,'Line Performance OK'!$C18,'Job Number'!$E$3:$E$200,'Line Performance OK'!$A$8),"")</f>
        <v/>
      </c>
      <c r="AC18" s="8" t="str">
        <f>IFERROR($C$8/SUMIFS('Job Number'!#REF!,'Job Number'!$A$3:$A$200,'Line Performance OK'!AC$1,'Job Number'!$B$3:$B$200,'Line Performance OK'!$C18,'Job Number'!$E$3:$E$200,'Line Performance OK'!$A$8),"")</f>
        <v/>
      </c>
      <c r="AD18" s="8" t="str">
        <f>IFERROR($C$8/SUMIFS('Job Number'!#REF!,'Job Number'!$A$3:$A$200,'Line Performance OK'!AD$1,'Job Number'!$B$3:$B$200,'Line Performance OK'!$C18,'Job Number'!$E$3:$E$200,'Line Performance OK'!$A$8),"")</f>
        <v/>
      </c>
      <c r="AE18" s="8" t="str">
        <f>IFERROR($C$8/SUMIFS('Job Number'!#REF!,'Job Number'!$A$3:$A$200,'Line Performance OK'!AE$1,'Job Number'!$B$3:$B$200,'Line Performance OK'!$C18,'Job Number'!$E$3:$E$200,'Line Performance OK'!$A$8),"")</f>
        <v/>
      </c>
      <c r="AF18" s="8" t="str">
        <f>IFERROR($C$8/SUMIFS('Job Number'!#REF!,'Job Number'!$A$3:$A$200,'Line Performance OK'!AF$1,'Job Number'!$B$3:$B$200,'Line Performance OK'!$C18,'Job Number'!$E$3:$E$200,'Line Performance OK'!$A$8),"")</f>
        <v/>
      </c>
      <c r="AG18" s="8" t="str">
        <f>IFERROR($C$8/SUMIFS('Job Number'!#REF!,'Job Number'!$A$3:$A$200,'Line Performance OK'!AG$1,'Job Number'!$B$3:$B$200,'Line Performance OK'!$C18,'Job Number'!$E$3:$E$200,'Line Performance OK'!$A$8),"")</f>
        <v/>
      </c>
      <c r="AH18" s="8" t="str">
        <f>IFERROR($C$8/SUMIFS('Job Number'!#REF!,'Job Number'!$A$3:$A$200,'Line Performance OK'!AH$1,'Job Number'!$B$3:$B$200,'Line Performance OK'!$C18,'Job Number'!$E$3:$E$200,'Line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Number'!$A$3:$A$200,'Line Performance OK'!D$1,'Job Number'!$B$3:$B$200,'Line Performance OK'!$C19,'Job Number'!$E$3:$E$200,'Line Performance OK'!$A$8),"")</f>
        <v/>
      </c>
      <c r="E19" s="8" t="str">
        <f>IFERROR($C$8/SUMIFS('Job Number'!#REF!,'Job Number'!$A$3:$A$200,'Line Performance OK'!E$1,'Job Number'!$B$3:$B$200,'Line Performance OK'!$C19,'Job Number'!$E$3:$E$200,'Line Performance OK'!$A$8),"")</f>
        <v/>
      </c>
      <c r="F19" s="8">
        <v>1.0267857142857142</v>
      </c>
      <c r="G19" s="8" t="str">
        <f>IFERROR($C$8/SUMIFS('Job Number'!#REF!,'Job Number'!$A$3:$A$200,'Line Performance OK'!G$1,'Job Number'!$B$3:$B$200,'Line Performance OK'!$C19,'Job Number'!$E$3:$E$200,'Line Performance OK'!$A$8),"")</f>
        <v/>
      </c>
      <c r="H19" s="8" t="str">
        <f>IFERROR($C$8/SUMIFS('Job Number'!#REF!,'Job Number'!$A$3:$A$200,'Line Performance OK'!H$1,'Job Number'!$B$3:$B$200,'Line Performance OK'!$C19,'Job Number'!$E$3:$E$200,'Line Performance OK'!$A$8),"")</f>
        <v/>
      </c>
      <c r="I19" s="8" t="str">
        <f>IFERROR($C$8/SUMIFS('Job Number'!#REF!,'Job Number'!$A$3:$A$200,'Line Performance OK'!I$1,'Job Number'!$B$3:$B$200,'Line Performance OK'!$C19,'Job Number'!$E$3:$E$200,'Line Performance OK'!$A$8),"")</f>
        <v/>
      </c>
      <c r="J19" s="8" t="str">
        <f>IFERROR($C$8/SUMIFS('Job Number'!#REF!,'Job Number'!$A$3:$A$200,'Line Performance OK'!J$1,'Job Number'!$B$3:$B$200,'Line Performance OK'!$C19,'Job Number'!$E$3:$E$200,'Line Performance OK'!$A$8),"")</f>
        <v/>
      </c>
      <c r="K19" s="8" t="str">
        <f>IFERROR($C$8/SUMIFS('Job Number'!#REF!,'Job Number'!$A$3:$A$200,'Line Performance OK'!K$1,'Job Number'!$B$3:$B$200,'Line Performance OK'!$C19,'Job Number'!$E$3:$E$200,'Line Performance OK'!$A$8),"")</f>
        <v/>
      </c>
      <c r="L19" s="8" t="str">
        <f>IFERROR($C$8/SUMIFS('Job Number'!#REF!,'Job Number'!$A$3:$A$200,'Line Performance OK'!L$1,'Job Number'!$B$3:$B$200,'Line Performance OK'!$C19,'Job Number'!$E$3:$E$200,'Line Performance OK'!$A$8),"")</f>
        <v/>
      </c>
      <c r="M19" s="8" t="str">
        <f>IFERROR($C$8/SUMIFS('Job Number'!#REF!,'Job Number'!$A$3:$A$200,'Line Performance OK'!M$1,'Job Number'!$B$3:$B$200,'Line Performance OK'!$C19,'Job Number'!$E$3:$E$200,'Line Performance OK'!$A$8),"")</f>
        <v/>
      </c>
      <c r="N19" s="8" t="str">
        <f>IFERROR($C$8/SUMIFS('Job Number'!#REF!,'Job Number'!$A$3:$A$200,'Line Performance OK'!N$1,'Job Number'!$B$3:$B$200,'Line Performance OK'!$C19,'Job Number'!$E$3:$E$200,'Line Performance OK'!$A$8),"")</f>
        <v/>
      </c>
      <c r="O19" s="8" t="str">
        <f>IFERROR($C$8/SUMIFS('Job Number'!#REF!,'Job Number'!$A$3:$A$200,'Line Performance OK'!O$1,'Job Number'!$B$3:$B$200,'Line Performance OK'!$C19,'Job Number'!$E$3:$E$200,'Line Performance OK'!$A$8),"")</f>
        <v/>
      </c>
      <c r="P19" s="8" t="str">
        <f>IFERROR($C$8/SUMIFS('Job Number'!#REF!,'Job Number'!$A$3:$A$200,'Line Performance OK'!P$1,'Job Number'!$B$3:$B$200,'Line Performance OK'!$C19,'Job Number'!$E$3:$E$200,'Line Performance OK'!$A$8),"")</f>
        <v/>
      </c>
      <c r="Q19" s="8" t="str">
        <f>IFERROR($C$8/SUMIFS('Job Number'!#REF!,'Job Number'!$A$3:$A$200,'Line Performance OK'!Q$1,'Job Number'!$B$3:$B$200,'Line Performance OK'!$C19,'Job Number'!$E$3:$E$200,'Line Performance OK'!$A$8),"")</f>
        <v/>
      </c>
      <c r="R19" s="8" t="str">
        <f>IFERROR($C$8/SUMIFS('Job Number'!#REF!,'Job Number'!$A$3:$A$200,'Line Performance OK'!R$1,'Job Number'!$B$3:$B$200,'Line Performance OK'!$C19,'Job Number'!$E$3:$E$200,'Line Performance OK'!$A$8),"")</f>
        <v/>
      </c>
      <c r="S19" s="8" t="str">
        <f>IFERROR($C$8/SUMIFS('Job Number'!#REF!,'Job Number'!$A$3:$A$200,'Line Performance OK'!S$1,'Job Number'!$B$3:$B$200,'Line Performance OK'!$C19,'Job Number'!$E$3:$E$200,'Line Performance OK'!$A$8),"")</f>
        <v/>
      </c>
      <c r="T19" s="8" t="str">
        <f>IFERROR($C$8/SUMIFS('Job Number'!#REF!,'Job Number'!$A$3:$A$200,'Line Performance OK'!T$1,'Job Number'!$B$3:$B$200,'Line Performance OK'!$C19,'Job Number'!$E$3:$E$200,'Line Performance OK'!$A$8),"")</f>
        <v/>
      </c>
      <c r="U19" s="8" t="str">
        <f>IFERROR($C$8/SUMIFS('Job Number'!#REF!,'Job Number'!$A$3:$A$200,'Line Performance OK'!U$1,'Job Number'!$B$3:$B$200,'Line Performance OK'!$C19,'Job Number'!$E$3:$E$200,'Line Performance OK'!$A$8),"")</f>
        <v/>
      </c>
      <c r="V19" s="8" t="str">
        <f>IFERROR($C$8/SUMIFS('Job Number'!#REF!,'Job Number'!$A$3:$A$200,'Line Performance OK'!V$1,'Job Number'!$B$3:$B$200,'Line Performance OK'!$C19,'Job Number'!$E$3:$E$200,'Line Performance OK'!$A$8),"")</f>
        <v/>
      </c>
      <c r="W19" s="8" t="str">
        <f>IFERROR($C$8/SUMIFS('Job Number'!#REF!,'Job Number'!$A$3:$A$200,'Line Performance OK'!W$1,'Job Number'!$B$3:$B$200,'Line Performance OK'!$C19,'Job Number'!$E$3:$E$200,'Line Performance OK'!$A$8),"")</f>
        <v/>
      </c>
      <c r="X19" s="8" t="str">
        <f>IFERROR($C$8/SUMIFS('Job Number'!#REF!,'Job Number'!$A$3:$A$200,'Line Performance OK'!X$1,'Job Number'!$B$3:$B$200,'Line Performance OK'!$C19,'Job Number'!$E$3:$E$200,'Line Performance OK'!$A$8),"")</f>
        <v/>
      </c>
      <c r="Y19" s="8" t="str">
        <f>IFERROR($C$8/SUMIFS('Job Number'!#REF!,'Job Number'!$A$3:$A$200,'Line Performance OK'!Y$1,'Job Number'!$B$3:$B$200,'Line Performance OK'!$C19,'Job Number'!$E$3:$E$200,'Line Performance OK'!$A$8),"")</f>
        <v/>
      </c>
      <c r="Z19" s="8" t="str">
        <f>IFERROR($C$8/SUMIFS('Job Number'!#REF!,'Job Number'!$A$3:$A$200,'Line Performance OK'!Z$1,'Job Number'!$B$3:$B$200,'Line Performance OK'!$C19,'Job Number'!$E$3:$E$200,'Line Performance OK'!$A$8),"")</f>
        <v/>
      </c>
      <c r="AA19" s="8" t="str">
        <f>IFERROR($C$8/SUMIFS('Job Number'!#REF!,'Job Number'!$A$3:$A$200,'Line Performance OK'!AA$1,'Job Number'!$B$3:$B$200,'Line Performance OK'!$C19,'Job Number'!$E$3:$E$200,'Line Performance OK'!$A$8),"")</f>
        <v/>
      </c>
      <c r="AB19" s="8" t="str">
        <f>IFERROR($C$8/SUMIFS('Job Number'!#REF!,'Job Number'!$A$3:$A$200,'Line Performance OK'!AB$1,'Job Number'!$B$3:$B$200,'Line Performance OK'!$C19,'Job Number'!$E$3:$E$200,'Line Performance OK'!$A$8),"")</f>
        <v/>
      </c>
      <c r="AC19" s="8" t="str">
        <f>IFERROR($C$8/SUMIFS('Job Number'!#REF!,'Job Number'!$A$3:$A$200,'Line Performance OK'!AC$1,'Job Number'!$B$3:$B$200,'Line Performance OK'!$C19,'Job Number'!$E$3:$E$200,'Line Performance OK'!$A$8),"")</f>
        <v/>
      </c>
      <c r="AD19" s="8" t="str">
        <f>IFERROR($C$8/SUMIFS('Job Number'!#REF!,'Job Number'!$A$3:$A$200,'Line Performance OK'!AD$1,'Job Number'!$B$3:$B$200,'Line Performance OK'!$C19,'Job Number'!$E$3:$E$200,'Line Performance OK'!$A$8),"")</f>
        <v/>
      </c>
      <c r="AE19" s="8" t="str">
        <f>IFERROR($C$8/SUMIFS('Job Number'!#REF!,'Job Number'!$A$3:$A$200,'Line Performance OK'!AE$1,'Job Number'!$B$3:$B$200,'Line Performance OK'!$C19,'Job Number'!$E$3:$E$200,'Line Performance OK'!$A$8),"")</f>
        <v/>
      </c>
      <c r="AF19" s="8" t="str">
        <f>IFERROR($C$8/SUMIFS('Job Number'!#REF!,'Job Number'!$A$3:$A$200,'Line Performance OK'!AF$1,'Job Number'!$B$3:$B$200,'Line Performance OK'!$C19,'Job Number'!$E$3:$E$200,'Line Performance OK'!$A$8),"")</f>
        <v/>
      </c>
      <c r="AG19" s="8" t="str">
        <f>IFERROR($C$8/SUMIFS('Job Number'!#REF!,'Job Number'!$A$3:$A$200,'Line Performance OK'!AG$1,'Job Number'!$B$3:$B$200,'Line Performance OK'!$C19,'Job Number'!$E$3:$E$200,'Line Performance OK'!$A$8),"")</f>
        <v/>
      </c>
      <c r="AH19" s="8" t="str">
        <f>IFERROR($C$8/SUMIFS('Job Number'!#REF!,'Job Number'!$A$3:$A$200,'Line Performance OK'!AH$1,'Job Number'!$B$3:$B$200,'Line Performance OK'!$C19,'Job Number'!$E$3:$E$200,'Line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Number'!$A$3:$A$200,'Line Performance OK'!D$1,'Job Number'!$B$3:$B$200,'Line Performance OK'!$C20,'Job Number'!$E$3:$E$200,'Line Performance OK'!$A$8),"")</f>
        <v/>
      </c>
      <c r="E20" s="8" t="str">
        <f>IFERROR($C$8/SUMIFS('Job Number'!#REF!,'Job Number'!$A$3:$A$200,'Line Performance OK'!E$1,'Job Number'!$B$3:$B$200,'Line Performance OK'!$C20,'Job Number'!$E$3:$E$200,'Line Performance OK'!$A$8),"")</f>
        <v/>
      </c>
      <c r="F20" s="8">
        <v>1.0267857142857142</v>
      </c>
      <c r="G20" s="8" t="str">
        <f>IFERROR($C$8/SUMIFS('Job Number'!#REF!,'Job Number'!$A$3:$A$200,'Line Performance OK'!G$1,'Job Number'!$B$3:$B$200,'Line Performance OK'!$C20,'Job Number'!$E$3:$E$200,'Line Performance OK'!$A$8),"")</f>
        <v/>
      </c>
      <c r="H20" s="8" t="str">
        <f>IFERROR($C$8/SUMIFS('Job Number'!#REF!,'Job Number'!$A$3:$A$200,'Line Performance OK'!H$1,'Job Number'!$B$3:$B$200,'Line Performance OK'!$C20,'Job Number'!$E$3:$E$200,'Line Performance OK'!$A$8),"")</f>
        <v/>
      </c>
      <c r="I20" s="8" t="str">
        <f>IFERROR($C$8/SUMIFS('Job Number'!#REF!,'Job Number'!$A$3:$A$200,'Line Performance OK'!I$1,'Job Number'!$B$3:$B$200,'Line Performance OK'!$C20,'Job Number'!$E$3:$E$200,'Line Performance OK'!$A$8),"")</f>
        <v/>
      </c>
      <c r="J20" s="8" t="str">
        <f>IFERROR($C$8/SUMIFS('Job Number'!#REF!,'Job Number'!$A$3:$A$200,'Line Performance OK'!J$1,'Job Number'!$B$3:$B$200,'Line Performance OK'!$C20,'Job Number'!$E$3:$E$200,'Line Performance OK'!$A$8),"")</f>
        <v/>
      </c>
      <c r="K20" s="8" t="str">
        <f>IFERROR($C$8/SUMIFS('Job Number'!#REF!,'Job Number'!$A$3:$A$200,'Line Performance OK'!K$1,'Job Number'!$B$3:$B$200,'Line Performance OK'!$C20,'Job Number'!$E$3:$E$200,'Line Performance OK'!$A$8),"")</f>
        <v/>
      </c>
      <c r="L20" s="8" t="str">
        <f>IFERROR($C$8/SUMIFS('Job Number'!#REF!,'Job Number'!$A$3:$A$200,'Line Performance OK'!L$1,'Job Number'!$B$3:$B$200,'Line Performance OK'!$C20,'Job Number'!$E$3:$E$200,'Line Performance OK'!$A$8),"")</f>
        <v/>
      </c>
      <c r="M20" s="8" t="str">
        <f>IFERROR($C$8/SUMIFS('Job Number'!#REF!,'Job Number'!$A$3:$A$200,'Line Performance OK'!M$1,'Job Number'!$B$3:$B$200,'Line Performance OK'!$C20,'Job Number'!$E$3:$E$200,'Line Performance OK'!$A$8),"")</f>
        <v/>
      </c>
      <c r="N20" s="8" t="str">
        <f>IFERROR($C$8/SUMIFS('Job Number'!#REF!,'Job Number'!$A$3:$A$200,'Line Performance OK'!N$1,'Job Number'!$B$3:$B$200,'Line Performance OK'!$C20,'Job Number'!$E$3:$E$200,'Line Performance OK'!$A$8),"")</f>
        <v/>
      </c>
      <c r="O20" s="8" t="str">
        <f>IFERROR($C$8/SUMIFS('Job Number'!#REF!,'Job Number'!$A$3:$A$200,'Line Performance OK'!O$1,'Job Number'!$B$3:$B$200,'Line Performance OK'!$C20,'Job Number'!$E$3:$E$200,'Line Performance OK'!$A$8),"")</f>
        <v/>
      </c>
      <c r="P20" s="8" t="str">
        <f>IFERROR($C$8/SUMIFS('Job Number'!#REF!,'Job Number'!$A$3:$A$200,'Line Performance OK'!P$1,'Job Number'!$B$3:$B$200,'Line Performance OK'!$C20,'Job Number'!$E$3:$E$200,'Line Performance OK'!$A$8),"")</f>
        <v/>
      </c>
      <c r="Q20" s="8" t="str">
        <f>IFERROR($C$8/SUMIFS('Job Number'!#REF!,'Job Number'!$A$3:$A$200,'Line Performance OK'!Q$1,'Job Number'!$B$3:$B$200,'Line Performance OK'!$C20,'Job Number'!$E$3:$E$200,'Line Performance OK'!$A$8),"")</f>
        <v/>
      </c>
      <c r="R20" s="8" t="str">
        <f>IFERROR($C$8/SUMIFS('Job Number'!#REF!,'Job Number'!$A$3:$A$200,'Line Performance OK'!R$1,'Job Number'!$B$3:$B$200,'Line Performance OK'!$C20,'Job Number'!$E$3:$E$200,'Line Performance OK'!$A$8),"")</f>
        <v/>
      </c>
      <c r="S20" s="8" t="str">
        <f>IFERROR($C$8/SUMIFS('Job Number'!#REF!,'Job Number'!$A$3:$A$200,'Line Performance OK'!S$1,'Job Number'!$B$3:$B$200,'Line Performance OK'!$C20,'Job Number'!$E$3:$E$200,'Line Performance OK'!$A$8),"")</f>
        <v/>
      </c>
      <c r="T20" s="8" t="str">
        <f>IFERROR($C$8/SUMIFS('Job Number'!#REF!,'Job Number'!$A$3:$A$200,'Line Performance OK'!T$1,'Job Number'!$B$3:$B$200,'Line Performance OK'!$C20,'Job Number'!$E$3:$E$200,'Line Performance OK'!$A$8),"")</f>
        <v/>
      </c>
      <c r="U20" s="8" t="str">
        <f>IFERROR($C$8/SUMIFS('Job Number'!#REF!,'Job Number'!$A$3:$A$200,'Line Performance OK'!U$1,'Job Number'!$B$3:$B$200,'Line Performance OK'!$C20,'Job Number'!$E$3:$E$200,'Line Performance OK'!$A$8),"")</f>
        <v/>
      </c>
      <c r="V20" s="8" t="str">
        <f>IFERROR($C$8/SUMIFS('Job Number'!#REF!,'Job Number'!$A$3:$A$200,'Line Performance OK'!V$1,'Job Number'!$B$3:$B$200,'Line Performance OK'!$C20,'Job Number'!$E$3:$E$200,'Line Performance OK'!$A$8),"")</f>
        <v/>
      </c>
      <c r="W20" s="8" t="str">
        <f>IFERROR($C$8/SUMIFS('Job Number'!#REF!,'Job Number'!$A$3:$A$200,'Line Performance OK'!W$1,'Job Number'!$B$3:$B$200,'Line Performance OK'!$C20,'Job Number'!$E$3:$E$200,'Line Performance OK'!$A$8),"")</f>
        <v/>
      </c>
      <c r="X20" s="8" t="str">
        <f>IFERROR($C$8/SUMIFS('Job Number'!#REF!,'Job Number'!$A$3:$A$200,'Line Performance OK'!X$1,'Job Number'!$B$3:$B$200,'Line Performance OK'!$C20,'Job Number'!$E$3:$E$200,'Line Performance OK'!$A$8),"")</f>
        <v/>
      </c>
      <c r="Y20" s="8" t="str">
        <f>IFERROR($C$8/SUMIFS('Job Number'!#REF!,'Job Number'!$A$3:$A$200,'Line Performance OK'!Y$1,'Job Number'!$B$3:$B$200,'Line Performance OK'!$C20,'Job Number'!$E$3:$E$200,'Line Performance OK'!$A$8),"")</f>
        <v/>
      </c>
      <c r="Z20" s="8" t="str">
        <f>IFERROR($C$8/SUMIFS('Job Number'!#REF!,'Job Number'!$A$3:$A$200,'Line Performance OK'!Z$1,'Job Number'!$B$3:$B$200,'Line Performance OK'!$C20,'Job Number'!$E$3:$E$200,'Line Performance OK'!$A$8),"")</f>
        <v/>
      </c>
      <c r="AA20" s="8" t="str">
        <f>IFERROR($C$8/SUMIFS('Job Number'!#REF!,'Job Number'!$A$3:$A$200,'Line Performance OK'!AA$1,'Job Number'!$B$3:$B$200,'Line Performance OK'!$C20,'Job Number'!$E$3:$E$200,'Line Performance OK'!$A$8),"")</f>
        <v/>
      </c>
      <c r="AB20" s="8" t="str">
        <f>IFERROR($C$8/SUMIFS('Job Number'!#REF!,'Job Number'!$A$3:$A$200,'Line Performance OK'!AB$1,'Job Number'!$B$3:$B$200,'Line Performance OK'!$C20,'Job Number'!$E$3:$E$200,'Line Performance OK'!$A$8),"")</f>
        <v/>
      </c>
      <c r="AC20" s="8" t="str">
        <f>IFERROR($C$8/SUMIFS('Job Number'!#REF!,'Job Number'!$A$3:$A$200,'Line Performance OK'!AC$1,'Job Number'!$B$3:$B$200,'Line Performance OK'!$C20,'Job Number'!$E$3:$E$200,'Line Performance OK'!$A$8),"")</f>
        <v/>
      </c>
      <c r="AD20" s="8" t="str">
        <f>IFERROR($C$8/SUMIFS('Job Number'!#REF!,'Job Number'!$A$3:$A$200,'Line Performance OK'!AD$1,'Job Number'!$B$3:$B$200,'Line Performance OK'!$C20,'Job Number'!$E$3:$E$200,'Line Performance OK'!$A$8),"")</f>
        <v/>
      </c>
      <c r="AE20" s="8" t="str">
        <f>IFERROR($C$8/SUMIFS('Job Number'!#REF!,'Job Number'!$A$3:$A$200,'Line Performance OK'!AE$1,'Job Number'!$B$3:$B$200,'Line Performance OK'!$C20,'Job Number'!$E$3:$E$200,'Line Performance OK'!$A$8),"")</f>
        <v/>
      </c>
      <c r="AF20" s="8" t="str">
        <f>IFERROR($C$8/SUMIFS('Job Number'!#REF!,'Job Number'!$A$3:$A$200,'Line Performance OK'!AF$1,'Job Number'!$B$3:$B$200,'Line Performance OK'!$C20,'Job Number'!$E$3:$E$200,'Line Performance OK'!$A$8),"")</f>
        <v/>
      </c>
      <c r="AG20" s="8" t="str">
        <f>IFERROR($C$8/SUMIFS('Job Number'!#REF!,'Job Number'!$A$3:$A$200,'Line Performance OK'!AG$1,'Job Number'!$B$3:$B$200,'Line Performance OK'!$C20,'Job Number'!$E$3:$E$200,'Line Performance OK'!$A$8),"")</f>
        <v/>
      </c>
      <c r="AH20" s="8" t="str">
        <f>IFERROR($C$8/SUMIFS('Job Number'!#REF!,'Job Number'!$A$3:$A$200,'Line Performance OK'!AH$1,'Job Number'!$B$3:$B$200,'Line Performance OK'!$C20,'Job Number'!$E$3:$E$200,'Line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Number'!$A$3:$A$200,'Line Performance OK'!D$1,'Job Number'!$B$3:$B$200,'Line Performance OK'!$C21,'Job Number'!$E$3:$E$200,'Line Performance OK'!$A$8),"")</f>
        <v/>
      </c>
      <c r="E21" s="8" t="str">
        <f>IFERROR($C$8/SUMIFS('Job Number'!#REF!,'Job Number'!$A$3:$A$200,'Line Performance OK'!E$1,'Job Number'!$B$3:$B$200,'Line Performance OK'!$C21,'Job Number'!$E$3:$E$200,'Line Performance OK'!$A$8),"")</f>
        <v/>
      </c>
      <c r="F21" s="8">
        <v>0.88988095238095244</v>
      </c>
      <c r="G21" s="8" t="str">
        <f>IFERROR($C$8/SUMIFS('Job Number'!#REF!,'Job Number'!$A$3:$A$200,'Line Performance OK'!G$1,'Job Number'!$B$3:$B$200,'Line Performance OK'!$C21,'Job Number'!$E$3:$E$200,'Line Performance OK'!$A$8),"")</f>
        <v/>
      </c>
      <c r="H21" s="8" t="str">
        <f>IFERROR($C$8/SUMIFS('Job Number'!#REF!,'Job Number'!$A$3:$A$200,'Line Performance OK'!H$1,'Job Number'!$B$3:$B$200,'Line Performance OK'!$C21,'Job Number'!$E$3:$E$200,'Line Performance OK'!$A$8),"")</f>
        <v/>
      </c>
      <c r="I21" s="8" t="str">
        <f>IFERROR($C$8/SUMIFS('Job Number'!#REF!,'Job Number'!$A$3:$A$200,'Line Performance OK'!I$1,'Job Number'!$B$3:$B$200,'Line Performance OK'!$C21,'Job Number'!$E$3:$E$200,'Line Performance OK'!$A$8),"")</f>
        <v/>
      </c>
      <c r="J21" s="8" t="str">
        <f>IFERROR($C$8/SUMIFS('Job Number'!#REF!,'Job Number'!$A$3:$A$200,'Line Performance OK'!J$1,'Job Number'!$B$3:$B$200,'Line Performance OK'!$C21,'Job Number'!$E$3:$E$200,'Line Performance OK'!$A$8),"")</f>
        <v/>
      </c>
      <c r="K21" s="8" t="str">
        <f>IFERROR($C$8/SUMIFS('Job Number'!#REF!,'Job Number'!$A$3:$A$200,'Line Performance OK'!K$1,'Job Number'!$B$3:$B$200,'Line Performance OK'!$C21,'Job Number'!$E$3:$E$200,'Line Performance OK'!$A$8),"")</f>
        <v/>
      </c>
      <c r="L21" s="8" t="str">
        <f>IFERROR($C$8/SUMIFS('Job Number'!#REF!,'Job Number'!$A$3:$A$200,'Line Performance OK'!L$1,'Job Number'!$B$3:$B$200,'Line Performance OK'!$C21,'Job Number'!$E$3:$E$200,'Line Performance OK'!$A$8),"")</f>
        <v/>
      </c>
      <c r="M21" s="8" t="str">
        <f>IFERROR($C$8/SUMIFS('Job Number'!#REF!,'Job Number'!$A$3:$A$200,'Line Performance OK'!M$1,'Job Number'!$B$3:$B$200,'Line Performance OK'!$C21,'Job Number'!$E$3:$E$200,'Line Performance OK'!$A$8),"")</f>
        <v/>
      </c>
      <c r="N21" s="8" t="str">
        <f>IFERROR($C$8/SUMIFS('Job Number'!#REF!,'Job Number'!$A$3:$A$200,'Line Performance OK'!N$1,'Job Number'!$B$3:$B$200,'Line Performance OK'!$C21,'Job Number'!$E$3:$E$200,'Line Performance OK'!$A$8),"")</f>
        <v/>
      </c>
      <c r="O21" s="8" t="str">
        <f>IFERROR($C$8/SUMIFS('Job Number'!#REF!,'Job Number'!$A$3:$A$200,'Line Performance OK'!O$1,'Job Number'!$B$3:$B$200,'Line Performance OK'!$C21,'Job Number'!$E$3:$E$200,'Line Performance OK'!$A$8),"")</f>
        <v/>
      </c>
      <c r="P21" s="8" t="str">
        <f>IFERROR($C$8/SUMIFS('Job Number'!#REF!,'Job Number'!$A$3:$A$200,'Line Performance OK'!P$1,'Job Number'!$B$3:$B$200,'Line Performance OK'!$C21,'Job Number'!$E$3:$E$200,'Line Performance OK'!$A$8),"")</f>
        <v/>
      </c>
      <c r="Q21" s="8" t="str">
        <f>IFERROR($C$8/SUMIFS('Job Number'!#REF!,'Job Number'!$A$3:$A$200,'Line Performance OK'!Q$1,'Job Number'!$B$3:$B$200,'Line Performance OK'!$C21,'Job Number'!$E$3:$E$200,'Line Performance OK'!$A$8),"")</f>
        <v/>
      </c>
      <c r="R21" s="8" t="str">
        <f>IFERROR($C$8/SUMIFS('Job Number'!#REF!,'Job Number'!$A$3:$A$200,'Line Performance OK'!R$1,'Job Number'!$B$3:$B$200,'Line Performance OK'!$C21,'Job Number'!$E$3:$E$200,'Line Performance OK'!$A$8),"")</f>
        <v/>
      </c>
      <c r="S21" s="8" t="str">
        <f>IFERROR($C$8/SUMIFS('Job Number'!#REF!,'Job Number'!$A$3:$A$200,'Line Performance OK'!S$1,'Job Number'!$B$3:$B$200,'Line Performance OK'!$C21,'Job Number'!$E$3:$E$200,'Line Performance OK'!$A$8),"")</f>
        <v/>
      </c>
      <c r="T21" s="8" t="str">
        <f>IFERROR($C$8/SUMIFS('Job Number'!#REF!,'Job Number'!$A$3:$A$200,'Line Performance OK'!T$1,'Job Number'!$B$3:$B$200,'Line Performance OK'!$C21,'Job Number'!$E$3:$E$200,'Line Performance OK'!$A$8),"")</f>
        <v/>
      </c>
      <c r="U21" s="8" t="str">
        <f>IFERROR($C$8/SUMIFS('Job Number'!#REF!,'Job Number'!$A$3:$A$200,'Line Performance OK'!U$1,'Job Number'!$B$3:$B$200,'Line Performance OK'!$C21,'Job Number'!$E$3:$E$200,'Line Performance OK'!$A$8),"")</f>
        <v/>
      </c>
      <c r="V21" s="8" t="str">
        <f>IFERROR($C$8/SUMIFS('Job Number'!#REF!,'Job Number'!$A$3:$A$200,'Line Performance OK'!V$1,'Job Number'!$B$3:$B$200,'Line Performance OK'!$C21,'Job Number'!$E$3:$E$200,'Line Performance OK'!$A$8),"")</f>
        <v/>
      </c>
      <c r="W21" s="8" t="str">
        <f>IFERROR($C$8/SUMIFS('Job Number'!#REF!,'Job Number'!$A$3:$A$200,'Line Performance OK'!W$1,'Job Number'!$B$3:$B$200,'Line Performance OK'!$C21,'Job Number'!$E$3:$E$200,'Line Performance OK'!$A$8),"")</f>
        <v/>
      </c>
      <c r="X21" s="8" t="str">
        <f>IFERROR($C$8/SUMIFS('Job Number'!#REF!,'Job Number'!$A$3:$A$200,'Line Performance OK'!X$1,'Job Number'!$B$3:$B$200,'Line Performance OK'!$C21,'Job Number'!$E$3:$E$200,'Line Performance OK'!$A$8),"")</f>
        <v/>
      </c>
      <c r="Y21" s="8" t="str">
        <f>IFERROR($C$8/SUMIFS('Job Number'!#REF!,'Job Number'!$A$3:$A$200,'Line Performance OK'!Y$1,'Job Number'!$B$3:$B$200,'Line Performance OK'!$C21,'Job Number'!$E$3:$E$200,'Line Performance OK'!$A$8),"")</f>
        <v/>
      </c>
      <c r="Z21" s="8" t="str">
        <f>IFERROR($C$8/SUMIFS('Job Number'!#REF!,'Job Number'!$A$3:$A$200,'Line Performance OK'!Z$1,'Job Number'!$B$3:$B$200,'Line Performance OK'!$C21,'Job Number'!$E$3:$E$200,'Line Performance OK'!$A$8),"")</f>
        <v/>
      </c>
      <c r="AA21" s="8" t="str">
        <f>IFERROR($C$8/SUMIFS('Job Number'!#REF!,'Job Number'!$A$3:$A$200,'Line Performance OK'!AA$1,'Job Number'!$B$3:$B$200,'Line Performance OK'!$C21,'Job Number'!$E$3:$E$200,'Line Performance OK'!$A$8),"")</f>
        <v/>
      </c>
      <c r="AB21" s="8" t="str">
        <f>IFERROR($C$8/SUMIFS('Job Number'!#REF!,'Job Number'!$A$3:$A$200,'Line Performance OK'!AB$1,'Job Number'!$B$3:$B$200,'Line Performance OK'!$C21,'Job Number'!$E$3:$E$200,'Line Performance OK'!$A$8),"")</f>
        <v/>
      </c>
      <c r="AC21" s="8" t="str">
        <f>IFERROR($C$8/SUMIFS('Job Number'!#REF!,'Job Number'!$A$3:$A$200,'Line Performance OK'!AC$1,'Job Number'!$B$3:$B$200,'Line Performance OK'!$C21,'Job Number'!$E$3:$E$200,'Line Performance OK'!$A$8),"")</f>
        <v/>
      </c>
      <c r="AD21" s="8" t="str">
        <f>IFERROR($C$8/SUMIFS('Job Number'!#REF!,'Job Number'!$A$3:$A$200,'Line Performance OK'!AD$1,'Job Number'!$B$3:$B$200,'Line Performance OK'!$C21,'Job Number'!$E$3:$E$200,'Line Performance OK'!$A$8),"")</f>
        <v/>
      </c>
      <c r="AE21" s="8" t="str">
        <f>IFERROR($C$8/SUMIFS('Job Number'!#REF!,'Job Number'!$A$3:$A$200,'Line Performance OK'!AE$1,'Job Number'!$B$3:$B$200,'Line Performance OK'!$C21,'Job Number'!$E$3:$E$200,'Line Performance OK'!$A$8),"")</f>
        <v/>
      </c>
      <c r="AF21" s="8" t="str">
        <f>IFERROR($C$8/SUMIFS('Job Number'!#REF!,'Job Number'!$A$3:$A$200,'Line Performance OK'!AF$1,'Job Number'!$B$3:$B$200,'Line Performance OK'!$C21,'Job Number'!$E$3:$E$200,'Line Performance OK'!$A$8),"")</f>
        <v/>
      </c>
      <c r="AG21" s="8" t="str">
        <f>IFERROR($C$8/SUMIFS('Job Number'!#REF!,'Job Number'!$A$3:$A$200,'Line Performance OK'!AG$1,'Job Number'!$B$3:$B$200,'Line Performance OK'!$C21,'Job Number'!$E$3:$E$200,'Line Performance OK'!$A$8),"")</f>
        <v/>
      </c>
      <c r="AH21" s="8" t="str">
        <f>IFERROR($C$8/SUMIFS('Job Number'!#REF!,'Job Number'!$A$3:$A$200,'Line Performance OK'!AH$1,'Job Number'!$B$3:$B$200,'Line Performance OK'!$C21,'Job Number'!$E$3:$E$200,'Line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Number'!$A$3:$A$200,'Line Performance OK'!D$1,'Job Number'!$B$3:$B$200,'Line Performance OK'!$C22,'Job Number'!$E$3:$E$200,'Line Performance OK'!$A$8),"")</f>
        <v/>
      </c>
      <c r="E22" s="8" t="str">
        <f>IFERROR($C$8/SUMIFS('Job Number'!#REF!,'Job Number'!$A$3:$A$200,'Line Performance OK'!E$1,'Job Number'!$B$3:$B$200,'Line Performance OK'!$C22,'Job Number'!$E$3:$E$200,'Line Performance OK'!$A$8),"")</f>
        <v/>
      </c>
      <c r="F22" s="8">
        <v>1.0267857142857142</v>
      </c>
      <c r="G22" s="8" t="str">
        <f>IFERROR($C$8/SUMIFS('Job Number'!#REF!,'Job Number'!$A$3:$A$200,'Line Performance OK'!G$1,'Job Number'!$B$3:$B$200,'Line Performance OK'!$C22,'Job Number'!$E$3:$E$200,'Line Performance OK'!$A$8),"")</f>
        <v/>
      </c>
      <c r="H22" s="8" t="str">
        <f>IFERROR($C$8/SUMIFS('Job Number'!#REF!,'Job Number'!$A$3:$A$200,'Line Performance OK'!H$1,'Job Number'!$B$3:$B$200,'Line Performance OK'!$C22,'Job Number'!$E$3:$E$200,'Line Performance OK'!$A$8),"")</f>
        <v/>
      </c>
      <c r="I22" s="8" t="str">
        <f>IFERROR($C$8/SUMIFS('Job Number'!#REF!,'Job Number'!$A$3:$A$200,'Line Performance OK'!I$1,'Job Number'!$B$3:$B$200,'Line Performance OK'!$C22,'Job Number'!$E$3:$E$200,'Line Performance OK'!$A$8),"")</f>
        <v/>
      </c>
      <c r="J22" s="8" t="str">
        <f>IFERROR($C$8/SUMIFS('Job Number'!#REF!,'Job Number'!$A$3:$A$200,'Line Performance OK'!J$1,'Job Number'!$B$3:$B$200,'Line Performance OK'!$C22,'Job Number'!$E$3:$E$200,'Line Performance OK'!$A$8),"")</f>
        <v/>
      </c>
      <c r="K22" s="8" t="str">
        <f>IFERROR($C$8/SUMIFS('Job Number'!#REF!,'Job Number'!$A$3:$A$200,'Line Performance OK'!K$1,'Job Number'!$B$3:$B$200,'Line Performance OK'!$C22,'Job Number'!$E$3:$E$200,'Line Performance OK'!$A$8),"")</f>
        <v/>
      </c>
      <c r="L22" s="8" t="str">
        <f>IFERROR($C$8/SUMIFS('Job Number'!#REF!,'Job Number'!$A$3:$A$200,'Line Performance OK'!L$1,'Job Number'!$B$3:$B$200,'Line Performance OK'!$C22,'Job Number'!$E$3:$E$200,'Line Performance OK'!$A$8),"")</f>
        <v/>
      </c>
      <c r="M22" s="8" t="str">
        <f>IFERROR($C$8/SUMIFS('Job Number'!#REF!,'Job Number'!$A$3:$A$200,'Line Performance OK'!M$1,'Job Number'!$B$3:$B$200,'Line Performance OK'!$C22,'Job Number'!$E$3:$E$200,'Line Performance OK'!$A$8),"")</f>
        <v/>
      </c>
      <c r="N22" s="8" t="str">
        <f>IFERROR($C$8/SUMIFS('Job Number'!#REF!,'Job Number'!$A$3:$A$200,'Line Performance OK'!N$1,'Job Number'!$B$3:$B$200,'Line Performance OK'!$C22,'Job Number'!$E$3:$E$200,'Line Performance OK'!$A$8),"")</f>
        <v/>
      </c>
      <c r="O22" s="8" t="str">
        <f>IFERROR($C$8/SUMIFS('Job Number'!#REF!,'Job Number'!$A$3:$A$200,'Line Performance OK'!O$1,'Job Number'!$B$3:$B$200,'Line Performance OK'!$C22,'Job Number'!$E$3:$E$200,'Line Performance OK'!$A$8),"")</f>
        <v/>
      </c>
      <c r="P22" s="8" t="str">
        <f>IFERROR($C$8/SUMIFS('Job Number'!#REF!,'Job Number'!$A$3:$A$200,'Line Performance OK'!P$1,'Job Number'!$B$3:$B$200,'Line Performance OK'!$C22,'Job Number'!$E$3:$E$200,'Line Performance OK'!$A$8),"")</f>
        <v/>
      </c>
      <c r="Q22" s="8" t="str">
        <f>IFERROR($C$8/SUMIFS('Job Number'!#REF!,'Job Number'!$A$3:$A$200,'Line Performance OK'!Q$1,'Job Number'!$B$3:$B$200,'Line Performance OK'!$C22,'Job Number'!$E$3:$E$200,'Line Performance OK'!$A$8),"")</f>
        <v/>
      </c>
      <c r="R22" s="8" t="str">
        <f>IFERROR($C$8/SUMIFS('Job Number'!#REF!,'Job Number'!$A$3:$A$200,'Line Performance OK'!R$1,'Job Number'!$B$3:$B$200,'Line Performance OK'!$C22,'Job Number'!$E$3:$E$200,'Line Performance OK'!$A$8),"")</f>
        <v/>
      </c>
      <c r="S22" s="8" t="str">
        <f>IFERROR($C$8/SUMIFS('Job Number'!#REF!,'Job Number'!$A$3:$A$200,'Line Performance OK'!S$1,'Job Number'!$B$3:$B$200,'Line Performance OK'!$C22,'Job Number'!$E$3:$E$200,'Line Performance OK'!$A$8),"")</f>
        <v/>
      </c>
      <c r="T22" s="8" t="str">
        <f>IFERROR($C$8/SUMIFS('Job Number'!#REF!,'Job Number'!$A$3:$A$200,'Line Performance OK'!T$1,'Job Number'!$B$3:$B$200,'Line Performance OK'!$C22,'Job Number'!$E$3:$E$200,'Line Performance OK'!$A$8),"")</f>
        <v/>
      </c>
      <c r="U22" s="8" t="str">
        <f>IFERROR($C$8/SUMIFS('Job Number'!#REF!,'Job Number'!$A$3:$A$200,'Line Performance OK'!U$1,'Job Number'!$B$3:$B$200,'Line Performance OK'!$C22,'Job Number'!$E$3:$E$200,'Line Performance OK'!$A$8),"")</f>
        <v/>
      </c>
      <c r="V22" s="8" t="str">
        <f>IFERROR($C$8/SUMIFS('Job Number'!#REF!,'Job Number'!$A$3:$A$200,'Line Performance OK'!V$1,'Job Number'!$B$3:$B$200,'Line Performance OK'!$C22,'Job Number'!$E$3:$E$200,'Line Performance OK'!$A$8),"")</f>
        <v/>
      </c>
      <c r="W22" s="8" t="str">
        <f>IFERROR($C$8/SUMIFS('Job Number'!#REF!,'Job Number'!$A$3:$A$200,'Line Performance OK'!W$1,'Job Number'!$B$3:$B$200,'Line Performance OK'!$C22,'Job Number'!$E$3:$E$200,'Line Performance OK'!$A$8),"")</f>
        <v/>
      </c>
      <c r="X22" s="8" t="str">
        <f>IFERROR($C$8/SUMIFS('Job Number'!#REF!,'Job Number'!$A$3:$A$200,'Line Performance OK'!X$1,'Job Number'!$B$3:$B$200,'Line Performance OK'!$C22,'Job Number'!$E$3:$E$200,'Line Performance OK'!$A$8),"")</f>
        <v/>
      </c>
      <c r="Y22" s="8" t="str">
        <f>IFERROR($C$8/SUMIFS('Job Number'!#REF!,'Job Number'!$A$3:$A$200,'Line Performance OK'!Y$1,'Job Number'!$B$3:$B$200,'Line Performance OK'!$C22,'Job Number'!$E$3:$E$200,'Line Performance OK'!$A$8),"")</f>
        <v/>
      </c>
      <c r="Z22" s="8" t="str">
        <f>IFERROR($C$8/SUMIFS('Job Number'!#REF!,'Job Number'!$A$3:$A$200,'Line Performance OK'!Z$1,'Job Number'!$B$3:$B$200,'Line Performance OK'!$C22,'Job Number'!$E$3:$E$200,'Line Performance OK'!$A$8),"")</f>
        <v/>
      </c>
      <c r="AA22" s="8" t="str">
        <f>IFERROR($C$8/SUMIFS('Job Number'!#REF!,'Job Number'!$A$3:$A$200,'Line Performance OK'!AA$1,'Job Number'!$B$3:$B$200,'Line Performance OK'!$C22,'Job Number'!$E$3:$E$200,'Line Performance OK'!$A$8),"")</f>
        <v/>
      </c>
      <c r="AB22" s="8" t="str">
        <f>IFERROR($C$8/SUMIFS('Job Number'!#REF!,'Job Number'!$A$3:$A$200,'Line Performance OK'!AB$1,'Job Number'!$B$3:$B$200,'Line Performance OK'!$C22,'Job Number'!$E$3:$E$200,'Line Performance OK'!$A$8),"")</f>
        <v/>
      </c>
      <c r="AC22" s="8" t="str">
        <f>IFERROR($C$8/SUMIFS('Job Number'!#REF!,'Job Number'!$A$3:$A$200,'Line Performance OK'!AC$1,'Job Number'!$B$3:$B$200,'Line Performance OK'!$C22,'Job Number'!$E$3:$E$200,'Line Performance OK'!$A$8),"")</f>
        <v/>
      </c>
      <c r="AD22" s="8" t="str">
        <f>IFERROR($C$8/SUMIFS('Job Number'!#REF!,'Job Number'!$A$3:$A$200,'Line Performance OK'!AD$1,'Job Number'!$B$3:$B$200,'Line Performance OK'!$C22,'Job Number'!$E$3:$E$200,'Line Performance OK'!$A$8),"")</f>
        <v/>
      </c>
      <c r="AE22" s="8" t="str">
        <f>IFERROR($C$8/SUMIFS('Job Number'!#REF!,'Job Number'!$A$3:$A$200,'Line Performance OK'!AE$1,'Job Number'!$B$3:$B$200,'Line Performance OK'!$C22,'Job Number'!$E$3:$E$200,'Line Performance OK'!$A$8),"")</f>
        <v/>
      </c>
      <c r="AF22" s="8" t="str">
        <f>IFERROR($C$8/SUMIFS('Job Number'!#REF!,'Job Number'!$A$3:$A$200,'Line Performance OK'!AF$1,'Job Number'!$B$3:$B$200,'Line Performance OK'!$C22,'Job Number'!$E$3:$E$200,'Line Performance OK'!$A$8),"")</f>
        <v/>
      </c>
      <c r="AG22" s="8" t="str">
        <f>IFERROR($C$8/SUMIFS('Job Number'!#REF!,'Job Number'!$A$3:$A$200,'Line Performance OK'!AG$1,'Job Number'!$B$3:$B$200,'Line Performance OK'!$C22,'Job Number'!$E$3:$E$200,'Line Performance OK'!$A$8),"")</f>
        <v/>
      </c>
      <c r="AH22" s="8" t="str">
        <f>IFERROR($C$8/SUMIFS('Job Number'!#REF!,'Job Number'!$A$3:$A$200,'Line Performance OK'!AH$1,'Job Number'!$B$3:$B$200,'Line Performance OK'!$C22,'Job Number'!$E$3:$E$200,'Line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Number'!$A$3:$A$200,'Line Performance OK'!D$1,'Job Number'!$B$3:$B$200,'Line Performance OK'!$C23,'Job Number'!$E$3:$E$200,'Line Performance OK'!$A$8),"")</f>
        <v/>
      </c>
      <c r="E23" s="8" t="str">
        <f>IFERROR($C$8/SUMIFS('Job Number'!#REF!,'Job Number'!$A$3:$A$200,'Line Performance OK'!E$1,'Job Number'!$B$3:$B$200,'Line Performance OK'!$C23,'Job Number'!$E$3:$E$200,'Line Performance OK'!$A$8),"")</f>
        <v/>
      </c>
      <c r="F23" s="8">
        <v>1.0267857142857142</v>
      </c>
      <c r="G23" s="8" t="str">
        <f>IFERROR($C$8/SUMIFS('Job Number'!#REF!,'Job Number'!$A$3:$A$200,'Line Performance OK'!G$1,'Job Number'!$B$3:$B$200,'Line Performance OK'!$C23,'Job Number'!$E$3:$E$200,'Line Performance OK'!$A$8),"")</f>
        <v/>
      </c>
      <c r="H23" s="8" t="str">
        <f>IFERROR($C$8/SUMIFS('Job Number'!#REF!,'Job Number'!$A$3:$A$200,'Line Performance OK'!H$1,'Job Number'!$B$3:$B$200,'Line Performance OK'!$C23,'Job Number'!$E$3:$E$200,'Line Performance OK'!$A$8),"")</f>
        <v/>
      </c>
      <c r="I23" s="8" t="str">
        <f>IFERROR($C$8/SUMIFS('Job Number'!#REF!,'Job Number'!$A$3:$A$200,'Line Performance OK'!I$1,'Job Number'!$B$3:$B$200,'Line Performance OK'!$C23,'Job Number'!$E$3:$E$200,'Line Performance OK'!$A$8),"")</f>
        <v/>
      </c>
      <c r="J23" s="8" t="str">
        <f>IFERROR($C$8/SUMIFS('Job Number'!#REF!,'Job Number'!$A$3:$A$200,'Line Performance OK'!J$1,'Job Number'!$B$3:$B$200,'Line Performance OK'!$C23,'Job Number'!$E$3:$E$200,'Line Performance OK'!$A$8),"")</f>
        <v/>
      </c>
      <c r="K23" s="8" t="str">
        <f>IFERROR($C$8/SUMIFS('Job Number'!#REF!,'Job Number'!$A$3:$A$200,'Line Performance OK'!K$1,'Job Number'!$B$3:$B$200,'Line Performance OK'!$C23,'Job Number'!$E$3:$E$200,'Line Performance OK'!$A$8),"")</f>
        <v/>
      </c>
      <c r="L23" s="8" t="str">
        <f>IFERROR($C$8/SUMIFS('Job Number'!#REF!,'Job Number'!$A$3:$A$200,'Line Performance OK'!L$1,'Job Number'!$B$3:$B$200,'Line Performance OK'!$C23,'Job Number'!$E$3:$E$200,'Line Performance OK'!$A$8),"")</f>
        <v/>
      </c>
      <c r="M23" s="8" t="str">
        <f>IFERROR($C$8/SUMIFS('Job Number'!#REF!,'Job Number'!$A$3:$A$200,'Line Performance OK'!M$1,'Job Number'!$B$3:$B$200,'Line Performance OK'!$C23,'Job Number'!$E$3:$E$200,'Line Performance OK'!$A$8),"")</f>
        <v/>
      </c>
      <c r="N23" s="8" t="str">
        <f>IFERROR($C$8/SUMIFS('Job Number'!#REF!,'Job Number'!$A$3:$A$200,'Line Performance OK'!N$1,'Job Number'!$B$3:$B$200,'Line Performance OK'!$C23,'Job Number'!$E$3:$E$200,'Line Performance OK'!$A$8),"")</f>
        <v/>
      </c>
      <c r="O23" s="8" t="str">
        <f>IFERROR($C$8/SUMIFS('Job Number'!#REF!,'Job Number'!$A$3:$A$200,'Line Performance OK'!O$1,'Job Number'!$B$3:$B$200,'Line Performance OK'!$C23,'Job Number'!$E$3:$E$200,'Line Performance OK'!$A$8),"")</f>
        <v/>
      </c>
      <c r="P23" s="8" t="str">
        <f>IFERROR($C$8/SUMIFS('Job Number'!#REF!,'Job Number'!$A$3:$A$200,'Line Performance OK'!P$1,'Job Number'!$B$3:$B$200,'Line Performance OK'!$C23,'Job Number'!$E$3:$E$200,'Line Performance OK'!$A$8),"")</f>
        <v/>
      </c>
      <c r="Q23" s="8" t="str">
        <f>IFERROR($C$8/SUMIFS('Job Number'!#REF!,'Job Number'!$A$3:$A$200,'Line Performance OK'!Q$1,'Job Number'!$B$3:$B$200,'Line Performance OK'!$C23,'Job Number'!$E$3:$E$200,'Line Performance OK'!$A$8),"")</f>
        <v/>
      </c>
      <c r="R23" s="8" t="str">
        <f>IFERROR($C$8/SUMIFS('Job Number'!#REF!,'Job Number'!$A$3:$A$200,'Line Performance OK'!R$1,'Job Number'!$B$3:$B$200,'Line Performance OK'!$C23,'Job Number'!$E$3:$E$200,'Line Performance OK'!$A$8),"")</f>
        <v/>
      </c>
      <c r="S23" s="8" t="str">
        <f>IFERROR($C$8/SUMIFS('Job Number'!#REF!,'Job Number'!$A$3:$A$200,'Line Performance OK'!S$1,'Job Number'!$B$3:$B$200,'Line Performance OK'!$C23,'Job Number'!$E$3:$E$200,'Line Performance OK'!$A$8),"")</f>
        <v/>
      </c>
      <c r="T23" s="8" t="str">
        <f>IFERROR($C$8/SUMIFS('Job Number'!#REF!,'Job Number'!$A$3:$A$200,'Line Performance OK'!T$1,'Job Number'!$B$3:$B$200,'Line Performance OK'!$C23,'Job Number'!$E$3:$E$200,'Line Performance OK'!$A$8),"")</f>
        <v/>
      </c>
      <c r="U23" s="8" t="str">
        <f>IFERROR($C$8/SUMIFS('Job Number'!#REF!,'Job Number'!$A$3:$A$200,'Line Performance OK'!U$1,'Job Number'!$B$3:$B$200,'Line Performance OK'!$C23,'Job Number'!$E$3:$E$200,'Line Performance OK'!$A$8),"")</f>
        <v/>
      </c>
      <c r="V23" s="8" t="str">
        <f>IFERROR($C$8/SUMIFS('Job Number'!#REF!,'Job Number'!$A$3:$A$200,'Line Performance OK'!V$1,'Job Number'!$B$3:$B$200,'Line Performance OK'!$C23,'Job Number'!$E$3:$E$200,'Line Performance OK'!$A$8),"")</f>
        <v/>
      </c>
      <c r="W23" s="8" t="str">
        <f>IFERROR($C$8/SUMIFS('Job Number'!#REF!,'Job Number'!$A$3:$A$200,'Line Performance OK'!W$1,'Job Number'!$B$3:$B$200,'Line Performance OK'!$C23,'Job Number'!$E$3:$E$200,'Line Performance OK'!$A$8),"")</f>
        <v/>
      </c>
      <c r="X23" s="8" t="str">
        <f>IFERROR($C$8/SUMIFS('Job Number'!#REF!,'Job Number'!$A$3:$A$200,'Line Performance OK'!X$1,'Job Number'!$B$3:$B$200,'Line Performance OK'!$C23,'Job Number'!$E$3:$E$200,'Line Performance OK'!$A$8),"")</f>
        <v/>
      </c>
      <c r="Y23" s="8" t="str">
        <f>IFERROR($C$8/SUMIFS('Job Number'!#REF!,'Job Number'!$A$3:$A$200,'Line Performance OK'!Y$1,'Job Number'!$B$3:$B$200,'Line Performance OK'!$C23,'Job Number'!$E$3:$E$200,'Line Performance OK'!$A$8),"")</f>
        <v/>
      </c>
      <c r="Z23" s="8" t="str">
        <f>IFERROR($C$8/SUMIFS('Job Number'!#REF!,'Job Number'!$A$3:$A$200,'Line Performance OK'!Z$1,'Job Number'!$B$3:$B$200,'Line Performance OK'!$C23,'Job Number'!$E$3:$E$200,'Line Performance OK'!$A$8),"")</f>
        <v/>
      </c>
      <c r="AA23" s="8" t="str">
        <f>IFERROR($C$8/SUMIFS('Job Number'!#REF!,'Job Number'!$A$3:$A$200,'Line Performance OK'!AA$1,'Job Number'!$B$3:$B$200,'Line Performance OK'!$C23,'Job Number'!$E$3:$E$200,'Line Performance OK'!$A$8),"")</f>
        <v/>
      </c>
      <c r="AB23" s="8" t="str">
        <f>IFERROR($C$8/SUMIFS('Job Number'!#REF!,'Job Number'!$A$3:$A$200,'Line Performance OK'!AB$1,'Job Number'!$B$3:$B$200,'Line Performance OK'!$C23,'Job Number'!$E$3:$E$200,'Line Performance OK'!$A$8),"")</f>
        <v/>
      </c>
      <c r="AC23" s="8" t="str">
        <f>IFERROR($C$8/SUMIFS('Job Number'!#REF!,'Job Number'!$A$3:$A$200,'Line Performance OK'!AC$1,'Job Number'!$B$3:$B$200,'Line Performance OK'!$C23,'Job Number'!$E$3:$E$200,'Line Performance OK'!$A$8),"")</f>
        <v/>
      </c>
      <c r="AD23" s="8" t="str">
        <f>IFERROR($C$8/SUMIFS('Job Number'!#REF!,'Job Number'!$A$3:$A$200,'Line Performance OK'!AD$1,'Job Number'!$B$3:$B$200,'Line Performance OK'!$C23,'Job Number'!$E$3:$E$200,'Line Performance OK'!$A$8),"")</f>
        <v/>
      </c>
      <c r="AE23" s="8" t="str">
        <f>IFERROR($C$8/SUMIFS('Job Number'!#REF!,'Job Number'!$A$3:$A$200,'Line Performance OK'!AE$1,'Job Number'!$B$3:$B$200,'Line Performance OK'!$C23,'Job Number'!$E$3:$E$200,'Line Performance OK'!$A$8),"")</f>
        <v/>
      </c>
      <c r="AF23" s="8" t="str">
        <f>IFERROR($C$8/SUMIFS('Job Number'!#REF!,'Job Number'!$A$3:$A$200,'Line Performance OK'!AF$1,'Job Number'!$B$3:$B$200,'Line Performance OK'!$C23,'Job Number'!$E$3:$E$200,'Line Performance OK'!$A$8),"")</f>
        <v/>
      </c>
      <c r="AG23" s="8" t="str">
        <f>IFERROR($C$8/SUMIFS('Job Number'!#REF!,'Job Number'!$A$3:$A$200,'Line Performance OK'!AG$1,'Job Number'!$B$3:$B$200,'Line Performance OK'!$C23,'Job Number'!$E$3:$E$200,'Line Performance OK'!$A$8),"")</f>
        <v/>
      </c>
      <c r="AH23" s="8" t="str">
        <f>IFERROR($C$8/SUMIFS('Job Number'!#REF!,'Job Number'!$A$3:$A$200,'Line Performance OK'!AH$1,'Job Number'!$B$3:$B$200,'Line Performance OK'!$C23,'Job Number'!$E$3:$E$200,'Line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Number'!$A$3:$A$200,'Line Performance OK'!D$1,'Job Number'!$B$3:$B$200,'Line Performance OK'!$C24,'Job Number'!$E$3:$E$200,'Line Performance OK'!$A$8),"")</f>
        <v/>
      </c>
      <c r="E24" s="8" t="str">
        <f>IFERROR($C$8/SUMIFS('Job Number'!#REF!,'Job Number'!$A$3:$A$200,'Line Performance OK'!E$1,'Job Number'!$B$3:$B$200,'Line Performance OK'!$C24,'Job Number'!$E$3:$E$200,'Line Performance OK'!$A$8),"")</f>
        <v/>
      </c>
      <c r="F24" s="8">
        <v>0.88988095238095244</v>
      </c>
      <c r="G24" s="8" t="str">
        <f>IFERROR($C$8/SUMIFS('Job Number'!#REF!,'Job Number'!$A$3:$A$200,'Line Performance OK'!G$1,'Job Number'!$B$3:$B$200,'Line Performance OK'!$C24,'Job Number'!$E$3:$E$200,'Line Performance OK'!$A$8),"")</f>
        <v/>
      </c>
      <c r="H24" s="8" t="str">
        <f>IFERROR($C$8/SUMIFS('Job Number'!#REF!,'Job Number'!$A$3:$A$200,'Line Performance OK'!H$1,'Job Number'!$B$3:$B$200,'Line Performance OK'!$C24,'Job Number'!$E$3:$E$200,'Line Performance OK'!$A$8),"")</f>
        <v/>
      </c>
      <c r="I24" s="8" t="str">
        <f>IFERROR($C$8/SUMIFS('Job Number'!#REF!,'Job Number'!$A$3:$A$200,'Line Performance OK'!I$1,'Job Number'!$B$3:$B$200,'Line Performance OK'!$C24,'Job Number'!$E$3:$E$200,'Line Performance OK'!$A$8),"")</f>
        <v/>
      </c>
      <c r="J24" s="8" t="str">
        <f>IFERROR($C$8/SUMIFS('Job Number'!#REF!,'Job Number'!$A$3:$A$200,'Line Performance OK'!J$1,'Job Number'!$B$3:$B$200,'Line Performance OK'!$C24,'Job Number'!$E$3:$E$200,'Line Performance OK'!$A$8),"")</f>
        <v/>
      </c>
      <c r="K24" s="8" t="str">
        <f>IFERROR($C$8/SUMIFS('Job Number'!#REF!,'Job Number'!$A$3:$A$200,'Line Performance OK'!K$1,'Job Number'!$B$3:$B$200,'Line Performance OK'!$C24,'Job Number'!$E$3:$E$200,'Line Performance OK'!$A$8),"")</f>
        <v/>
      </c>
      <c r="L24" s="8" t="str">
        <f>IFERROR($C$8/SUMIFS('Job Number'!#REF!,'Job Number'!$A$3:$A$200,'Line Performance OK'!L$1,'Job Number'!$B$3:$B$200,'Line Performance OK'!$C24,'Job Number'!$E$3:$E$200,'Line Performance OK'!$A$8),"")</f>
        <v/>
      </c>
      <c r="M24" s="8" t="str">
        <f>IFERROR($C$8/SUMIFS('Job Number'!#REF!,'Job Number'!$A$3:$A$200,'Line Performance OK'!M$1,'Job Number'!$B$3:$B$200,'Line Performance OK'!$C24,'Job Number'!$E$3:$E$200,'Line Performance OK'!$A$8),"")</f>
        <v/>
      </c>
      <c r="N24" s="8" t="str">
        <f>IFERROR($C$8/SUMIFS('Job Number'!#REF!,'Job Number'!$A$3:$A$200,'Line Performance OK'!N$1,'Job Number'!$B$3:$B$200,'Line Performance OK'!$C24,'Job Number'!$E$3:$E$200,'Line Performance OK'!$A$8),"")</f>
        <v/>
      </c>
      <c r="O24" s="8" t="str">
        <f>IFERROR($C$8/SUMIFS('Job Number'!#REF!,'Job Number'!$A$3:$A$200,'Line Performance OK'!O$1,'Job Number'!$B$3:$B$200,'Line Performance OK'!$C24,'Job Number'!$E$3:$E$200,'Line Performance OK'!$A$8),"")</f>
        <v/>
      </c>
      <c r="P24" s="8" t="str">
        <f>IFERROR($C$8/SUMIFS('Job Number'!#REF!,'Job Number'!$A$3:$A$200,'Line Performance OK'!P$1,'Job Number'!$B$3:$B$200,'Line Performance OK'!$C24,'Job Number'!$E$3:$E$200,'Line Performance OK'!$A$8),"")</f>
        <v/>
      </c>
      <c r="Q24" s="8" t="str">
        <f>IFERROR($C$8/SUMIFS('Job Number'!#REF!,'Job Number'!$A$3:$A$200,'Line Performance OK'!Q$1,'Job Number'!$B$3:$B$200,'Line Performance OK'!$C24,'Job Number'!$E$3:$E$200,'Line Performance OK'!$A$8),"")</f>
        <v/>
      </c>
      <c r="R24" s="8" t="str">
        <f>IFERROR($C$8/SUMIFS('Job Number'!#REF!,'Job Number'!$A$3:$A$200,'Line Performance OK'!R$1,'Job Number'!$B$3:$B$200,'Line Performance OK'!$C24,'Job Number'!$E$3:$E$200,'Line Performance OK'!$A$8),"")</f>
        <v/>
      </c>
      <c r="S24" s="8" t="str">
        <f>IFERROR($C$8/SUMIFS('Job Number'!#REF!,'Job Number'!$A$3:$A$200,'Line Performance OK'!S$1,'Job Number'!$B$3:$B$200,'Line Performance OK'!$C24,'Job Number'!$E$3:$E$200,'Line Performance OK'!$A$8),"")</f>
        <v/>
      </c>
      <c r="T24" s="8" t="str">
        <f>IFERROR($C$8/SUMIFS('Job Number'!#REF!,'Job Number'!$A$3:$A$200,'Line Performance OK'!T$1,'Job Number'!$B$3:$B$200,'Line Performance OK'!$C24,'Job Number'!$E$3:$E$200,'Line Performance OK'!$A$8),"")</f>
        <v/>
      </c>
      <c r="U24" s="8" t="str">
        <f>IFERROR($C$8/SUMIFS('Job Number'!#REF!,'Job Number'!$A$3:$A$200,'Line Performance OK'!U$1,'Job Number'!$B$3:$B$200,'Line Performance OK'!$C24,'Job Number'!$E$3:$E$200,'Line Performance OK'!$A$8),"")</f>
        <v/>
      </c>
      <c r="V24" s="8" t="str">
        <f>IFERROR($C$8/SUMIFS('Job Number'!#REF!,'Job Number'!$A$3:$A$200,'Line Performance OK'!V$1,'Job Number'!$B$3:$B$200,'Line Performance OK'!$C24,'Job Number'!$E$3:$E$200,'Line Performance OK'!$A$8),"")</f>
        <v/>
      </c>
      <c r="W24" s="8" t="str">
        <f>IFERROR($C$8/SUMIFS('Job Number'!#REF!,'Job Number'!$A$3:$A$200,'Line Performance OK'!W$1,'Job Number'!$B$3:$B$200,'Line Performance OK'!$C24,'Job Number'!$E$3:$E$200,'Line Performance OK'!$A$8),"")</f>
        <v/>
      </c>
      <c r="X24" s="8" t="str">
        <f>IFERROR($C$8/SUMIFS('Job Number'!#REF!,'Job Number'!$A$3:$A$200,'Line Performance OK'!X$1,'Job Number'!$B$3:$B$200,'Line Performance OK'!$C24,'Job Number'!$E$3:$E$200,'Line Performance OK'!$A$8),"")</f>
        <v/>
      </c>
      <c r="Y24" s="8" t="str">
        <f>IFERROR($C$8/SUMIFS('Job Number'!#REF!,'Job Number'!$A$3:$A$200,'Line Performance OK'!Y$1,'Job Number'!$B$3:$B$200,'Line Performance OK'!$C24,'Job Number'!$E$3:$E$200,'Line Performance OK'!$A$8),"")</f>
        <v/>
      </c>
      <c r="Z24" s="8" t="str">
        <f>IFERROR($C$8/SUMIFS('Job Number'!#REF!,'Job Number'!$A$3:$A$200,'Line Performance OK'!Z$1,'Job Number'!$B$3:$B$200,'Line Performance OK'!$C24,'Job Number'!$E$3:$E$200,'Line Performance OK'!$A$8),"")</f>
        <v/>
      </c>
      <c r="AA24" s="8" t="str">
        <f>IFERROR($C$8/SUMIFS('Job Number'!#REF!,'Job Number'!$A$3:$A$200,'Line Performance OK'!AA$1,'Job Number'!$B$3:$B$200,'Line Performance OK'!$C24,'Job Number'!$E$3:$E$200,'Line Performance OK'!$A$8),"")</f>
        <v/>
      </c>
      <c r="AB24" s="8" t="str">
        <f>IFERROR($C$8/SUMIFS('Job Number'!#REF!,'Job Number'!$A$3:$A$200,'Line Performance OK'!AB$1,'Job Number'!$B$3:$B$200,'Line Performance OK'!$C24,'Job Number'!$E$3:$E$200,'Line Performance OK'!$A$8),"")</f>
        <v/>
      </c>
      <c r="AC24" s="8" t="str">
        <f>IFERROR($C$8/SUMIFS('Job Number'!#REF!,'Job Number'!$A$3:$A$200,'Line Performance OK'!AC$1,'Job Number'!$B$3:$B$200,'Line Performance OK'!$C24,'Job Number'!$E$3:$E$200,'Line Performance OK'!$A$8),"")</f>
        <v/>
      </c>
      <c r="AD24" s="8" t="str">
        <f>IFERROR($C$8/SUMIFS('Job Number'!#REF!,'Job Number'!$A$3:$A$200,'Line Performance OK'!AD$1,'Job Number'!$B$3:$B$200,'Line Performance OK'!$C24,'Job Number'!$E$3:$E$200,'Line Performance OK'!$A$8),"")</f>
        <v/>
      </c>
      <c r="AE24" s="8" t="str">
        <f>IFERROR($C$8/SUMIFS('Job Number'!#REF!,'Job Number'!$A$3:$A$200,'Line Performance OK'!AE$1,'Job Number'!$B$3:$B$200,'Line Performance OK'!$C24,'Job Number'!$E$3:$E$200,'Line Performance OK'!$A$8),"")</f>
        <v/>
      </c>
      <c r="AF24" s="8" t="str">
        <f>IFERROR($C$8/SUMIFS('Job Number'!#REF!,'Job Number'!$A$3:$A$200,'Line Performance OK'!AF$1,'Job Number'!$B$3:$B$200,'Line Performance OK'!$C24,'Job Number'!$E$3:$E$200,'Line Performance OK'!$A$8),"")</f>
        <v/>
      </c>
      <c r="AG24" s="8" t="str">
        <f>IFERROR($C$8/SUMIFS('Job Number'!#REF!,'Job Number'!$A$3:$A$200,'Line Performance OK'!AG$1,'Job Number'!$B$3:$B$200,'Line Performance OK'!$C24,'Job Number'!$E$3:$E$200,'Line Performance OK'!$A$8),"")</f>
        <v/>
      </c>
      <c r="AH24" s="8" t="str">
        <f>IFERROR($C$8/SUMIFS('Job Number'!#REF!,'Job Number'!$A$3:$A$200,'Line Performance OK'!AH$1,'Job Number'!$B$3:$B$200,'Line Performance OK'!$C24,'Job Number'!$E$3:$E$200,'Line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Number'!$A$3:$A$200,'Line Performance OK'!D$1,'Job Number'!$B$3:$B$200,'Line Performance OK'!$C27,'Job Number'!$E$3:$E$200,'Line Performance OK'!$A$26),"")</f>
        <v/>
      </c>
      <c r="E27" s="8" t="str">
        <f>IFERROR($C$26/SUMIFS('Job Number'!#REF!,'Job Number'!$A$3:$A$200,'Line Performance OK'!E$1,'Job Number'!$B$3:$B$200,'Line Performance OK'!$C27,'Job Number'!$E$3:$E$200,'Line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Number'!$A$3:$A$200,'Line Performance OK'!H$1,'Job Number'!$B$3:$B$200,'Line Performance OK'!$C27,'Job Number'!$E$3:$E$200,'Line Performance OK'!$A$26),"")</f>
        <v/>
      </c>
      <c r="I27" s="8" t="str">
        <f>IFERROR($C$26/SUMIFS('Job Number'!#REF!,'Job Number'!$A$3:$A$200,'Line Performance OK'!I$1,'Job Number'!$B$3:$B$200,'Line Performance OK'!$C27,'Job Number'!$E$3:$E$200,'Line Performance OK'!$A$26),"")</f>
        <v/>
      </c>
      <c r="J27" s="8" t="str">
        <f>IFERROR($C$26/SUMIFS('Job Number'!#REF!,'Job Number'!$A$3:$A$200,'Line Performance OK'!J$1,'Job Number'!$B$3:$B$200,'Line Performance OK'!$C27,'Job Number'!$E$3:$E$200,'Line Performance OK'!$A$26),"")</f>
        <v/>
      </c>
      <c r="K27" s="8" t="str">
        <f>IFERROR($C$26/SUMIFS('Job Number'!#REF!,'Job Number'!$A$3:$A$200,'Line Performance OK'!K$1,'Job Number'!$B$3:$B$200,'Line Performance OK'!$C27,'Job Number'!$E$3:$E$200,'Line Performance OK'!$A$26),"")</f>
        <v/>
      </c>
      <c r="L27" s="8" t="str">
        <f>IFERROR($C$26/SUMIFS('Job Number'!#REF!,'Job Number'!$A$3:$A$200,'Line Performance OK'!L$1,'Job Number'!$B$3:$B$200,'Line Performance OK'!$C27,'Job Number'!$E$3:$E$200,'Line Performance OK'!$A$26),"")</f>
        <v/>
      </c>
      <c r="M27" s="8">
        <v>1.0714285714285714</v>
      </c>
      <c r="N27" s="8" t="str">
        <f>IFERROR($C$26/SUMIFS('Job Number'!#REF!,'Job Number'!$A$3:$A$200,'Line Performance OK'!N$1,'Job Number'!$B$3:$B$200,'Line Performance OK'!$C27,'Job Number'!$E$3:$E$200,'Line Performance OK'!$A$26),"")</f>
        <v/>
      </c>
      <c r="O27" s="8" t="str">
        <f>IFERROR($C$26/SUMIFS('Job Number'!#REF!,'Job Number'!$A$3:$A$200,'Line Performance OK'!O$1,'Job Number'!$B$3:$B$200,'Line Performance OK'!$C27,'Job Number'!$E$3:$E$200,'Line Performance OK'!$A$26),"")</f>
        <v/>
      </c>
      <c r="P27" s="8" t="str">
        <f>IFERROR($C$26/SUMIFS('Job Number'!#REF!,'Job Number'!$A$3:$A$200,'Line Performance OK'!P$1,'Job Number'!$B$3:$B$200,'Line Performance OK'!$C27,'Job Number'!$E$3:$E$200,'Line Performance OK'!$A$26),"")</f>
        <v/>
      </c>
      <c r="Q27" s="8" t="str">
        <f>IFERROR($C$26/SUMIFS('Job Number'!#REF!,'Job Number'!$A$3:$A$200,'Line Performance OK'!Q$1,'Job Number'!$B$3:$B$200,'Line Performance OK'!$C27,'Job Number'!$E$3:$E$200,'Line Performance OK'!$A$26),"")</f>
        <v/>
      </c>
      <c r="R27" s="8" t="str">
        <f>IFERROR($C$26/SUMIFS('Job Number'!#REF!,'Job Number'!$A$3:$A$200,'Line Performance OK'!R$1,'Job Number'!$B$3:$B$200,'Line Performance OK'!$C27,'Job Number'!$E$3:$E$200,'Line Performance OK'!$A$26),"")</f>
        <v/>
      </c>
      <c r="S27" s="8" t="str">
        <f>IFERROR($C$26/SUMIFS('Job Number'!#REF!,'Job Number'!$A$3:$A$200,'Line Performance OK'!S$1,'Job Number'!$B$3:$B$200,'Line Performance OK'!$C27,'Job Number'!$E$3:$E$200,'Line Performance OK'!$A$26),"")</f>
        <v/>
      </c>
      <c r="T27" s="8" t="str">
        <f>IFERROR($C$26/SUMIFS('Job Number'!#REF!,'Job Number'!$A$3:$A$200,'Line Performance OK'!T$1,'Job Number'!$B$3:$B$200,'Line Performance OK'!$C27,'Job Number'!$E$3:$E$200,'Line Performance OK'!$A$26),"")</f>
        <v/>
      </c>
      <c r="U27" s="8" t="str">
        <f>IFERROR($C$26/SUMIFS('Job Number'!#REF!,'Job Number'!$A$3:$A$200,'Line Performance OK'!U$1,'Job Number'!$B$3:$B$200,'Line Performance OK'!$C27,'Job Number'!$E$3:$E$200,'Line Performance OK'!$A$26),"")</f>
        <v/>
      </c>
      <c r="V27" s="8" t="str">
        <f>IFERROR($C$26/SUMIFS('Job Number'!#REF!,'Job Number'!$A$3:$A$200,'Line Performance OK'!V$1,'Job Number'!$B$3:$B$200,'Line Performance OK'!$C27,'Job Number'!$E$3:$E$200,'Line Performance OK'!$A$26),"")</f>
        <v/>
      </c>
      <c r="W27" s="8" t="str">
        <f>IFERROR($C$26/SUMIFS('Job Number'!#REF!,'Job Number'!$A$3:$A$200,'Line Performance OK'!W$1,'Job Number'!$B$3:$B$200,'Line Performance OK'!$C27,'Job Number'!$E$3:$E$200,'Line Performance OK'!$A$26),"")</f>
        <v/>
      </c>
      <c r="X27" s="8" t="str">
        <f>IFERROR($C$26/SUMIFS('Job Number'!#REF!,'Job Number'!$A$3:$A$200,'Line Performance OK'!X$1,'Job Number'!$B$3:$B$200,'Line Performance OK'!$C27,'Job Number'!$E$3:$E$200,'Line Performance OK'!$A$26),"")</f>
        <v/>
      </c>
      <c r="Y27" s="8" t="str">
        <f>IFERROR($C$26/SUMIFS('Job Number'!#REF!,'Job Number'!$A$3:$A$200,'Line Performance OK'!Y$1,'Job Number'!$B$3:$B$200,'Line Performance OK'!$C27,'Job Number'!$E$3:$E$200,'Line Performance OK'!$A$26),"")</f>
        <v/>
      </c>
      <c r="Z27" s="8" t="str">
        <f>IFERROR($C$26/SUMIFS('Job Number'!#REF!,'Job Number'!$A$3:$A$200,'Line Performance OK'!Z$1,'Job Number'!$B$3:$B$200,'Line Performance OK'!$C27,'Job Number'!$E$3:$E$200,'Line Performance OK'!$A$26),"")</f>
        <v/>
      </c>
      <c r="AA27" s="8" t="str">
        <f>IFERROR($C$26/SUMIFS('Job Number'!#REF!,'Job Number'!$A$3:$A$200,'Line Performance OK'!AA$1,'Job Number'!$B$3:$B$200,'Line Performance OK'!$C27,'Job Number'!$E$3:$E$200,'Line Performance OK'!$A$26),"")</f>
        <v/>
      </c>
      <c r="AB27" s="8" t="str">
        <f>IFERROR($C$26/SUMIFS('Job Number'!#REF!,'Job Number'!$A$3:$A$200,'Line Performance OK'!AB$1,'Job Number'!$B$3:$B$200,'Line Performance OK'!$C27,'Job Number'!$E$3:$E$200,'Line Performance OK'!$A$26),"")</f>
        <v/>
      </c>
      <c r="AC27" s="8" t="str">
        <f>IFERROR($C$26/SUMIFS('Job Number'!#REF!,'Job Number'!$A$3:$A$200,'Line Performance OK'!AC$1,'Job Number'!$B$3:$B$200,'Line Performance OK'!$C27,'Job Number'!$E$3:$E$200,'Line Performance OK'!$A$26),"")</f>
        <v/>
      </c>
      <c r="AD27" s="8" t="str">
        <f>IFERROR($C$26/SUMIFS('Job Number'!#REF!,'Job Number'!$A$3:$A$200,'Line Performance OK'!AD$1,'Job Number'!$B$3:$B$200,'Line Performance OK'!$C27,'Job Number'!$E$3:$E$200,'Line Performance OK'!$A$26),"")</f>
        <v/>
      </c>
      <c r="AE27" s="8" t="str">
        <f>IFERROR($C$26/SUMIFS('Job Number'!#REF!,'Job Number'!$A$3:$A$200,'Line Performance OK'!AE$1,'Job Number'!$B$3:$B$200,'Line Performance OK'!$C27,'Job Number'!$E$3:$E$200,'Line Performance OK'!$A$26),"")</f>
        <v/>
      </c>
      <c r="AF27" s="8" t="str">
        <f>IFERROR($C$26/SUMIFS('Job Number'!#REF!,'Job Number'!$A$3:$A$200,'Line Performance OK'!AF$1,'Job Number'!$B$3:$B$200,'Line Performance OK'!$C27,'Job Number'!$E$3:$E$200,'Line Performance OK'!$A$26),"")</f>
        <v/>
      </c>
      <c r="AG27" s="8" t="str">
        <f>IFERROR($C$26/SUMIFS('Job Number'!#REF!,'Job Number'!$A$3:$A$200,'Line Performance OK'!AG$1,'Job Number'!$B$3:$B$200,'Line Performance OK'!$C27,'Job Number'!$E$3:$E$200,'Line Performance OK'!$A$26),"")</f>
        <v/>
      </c>
      <c r="AH27" s="8" t="str">
        <f>IFERROR($C$26/SUMIFS('Job Number'!#REF!,'Job Number'!$A$3:$A$200,'Line Performance OK'!AH$1,'Job Number'!$B$3:$B$200,'Line Performance OK'!$C27,'Job Number'!$E$3:$E$200,'Line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Number'!$A$3:$A$200,'Line Performance OK'!D$1,'Job Number'!$B$3:$B$200,'Line Performance OK'!$C28,'Job Number'!$E$3:$E$200,'Line Performance OK'!$A$26),"")</f>
        <v/>
      </c>
      <c r="E28" s="8" t="str">
        <f>IFERROR($C$26/SUMIFS('Job Number'!#REF!,'Job Number'!$A$3:$A$200,'Line Performance OK'!E$1,'Job Number'!$B$3:$B$200,'Line Performance OK'!$C28,'Job Number'!$E$3:$E$200,'Line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Number'!$A$3:$A$200,'Line Performance OK'!H$1,'Job Number'!$B$3:$B$200,'Line Performance OK'!$C28,'Job Number'!$E$3:$E$200,'Line Performance OK'!$A$26),"")</f>
        <v/>
      </c>
      <c r="I28" s="8" t="str">
        <f>IFERROR($C$26/SUMIFS('Job Number'!#REF!,'Job Number'!$A$3:$A$200,'Line Performance OK'!I$1,'Job Number'!$B$3:$B$200,'Line Performance OK'!$C28,'Job Number'!$E$3:$E$200,'Line Performance OK'!$A$26),"")</f>
        <v/>
      </c>
      <c r="J28" s="8" t="str">
        <f>IFERROR($C$26/SUMIFS('Job Number'!#REF!,'Job Number'!$A$3:$A$200,'Line Performance OK'!J$1,'Job Number'!$B$3:$B$200,'Line Performance OK'!$C28,'Job Number'!$E$3:$E$200,'Line Performance OK'!$A$26),"")</f>
        <v/>
      </c>
      <c r="K28" s="8" t="str">
        <f>IFERROR($C$26/SUMIFS('Job Number'!#REF!,'Job Number'!$A$3:$A$200,'Line Performance OK'!K$1,'Job Number'!$B$3:$B$200,'Line Performance OK'!$C28,'Job Number'!$E$3:$E$200,'Line Performance OK'!$A$26),"")</f>
        <v/>
      </c>
      <c r="L28" s="8" t="str">
        <f>IFERROR($C$26/SUMIFS('Job Number'!#REF!,'Job Number'!$A$3:$A$200,'Line Performance OK'!L$1,'Job Number'!$B$3:$B$200,'Line Performance OK'!$C28,'Job Number'!$E$3:$E$200,'Line Performance OK'!$A$26),"")</f>
        <v/>
      </c>
      <c r="M28" s="8">
        <v>1.0714285714285714</v>
      </c>
      <c r="N28" s="8" t="str">
        <f>IFERROR($C$26/SUMIFS('Job Number'!#REF!,'Job Number'!$A$3:$A$200,'Line Performance OK'!N$1,'Job Number'!$B$3:$B$200,'Line Performance OK'!$C28,'Job Number'!$E$3:$E$200,'Line Performance OK'!$A$26),"")</f>
        <v/>
      </c>
      <c r="O28" s="8" t="str">
        <f>IFERROR($C$26/SUMIFS('Job Number'!#REF!,'Job Number'!$A$3:$A$200,'Line Performance OK'!O$1,'Job Number'!$B$3:$B$200,'Line Performance OK'!$C28,'Job Number'!$E$3:$E$200,'Line Performance OK'!$A$26),"")</f>
        <v/>
      </c>
      <c r="P28" s="8" t="str">
        <f>IFERROR($C$26/SUMIFS('Job Number'!#REF!,'Job Number'!$A$3:$A$200,'Line Performance OK'!P$1,'Job Number'!$B$3:$B$200,'Line Performance OK'!$C28,'Job Number'!$E$3:$E$200,'Line Performance OK'!$A$26),"")</f>
        <v/>
      </c>
      <c r="Q28" s="8" t="str">
        <f>IFERROR($C$26/SUMIFS('Job Number'!#REF!,'Job Number'!$A$3:$A$200,'Line Performance OK'!Q$1,'Job Number'!$B$3:$B$200,'Line Performance OK'!$C28,'Job Number'!$E$3:$E$200,'Line Performance OK'!$A$26),"")</f>
        <v/>
      </c>
      <c r="R28" s="8" t="str">
        <f>IFERROR($C$26/SUMIFS('Job Number'!#REF!,'Job Number'!$A$3:$A$200,'Line Performance OK'!R$1,'Job Number'!$B$3:$B$200,'Line Performance OK'!$C28,'Job Number'!$E$3:$E$200,'Line Performance OK'!$A$26),"")</f>
        <v/>
      </c>
      <c r="S28" s="8" t="str">
        <f>IFERROR($C$26/SUMIFS('Job Number'!#REF!,'Job Number'!$A$3:$A$200,'Line Performance OK'!S$1,'Job Number'!$B$3:$B$200,'Line Performance OK'!$C28,'Job Number'!$E$3:$E$200,'Line Performance OK'!$A$26),"")</f>
        <v/>
      </c>
      <c r="T28" s="8" t="str">
        <f>IFERROR($C$26/SUMIFS('Job Number'!#REF!,'Job Number'!$A$3:$A$200,'Line Performance OK'!T$1,'Job Number'!$B$3:$B$200,'Line Performance OK'!$C28,'Job Number'!$E$3:$E$200,'Line Performance OK'!$A$26),"")</f>
        <v/>
      </c>
      <c r="U28" s="8" t="str">
        <f>IFERROR($C$26/SUMIFS('Job Number'!#REF!,'Job Number'!$A$3:$A$200,'Line Performance OK'!U$1,'Job Number'!$B$3:$B$200,'Line Performance OK'!$C28,'Job Number'!$E$3:$E$200,'Line Performance OK'!$A$26),"")</f>
        <v/>
      </c>
      <c r="V28" s="8" t="str">
        <f>IFERROR($C$26/SUMIFS('Job Number'!#REF!,'Job Number'!$A$3:$A$200,'Line Performance OK'!V$1,'Job Number'!$B$3:$B$200,'Line Performance OK'!$C28,'Job Number'!$E$3:$E$200,'Line Performance OK'!$A$26),"")</f>
        <v/>
      </c>
      <c r="W28" s="8" t="str">
        <f>IFERROR($C$26/SUMIFS('Job Number'!#REF!,'Job Number'!$A$3:$A$200,'Line Performance OK'!W$1,'Job Number'!$B$3:$B$200,'Line Performance OK'!$C28,'Job Number'!$E$3:$E$200,'Line Performance OK'!$A$26),"")</f>
        <v/>
      </c>
      <c r="X28" s="8" t="str">
        <f>IFERROR($C$26/SUMIFS('Job Number'!#REF!,'Job Number'!$A$3:$A$200,'Line Performance OK'!X$1,'Job Number'!$B$3:$B$200,'Line Performance OK'!$C28,'Job Number'!$E$3:$E$200,'Line Performance OK'!$A$26),"")</f>
        <v/>
      </c>
      <c r="Y28" s="8" t="str">
        <f>IFERROR($C$26/SUMIFS('Job Number'!#REF!,'Job Number'!$A$3:$A$200,'Line Performance OK'!Y$1,'Job Number'!$B$3:$B$200,'Line Performance OK'!$C28,'Job Number'!$E$3:$E$200,'Line Performance OK'!$A$26),"")</f>
        <v/>
      </c>
      <c r="Z28" s="8" t="str">
        <f>IFERROR($C$26/SUMIFS('Job Number'!#REF!,'Job Number'!$A$3:$A$200,'Line Performance OK'!Z$1,'Job Number'!$B$3:$B$200,'Line Performance OK'!$C28,'Job Number'!$E$3:$E$200,'Line Performance OK'!$A$26),"")</f>
        <v/>
      </c>
      <c r="AA28" s="8" t="str">
        <f>IFERROR($C$26/SUMIFS('Job Number'!#REF!,'Job Number'!$A$3:$A$200,'Line Performance OK'!AA$1,'Job Number'!$B$3:$B$200,'Line Performance OK'!$C28,'Job Number'!$E$3:$E$200,'Line Performance OK'!$A$26),"")</f>
        <v/>
      </c>
      <c r="AB28" s="8" t="str">
        <f>IFERROR($C$26/SUMIFS('Job Number'!#REF!,'Job Number'!$A$3:$A$200,'Line Performance OK'!AB$1,'Job Number'!$B$3:$B$200,'Line Performance OK'!$C28,'Job Number'!$E$3:$E$200,'Line Performance OK'!$A$26),"")</f>
        <v/>
      </c>
      <c r="AC28" s="8" t="str">
        <f>IFERROR($C$26/SUMIFS('Job Number'!#REF!,'Job Number'!$A$3:$A$200,'Line Performance OK'!AC$1,'Job Number'!$B$3:$B$200,'Line Performance OK'!$C28,'Job Number'!$E$3:$E$200,'Line Performance OK'!$A$26),"")</f>
        <v/>
      </c>
      <c r="AD28" s="8" t="str">
        <f>IFERROR($C$26/SUMIFS('Job Number'!#REF!,'Job Number'!$A$3:$A$200,'Line Performance OK'!AD$1,'Job Number'!$B$3:$B$200,'Line Performance OK'!$C28,'Job Number'!$E$3:$E$200,'Line Performance OK'!$A$26),"")</f>
        <v/>
      </c>
      <c r="AE28" s="8" t="str">
        <f>IFERROR($C$26/SUMIFS('Job Number'!#REF!,'Job Number'!$A$3:$A$200,'Line Performance OK'!AE$1,'Job Number'!$B$3:$B$200,'Line Performance OK'!$C28,'Job Number'!$E$3:$E$200,'Line Performance OK'!$A$26),"")</f>
        <v/>
      </c>
      <c r="AF28" s="8" t="str">
        <f>IFERROR($C$26/SUMIFS('Job Number'!#REF!,'Job Number'!$A$3:$A$200,'Line Performance OK'!AF$1,'Job Number'!$B$3:$B$200,'Line Performance OK'!$C28,'Job Number'!$E$3:$E$200,'Line Performance OK'!$A$26),"")</f>
        <v/>
      </c>
      <c r="AG28" s="8" t="str">
        <f>IFERROR($C$26/SUMIFS('Job Number'!#REF!,'Job Number'!$A$3:$A$200,'Line Performance OK'!AG$1,'Job Number'!$B$3:$B$200,'Line Performance OK'!$C28,'Job Number'!$E$3:$E$200,'Line Performance OK'!$A$26),"")</f>
        <v/>
      </c>
      <c r="AH28" s="8" t="str">
        <f>IFERROR($C$26/SUMIFS('Job Number'!#REF!,'Job Number'!$A$3:$A$200,'Line Performance OK'!AH$1,'Job Number'!$B$3:$B$200,'Line Performance OK'!$C28,'Job Number'!$E$3:$E$200,'Line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Number'!$A$3:$A$200,'Line Performance OK'!D$1,'Job Number'!$B$3:$B$200,'Line Performance OK'!$C29,'Job Number'!$E$3:$E$200,'Line Performance OK'!$A$26),"")</f>
        <v/>
      </c>
      <c r="E29" s="8" t="str">
        <f>IFERROR($C$26/SUMIFS('Job Number'!#REF!,'Job Number'!$A$3:$A$200,'Line Performance OK'!E$1,'Job Number'!$B$3:$B$200,'Line Performance OK'!$C29,'Job Number'!$E$3:$E$200,'Line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Number'!$A$3:$A$200,'Line Performance OK'!H$1,'Job Number'!$B$3:$B$200,'Line Performance OK'!$C29,'Job Number'!$E$3:$E$200,'Line Performance OK'!$A$26),"")</f>
        <v/>
      </c>
      <c r="I29" s="8" t="str">
        <f>IFERROR($C$26/SUMIFS('Job Number'!#REF!,'Job Number'!$A$3:$A$200,'Line Performance OK'!I$1,'Job Number'!$B$3:$B$200,'Line Performance OK'!$C29,'Job Number'!$E$3:$E$200,'Line Performance OK'!$A$26),"")</f>
        <v/>
      </c>
      <c r="J29" s="8" t="str">
        <f>IFERROR($C$26/SUMIFS('Job Number'!#REF!,'Job Number'!$A$3:$A$200,'Line Performance OK'!J$1,'Job Number'!$B$3:$B$200,'Line Performance OK'!$C29,'Job Number'!$E$3:$E$200,'Line Performance OK'!$A$26),"")</f>
        <v/>
      </c>
      <c r="K29" s="8" t="str">
        <f>IFERROR($C$26/SUMIFS('Job Number'!#REF!,'Job Number'!$A$3:$A$200,'Line Performance OK'!K$1,'Job Number'!$B$3:$B$200,'Line Performance OK'!$C29,'Job Number'!$E$3:$E$200,'Line Performance OK'!$A$26),"")</f>
        <v/>
      </c>
      <c r="L29" s="8" t="str">
        <f>IFERROR($C$26/SUMIFS('Job Number'!#REF!,'Job Number'!$A$3:$A$200,'Line Performance OK'!L$1,'Job Number'!$B$3:$B$200,'Line Performance OK'!$C29,'Job Number'!$E$3:$E$200,'Line Performance OK'!$A$26),"")</f>
        <v/>
      </c>
      <c r="M29" s="8">
        <v>1.0622448979591836</v>
      </c>
      <c r="N29" s="8" t="str">
        <f>IFERROR($C$26/SUMIFS('Job Number'!#REF!,'Job Number'!$A$3:$A$200,'Line Performance OK'!N$1,'Job Number'!$B$3:$B$200,'Line Performance OK'!$C29,'Job Number'!$E$3:$E$200,'Line Performance OK'!$A$26),"")</f>
        <v/>
      </c>
      <c r="O29" s="8" t="str">
        <f>IFERROR($C$26/SUMIFS('Job Number'!#REF!,'Job Number'!$A$3:$A$200,'Line Performance OK'!O$1,'Job Number'!$B$3:$B$200,'Line Performance OK'!$C29,'Job Number'!$E$3:$E$200,'Line Performance OK'!$A$26),"")</f>
        <v/>
      </c>
      <c r="P29" s="8" t="str">
        <f>IFERROR($C$26/SUMIFS('Job Number'!#REF!,'Job Number'!$A$3:$A$200,'Line Performance OK'!P$1,'Job Number'!$B$3:$B$200,'Line Performance OK'!$C29,'Job Number'!$E$3:$E$200,'Line Performance OK'!$A$26),"")</f>
        <v/>
      </c>
      <c r="Q29" s="8" t="str">
        <f>IFERROR($C$26/SUMIFS('Job Number'!#REF!,'Job Number'!$A$3:$A$200,'Line Performance OK'!Q$1,'Job Number'!$B$3:$B$200,'Line Performance OK'!$C29,'Job Number'!$E$3:$E$200,'Line Performance OK'!$A$26),"")</f>
        <v/>
      </c>
      <c r="R29" s="8" t="str">
        <f>IFERROR($C$26/SUMIFS('Job Number'!#REF!,'Job Number'!$A$3:$A$200,'Line Performance OK'!R$1,'Job Number'!$B$3:$B$200,'Line Performance OK'!$C29,'Job Number'!$E$3:$E$200,'Line Performance OK'!$A$26),"")</f>
        <v/>
      </c>
      <c r="S29" s="8" t="str">
        <f>IFERROR($C$26/SUMIFS('Job Number'!#REF!,'Job Number'!$A$3:$A$200,'Line Performance OK'!S$1,'Job Number'!$B$3:$B$200,'Line Performance OK'!$C29,'Job Number'!$E$3:$E$200,'Line Performance OK'!$A$26),"")</f>
        <v/>
      </c>
      <c r="T29" s="8" t="str">
        <f>IFERROR($C$26/SUMIFS('Job Number'!#REF!,'Job Number'!$A$3:$A$200,'Line Performance OK'!T$1,'Job Number'!$B$3:$B$200,'Line Performance OK'!$C29,'Job Number'!$E$3:$E$200,'Line Performance OK'!$A$26),"")</f>
        <v/>
      </c>
      <c r="U29" s="8" t="str">
        <f>IFERROR($C$26/SUMIFS('Job Number'!#REF!,'Job Number'!$A$3:$A$200,'Line Performance OK'!U$1,'Job Number'!$B$3:$B$200,'Line Performance OK'!$C29,'Job Number'!$E$3:$E$200,'Line Performance OK'!$A$26),"")</f>
        <v/>
      </c>
      <c r="V29" s="8" t="str">
        <f>IFERROR($C$26/SUMIFS('Job Number'!#REF!,'Job Number'!$A$3:$A$200,'Line Performance OK'!V$1,'Job Number'!$B$3:$B$200,'Line Performance OK'!$C29,'Job Number'!$E$3:$E$200,'Line Performance OK'!$A$26),"")</f>
        <v/>
      </c>
      <c r="W29" s="8" t="str">
        <f>IFERROR($C$26/SUMIFS('Job Number'!#REF!,'Job Number'!$A$3:$A$200,'Line Performance OK'!W$1,'Job Number'!$B$3:$B$200,'Line Performance OK'!$C29,'Job Number'!$E$3:$E$200,'Line Performance OK'!$A$26),"")</f>
        <v/>
      </c>
      <c r="X29" s="8" t="str">
        <f>IFERROR($C$26/SUMIFS('Job Number'!#REF!,'Job Number'!$A$3:$A$200,'Line Performance OK'!X$1,'Job Number'!$B$3:$B$200,'Line Performance OK'!$C29,'Job Number'!$E$3:$E$200,'Line Performance OK'!$A$26),"")</f>
        <v/>
      </c>
      <c r="Y29" s="8" t="str">
        <f>IFERROR($C$26/SUMIFS('Job Number'!#REF!,'Job Number'!$A$3:$A$200,'Line Performance OK'!Y$1,'Job Number'!$B$3:$B$200,'Line Performance OK'!$C29,'Job Number'!$E$3:$E$200,'Line Performance OK'!$A$26),"")</f>
        <v/>
      </c>
      <c r="Z29" s="8" t="str">
        <f>IFERROR($C$26/SUMIFS('Job Number'!#REF!,'Job Number'!$A$3:$A$200,'Line Performance OK'!Z$1,'Job Number'!$B$3:$B$200,'Line Performance OK'!$C29,'Job Number'!$E$3:$E$200,'Line Performance OK'!$A$26),"")</f>
        <v/>
      </c>
      <c r="AA29" s="8" t="str">
        <f>IFERROR($C$26/SUMIFS('Job Number'!#REF!,'Job Number'!$A$3:$A$200,'Line Performance OK'!AA$1,'Job Number'!$B$3:$B$200,'Line Performance OK'!$C29,'Job Number'!$E$3:$E$200,'Line Performance OK'!$A$26),"")</f>
        <v/>
      </c>
      <c r="AB29" s="8" t="str">
        <f>IFERROR($C$26/SUMIFS('Job Number'!#REF!,'Job Number'!$A$3:$A$200,'Line Performance OK'!AB$1,'Job Number'!$B$3:$B$200,'Line Performance OK'!$C29,'Job Number'!$E$3:$E$200,'Line Performance OK'!$A$26),"")</f>
        <v/>
      </c>
      <c r="AC29" s="8" t="str">
        <f>IFERROR($C$26/SUMIFS('Job Number'!#REF!,'Job Number'!$A$3:$A$200,'Line Performance OK'!AC$1,'Job Number'!$B$3:$B$200,'Line Performance OK'!$C29,'Job Number'!$E$3:$E$200,'Line Performance OK'!$A$26),"")</f>
        <v/>
      </c>
      <c r="AD29" s="8" t="str">
        <f>IFERROR($C$26/SUMIFS('Job Number'!#REF!,'Job Number'!$A$3:$A$200,'Line Performance OK'!AD$1,'Job Number'!$B$3:$B$200,'Line Performance OK'!$C29,'Job Number'!$E$3:$E$200,'Line Performance OK'!$A$26),"")</f>
        <v/>
      </c>
      <c r="AE29" s="8" t="str">
        <f>IFERROR($C$26/SUMIFS('Job Number'!#REF!,'Job Number'!$A$3:$A$200,'Line Performance OK'!AE$1,'Job Number'!$B$3:$B$200,'Line Performance OK'!$C29,'Job Number'!$E$3:$E$200,'Line Performance OK'!$A$26),"")</f>
        <v/>
      </c>
      <c r="AF29" s="8" t="str">
        <f>IFERROR($C$26/SUMIFS('Job Number'!#REF!,'Job Number'!$A$3:$A$200,'Line Performance OK'!AF$1,'Job Number'!$B$3:$B$200,'Line Performance OK'!$C29,'Job Number'!$E$3:$E$200,'Line Performance OK'!$A$26),"")</f>
        <v/>
      </c>
      <c r="AG29" s="8" t="str">
        <f>IFERROR($C$26/SUMIFS('Job Number'!#REF!,'Job Number'!$A$3:$A$200,'Line Performance OK'!AG$1,'Job Number'!$B$3:$B$200,'Line Performance OK'!$C29,'Job Number'!$E$3:$E$200,'Line Performance OK'!$A$26),"")</f>
        <v/>
      </c>
      <c r="AH29" s="8" t="str">
        <f>IFERROR($C$26/SUMIFS('Job Number'!#REF!,'Job Number'!$A$3:$A$200,'Line Performance OK'!AH$1,'Job Number'!$B$3:$B$200,'Line Performance OK'!$C29,'Job Number'!$E$3:$E$200,'Line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Number'!$A$3:$A$200,'Line Performance OK'!D$1,'Job Number'!$B$3:$B$200,'Line Performance OK'!$C30,'Job Number'!$E$3:$E$200,'Line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Number'!$A$3:$A$200,'Line Performance OK'!K$1,'Job Number'!$B$3:$B$200,'Line Performance OK'!$C30,'Job Number'!$E$3:$E$200,'Line Performance OK'!$A$26),"")</f>
        <v/>
      </c>
      <c r="L30" s="8" t="str">
        <f>IFERROR($C$26/SUMIFS('Job Number'!#REF!,'Job Number'!$A$3:$A$200,'Line Performance OK'!L$1,'Job Number'!$B$3:$B$200,'Line Performance OK'!$C30,'Job Number'!$E$3:$E$200,'Line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Number'!$A$3:$A$200,'Line Performance OK'!P$1,'Job Number'!$B$3:$B$200,'Line Performance OK'!$C30,'Job Number'!$E$3:$E$200,'Line Performance OK'!$A$26),"")</f>
        <v/>
      </c>
      <c r="Q30" s="8" t="str">
        <f>IFERROR($C$26/SUMIFS('Job Number'!#REF!,'Job Number'!$A$3:$A$200,'Line Performance OK'!Q$1,'Job Number'!$B$3:$B$200,'Line Performance OK'!$C30,'Job Number'!$E$3:$E$200,'Line Performance OK'!$A$26),"")</f>
        <v/>
      </c>
      <c r="R30" s="8" t="str">
        <f>IFERROR($C$26/SUMIFS('Job Number'!#REF!,'Job Number'!$A$3:$A$200,'Line Performance OK'!R$1,'Job Number'!$B$3:$B$200,'Line Performance OK'!$C30,'Job Number'!$E$3:$E$200,'Line Performance OK'!$A$26),"")</f>
        <v/>
      </c>
      <c r="S30" s="8" t="str">
        <f>IFERROR($C$26/SUMIFS('Job Number'!#REF!,'Job Number'!$A$3:$A$200,'Line Performance OK'!S$1,'Job Number'!$B$3:$B$200,'Line Performance OK'!$C30,'Job Number'!$E$3:$E$200,'Line Performance OK'!$A$26),"")</f>
        <v/>
      </c>
      <c r="T30" s="8" t="str">
        <f>IFERROR($C$26/SUMIFS('Job Number'!#REF!,'Job Number'!$A$3:$A$200,'Line Performance OK'!T$1,'Job Number'!$B$3:$B$200,'Line Performance OK'!$C30,'Job Number'!$E$3:$E$200,'Line Performance OK'!$A$26),"")</f>
        <v/>
      </c>
      <c r="U30" s="8" t="str">
        <f>IFERROR($C$26/SUMIFS('Job Number'!#REF!,'Job Number'!$A$3:$A$200,'Line Performance OK'!U$1,'Job Number'!$B$3:$B$200,'Line Performance OK'!$C30,'Job Number'!$E$3:$E$200,'Line Performance OK'!$A$26),"")</f>
        <v/>
      </c>
      <c r="V30" s="8" t="str">
        <f>IFERROR($C$26/SUMIFS('Job Number'!#REF!,'Job Number'!$A$3:$A$200,'Line Performance OK'!V$1,'Job Number'!$B$3:$B$200,'Line Performance OK'!$C30,'Job Number'!$E$3:$E$200,'Line Performance OK'!$A$26),"")</f>
        <v/>
      </c>
      <c r="W30" s="8" t="str">
        <f>IFERROR($C$26/SUMIFS('Job Number'!#REF!,'Job Number'!$A$3:$A$200,'Line Performance OK'!W$1,'Job Number'!$B$3:$B$200,'Line Performance OK'!$C30,'Job Number'!$E$3:$E$200,'Line Performance OK'!$A$26),"")</f>
        <v/>
      </c>
      <c r="X30" s="8" t="str">
        <f>IFERROR($C$26/SUMIFS('Job Number'!#REF!,'Job Number'!$A$3:$A$200,'Line Performance OK'!X$1,'Job Number'!$B$3:$B$200,'Line Performance OK'!$C30,'Job Number'!$E$3:$E$200,'Line Performance OK'!$A$26),"")</f>
        <v/>
      </c>
      <c r="Y30" s="8" t="str">
        <f>IFERROR($C$26/SUMIFS('Job Number'!#REF!,'Job Number'!$A$3:$A$200,'Line Performance OK'!Y$1,'Job Number'!$B$3:$B$200,'Line Performance OK'!$C30,'Job Number'!$E$3:$E$200,'Line Performance OK'!$A$26),"")</f>
        <v/>
      </c>
      <c r="Z30" s="8" t="str">
        <f>IFERROR($C$26/SUMIFS('Job Number'!#REF!,'Job Number'!$A$3:$A$200,'Line Performance OK'!Z$1,'Job Number'!$B$3:$B$200,'Line Performance OK'!$C30,'Job Number'!$E$3:$E$200,'Line Performance OK'!$A$26),"")</f>
        <v/>
      </c>
      <c r="AA30" s="8" t="str">
        <f>IFERROR($C$26/SUMIFS('Job Number'!#REF!,'Job Number'!$A$3:$A$200,'Line Performance OK'!AA$1,'Job Number'!$B$3:$B$200,'Line Performance OK'!$C30,'Job Number'!$E$3:$E$200,'Line Performance OK'!$A$26),"")</f>
        <v/>
      </c>
      <c r="AB30" s="8" t="str">
        <f>IFERROR($C$26/SUMIFS('Job Number'!#REF!,'Job Number'!$A$3:$A$200,'Line Performance OK'!AB$1,'Job Number'!$B$3:$B$200,'Line Performance OK'!$C30,'Job Number'!$E$3:$E$200,'Line Performance OK'!$A$26),"")</f>
        <v/>
      </c>
      <c r="AC30" s="8" t="str">
        <f>IFERROR($C$26/SUMIFS('Job Number'!#REF!,'Job Number'!$A$3:$A$200,'Line Performance OK'!AC$1,'Job Number'!$B$3:$B$200,'Line Performance OK'!$C30,'Job Number'!$E$3:$E$200,'Line Performance OK'!$A$26),"")</f>
        <v/>
      </c>
      <c r="AD30" s="8" t="str">
        <f>IFERROR($C$26/SUMIFS('Job Number'!#REF!,'Job Number'!$A$3:$A$200,'Line Performance OK'!AD$1,'Job Number'!$B$3:$B$200,'Line Performance OK'!$C30,'Job Number'!$E$3:$E$200,'Line Performance OK'!$A$26),"")</f>
        <v/>
      </c>
      <c r="AE30" s="8" t="str">
        <f>IFERROR($C$26/SUMIFS('Job Number'!#REF!,'Job Number'!$A$3:$A$200,'Line Performance OK'!AE$1,'Job Number'!$B$3:$B$200,'Line Performance OK'!$C30,'Job Number'!$E$3:$E$200,'Line Performance OK'!$A$26),"")</f>
        <v/>
      </c>
      <c r="AF30" s="8" t="str">
        <f>IFERROR($C$26/SUMIFS('Job Number'!#REF!,'Job Number'!$A$3:$A$200,'Line Performance OK'!AF$1,'Job Number'!$B$3:$B$200,'Line Performance OK'!$C30,'Job Number'!$E$3:$E$200,'Line Performance OK'!$A$26),"")</f>
        <v/>
      </c>
      <c r="AG30" s="8" t="str">
        <f>IFERROR($C$26/SUMIFS('Job Number'!#REF!,'Job Number'!$A$3:$A$200,'Line Performance OK'!AG$1,'Job Number'!$B$3:$B$200,'Line Performance OK'!$C30,'Job Number'!$E$3:$E$200,'Line Performance OK'!$A$26),"")</f>
        <v/>
      </c>
      <c r="AH30" s="8" t="str">
        <f>IFERROR($C$26/SUMIFS('Job Number'!#REF!,'Job Number'!$A$3:$A$200,'Line Performance OK'!AH$1,'Job Number'!$B$3:$B$200,'Line Performance OK'!$C30,'Job Number'!$E$3:$E$200,'Line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Number'!$A$3:$A$200,'Line Performance OK'!D$1,'Job Number'!$B$3:$B$200,'Line Performance OK'!$C31,'Job Number'!$E$3:$E$200,'Line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Number'!$A$3:$A$200,'Line Performance OK'!K$1,'Job Number'!$B$3:$B$200,'Line Performance OK'!$C31,'Job Number'!$E$3:$E$200,'Line Performance OK'!$A$26),"")</f>
        <v/>
      </c>
      <c r="L31" s="8" t="str">
        <f>IFERROR($C$26/SUMIFS('Job Number'!#REF!,'Job Number'!$A$3:$A$200,'Line Performance OK'!L$1,'Job Number'!$B$3:$B$200,'Line Performance OK'!$C31,'Job Number'!$E$3:$E$200,'Line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Number'!$A$3:$A$200,'Line Performance OK'!P$1,'Job Number'!$B$3:$B$200,'Line Performance OK'!$C31,'Job Number'!$E$3:$E$200,'Line Performance OK'!$A$26),"")</f>
        <v/>
      </c>
      <c r="Q31" s="8" t="str">
        <f>IFERROR($C$26/SUMIFS('Job Number'!#REF!,'Job Number'!$A$3:$A$200,'Line Performance OK'!Q$1,'Job Number'!$B$3:$B$200,'Line Performance OK'!$C31,'Job Number'!$E$3:$E$200,'Line Performance OK'!$A$26),"")</f>
        <v/>
      </c>
      <c r="R31" s="8" t="str">
        <f>IFERROR($C$26/SUMIFS('Job Number'!#REF!,'Job Number'!$A$3:$A$200,'Line Performance OK'!R$1,'Job Number'!$B$3:$B$200,'Line Performance OK'!$C31,'Job Number'!$E$3:$E$200,'Line Performance OK'!$A$26),"")</f>
        <v/>
      </c>
      <c r="S31" s="8" t="str">
        <f>IFERROR($C$26/SUMIFS('Job Number'!#REF!,'Job Number'!$A$3:$A$200,'Line Performance OK'!S$1,'Job Number'!$B$3:$B$200,'Line Performance OK'!$C31,'Job Number'!$E$3:$E$200,'Line Performance OK'!$A$26),"")</f>
        <v/>
      </c>
      <c r="T31" s="8" t="str">
        <f>IFERROR($C$26/SUMIFS('Job Number'!#REF!,'Job Number'!$A$3:$A$200,'Line Performance OK'!T$1,'Job Number'!$B$3:$B$200,'Line Performance OK'!$C31,'Job Number'!$E$3:$E$200,'Line Performance OK'!$A$26),"")</f>
        <v/>
      </c>
      <c r="U31" s="8" t="str">
        <f>IFERROR($C$26/SUMIFS('Job Number'!#REF!,'Job Number'!$A$3:$A$200,'Line Performance OK'!U$1,'Job Number'!$B$3:$B$200,'Line Performance OK'!$C31,'Job Number'!$E$3:$E$200,'Line Performance OK'!$A$26),"")</f>
        <v/>
      </c>
      <c r="V31" s="8" t="str">
        <f>IFERROR($C$26/SUMIFS('Job Number'!#REF!,'Job Number'!$A$3:$A$200,'Line Performance OK'!V$1,'Job Number'!$B$3:$B$200,'Line Performance OK'!$C31,'Job Number'!$E$3:$E$200,'Line Performance OK'!$A$26),"")</f>
        <v/>
      </c>
      <c r="W31" s="8" t="str">
        <f>IFERROR($C$26/SUMIFS('Job Number'!#REF!,'Job Number'!$A$3:$A$200,'Line Performance OK'!W$1,'Job Number'!$B$3:$B$200,'Line Performance OK'!$C31,'Job Number'!$E$3:$E$200,'Line Performance OK'!$A$26),"")</f>
        <v/>
      </c>
      <c r="X31" s="8" t="str">
        <f>IFERROR($C$26/SUMIFS('Job Number'!#REF!,'Job Number'!$A$3:$A$200,'Line Performance OK'!X$1,'Job Number'!$B$3:$B$200,'Line Performance OK'!$C31,'Job Number'!$E$3:$E$200,'Line Performance OK'!$A$26),"")</f>
        <v/>
      </c>
      <c r="Y31" s="8" t="str">
        <f>IFERROR($C$26/SUMIFS('Job Number'!#REF!,'Job Number'!$A$3:$A$200,'Line Performance OK'!Y$1,'Job Number'!$B$3:$B$200,'Line Performance OK'!$C31,'Job Number'!$E$3:$E$200,'Line Performance OK'!$A$26),"")</f>
        <v/>
      </c>
      <c r="Z31" s="8" t="str">
        <f>IFERROR($C$26/SUMIFS('Job Number'!#REF!,'Job Number'!$A$3:$A$200,'Line Performance OK'!Z$1,'Job Number'!$B$3:$B$200,'Line Performance OK'!$C31,'Job Number'!$E$3:$E$200,'Line Performance OK'!$A$26),"")</f>
        <v/>
      </c>
      <c r="AA31" s="8" t="str">
        <f>IFERROR($C$26/SUMIFS('Job Number'!#REF!,'Job Number'!$A$3:$A$200,'Line Performance OK'!AA$1,'Job Number'!$B$3:$B$200,'Line Performance OK'!$C31,'Job Number'!$E$3:$E$200,'Line Performance OK'!$A$26),"")</f>
        <v/>
      </c>
      <c r="AB31" s="8" t="str">
        <f>IFERROR($C$26/SUMIFS('Job Number'!#REF!,'Job Number'!$A$3:$A$200,'Line Performance OK'!AB$1,'Job Number'!$B$3:$B$200,'Line Performance OK'!$C31,'Job Number'!$E$3:$E$200,'Line Performance OK'!$A$26),"")</f>
        <v/>
      </c>
      <c r="AC31" s="8" t="str">
        <f>IFERROR($C$26/SUMIFS('Job Number'!#REF!,'Job Number'!$A$3:$A$200,'Line Performance OK'!AC$1,'Job Number'!$B$3:$B$200,'Line Performance OK'!$C31,'Job Number'!$E$3:$E$200,'Line Performance OK'!$A$26),"")</f>
        <v/>
      </c>
      <c r="AD31" s="8" t="str">
        <f>IFERROR($C$26/SUMIFS('Job Number'!#REF!,'Job Number'!$A$3:$A$200,'Line Performance OK'!AD$1,'Job Number'!$B$3:$B$200,'Line Performance OK'!$C31,'Job Number'!$E$3:$E$200,'Line Performance OK'!$A$26),"")</f>
        <v/>
      </c>
      <c r="AE31" s="8" t="str">
        <f>IFERROR($C$26/SUMIFS('Job Number'!#REF!,'Job Number'!$A$3:$A$200,'Line Performance OK'!AE$1,'Job Number'!$B$3:$B$200,'Line Performance OK'!$C31,'Job Number'!$E$3:$E$200,'Line Performance OK'!$A$26),"")</f>
        <v/>
      </c>
      <c r="AF31" s="8" t="str">
        <f>IFERROR($C$26/SUMIFS('Job Number'!#REF!,'Job Number'!$A$3:$A$200,'Line Performance OK'!AF$1,'Job Number'!$B$3:$B$200,'Line Performance OK'!$C31,'Job Number'!$E$3:$E$200,'Line Performance OK'!$A$26),"")</f>
        <v/>
      </c>
      <c r="AG31" s="8" t="str">
        <f>IFERROR($C$26/SUMIFS('Job Number'!#REF!,'Job Number'!$A$3:$A$200,'Line Performance OK'!AG$1,'Job Number'!$B$3:$B$200,'Line Performance OK'!$C31,'Job Number'!$E$3:$E$200,'Line Performance OK'!$A$26),"")</f>
        <v/>
      </c>
      <c r="AH31" s="8" t="str">
        <f>IFERROR($C$26/SUMIFS('Job Number'!#REF!,'Job Number'!$A$3:$A$200,'Line Performance OK'!AH$1,'Job Number'!$B$3:$B$200,'Line Performance OK'!$C31,'Job Number'!$E$3:$E$200,'Line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Number'!$A$3:$A$200,'Line Performance OK'!D$1,'Job Number'!$B$3:$B$200,'Line Performance OK'!$C32,'Job Number'!$E$3:$E$200,'Line Performance OK'!$A$26),"")</f>
        <v/>
      </c>
      <c r="E32" s="8" t="str">
        <f>IFERROR($C$26/SUMIFS('Job Number'!#REF!,'Job Number'!$A$3:$A$200,'Line Performance OK'!E$1,'Job Number'!$B$3:$B$200,'Line Performance OK'!$C32,'Job Number'!$E$3:$E$200,'Line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Number'!$A$3:$A$200,'Line Performance OK'!H$1,'Job Number'!$B$3:$B$200,'Line Performance OK'!$C32,'Job Number'!$E$3:$E$200,'Line Performance OK'!$A$26),"")</f>
        <v/>
      </c>
      <c r="I32" s="8" t="str">
        <f>IFERROR($C$26/SUMIFS('Job Number'!#REF!,'Job Number'!$A$3:$A$200,'Line Performance OK'!I$1,'Job Number'!$B$3:$B$200,'Line Performance OK'!$C32,'Job Number'!$E$3:$E$200,'Line Performance OK'!$A$26),"")</f>
        <v/>
      </c>
      <c r="J32" s="8" t="str">
        <f>IFERROR($C$26/SUMIFS('Job Number'!#REF!,'Job Number'!$A$3:$A$200,'Line Performance OK'!J$1,'Job Number'!$B$3:$B$200,'Line Performance OK'!$C32,'Job Number'!$E$3:$E$200,'Line Performance OK'!$A$26),"")</f>
        <v/>
      </c>
      <c r="K32" s="8" t="str">
        <f>IFERROR($C$26/SUMIFS('Job Number'!#REF!,'Job Number'!$A$3:$A$200,'Line Performance OK'!K$1,'Job Number'!$B$3:$B$200,'Line Performance OK'!$C32,'Job Number'!$E$3:$E$200,'Line Performance OK'!$A$26),"")</f>
        <v/>
      </c>
      <c r="L32" s="8" t="str">
        <f>IFERROR($C$26/SUMIFS('Job Number'!#REF!,'Job Number'!$A$3:$A$200,'Line Performance OK'!L$1,'Job Number'!$B$3:$B$200,'Line Performance OK'!$C32,'Job Number'!$E$3:$E$200,'Line Performance OK'!$A$26),"")</f>
        <v/>
      </c>
      <c r="M32" s="8">
        <v>1.0714285714285714</v>
      </c>
      <c r="N32" s="8" t="str">
        <f>IFERROR($C$26/SUMIFS('Job Number'!#REF!,'Job Number'!$A$3:$A$200,'Line Performance OK'!N$1,'Job Number'!$B$3:$B$200,'Line Performance OK'!$C32,'Job Number'!$E$3:$E$200,'Line Performance OK'!$A$26),"")</f>
        <v/>
      </c>
      <c r="O32" s="8" t="str">
        <f>IFERROR($C$26/SUMIFS('Job Number'!#REF!,'Job Number'!$A$3:$A$200,'Line Performance OK'!O$1,'Job Number'!$B$3:$B$200,'Line Performance OK'!$C32,'Job Number'!$E$3:$E$200,'Line Performance OK'!$A$26),"")</f>
        <v/>
      </c>
      <c r="P32" s="8" t="str">
        <f>IFERROR($C$26/SUMIFS('Job Number'!#REF!,'Job Number'!$A$3:$A$200,'Line Performance OK'!P$1,'Job Number'!$B$3:$B$200,'Line Performance OK'!$C32,'Job Number'!$E$3:$E$200,'Line Performance OK'!$A$26),"")</f>
        <v/>
      </c>
      <c r="Q32" s="8" t="str">
        <f>IFERROR($C$26/SUMIFS('Job Number'!#REF!,'Job Number'!$A$3:$A$200,'Line Performance OK'!Q$1,'Job Number'!$B$3:$B$200,'Line Performance OK'!$C32,'Job Number'!$E$3:$E$200,'Line Performance OK'!$A$26),"")</f>
        <v/>
      </c>
      <c r="R32" s="8" t="str">
        <f>IFERROR($C$26/SUMIFS('Job Number'!#REF!,'Job Number'!$A$3:$A$200,'Line Performance OK'!R$1,'Job Number'!$B$3:$B$200,'Line Performance OK'!$C32,'Job Number'!$E$3:$E$200,'Line Performance OK'!$A$26),"")</f>
        <v/>
      </c>
      <c r="S32" s="8" t="str">
        <f>IFERROR($C$26/SUMIFS('Job Number'!#REF!,'Job Number'!$A$3:$A$200,'Line Performance OK'!S$1,'Job Number'!$B$3:$B$200,'Line Performance OK'!$C32,'Job Number'!$E$3:$E$200,'Line Performance OK'!$A$26),"")</f>
        <v/>
      </c>
      <c r="T32" s="8" t="str">
        <f>IFERROR($C$26/SUMIFS('Job Number'!#REF!,'Job Number'!$A$3:$A$200,'Line Performance OK'!T$1,'Job Number'!$B$3:$B$200,'Line Performance OK'!$C32,'Job Number'!$E$3:$E$200,'Line Performance OK'!$A$26),"")</f>
        <v/>
      </c>
      <c r="U32" s="8" t="str">
        <f>IFERROR($C$26/SUMIFS('Job Number'!#REF!,'Job Number'!$A$3:$A$200,'Line Performance OK'!U$1,'Job Number'!$B$3:$B$200,'Line Performance OK'!$C32,'Job Number'!$E$3:$E$200,'Line Performance OK'!$A$26),"")</f>
        <v/>
      </c>
      <c r="V32" s="8" t="str">
        <f>IFERROR($C$26/SUMIFS('Job Number'!#REF!,'Job Number'!$A$3:$A$200,'Line Performance OK'!V$1,'Job Number'!$B$3:$B$200,'Line Performance OK'!$C32,'Job Number'!$E$3:$E$200,'Line Performance OK'!$A$26),"")</f>
        <v/>
      </c>
      <c r="W32" s="8" t="str">
        <f>IFERROR($C$26/SUMIFS('Job Number'!#REF!,'Job Number'!$A$3:$A$200,'Line Performance OK'!W$1,'Job Number'!$B$3:$B$200,'Line Performance OK'!$C32,'Job Number'!$E$3:$E$200,'Line Performance OK'!$A$26),"")</f>
        <v/>
      </c>
      <c r="X32" s="8" t="str">
        <f>IFERROR($C$26/SUMIFS('Job Number'!#REF!,'Job Number'!$A$3:$A$200,'Line Performance OK'!X$1,'Job Number'!$B$3:$B$200,'Line Performance OK'!$C32,'Job Number'!$E$3:$E$200,'Line Performance OK'!$A$26),"")</f>
        <v/>
      </c>
      <c r="Y32" s="8" t="str">
        <f>IFERROR($C$26/SUMIFS('Job Number'!#REF!,'Job Number'!$A$3:$A$200,'Line Performance OK'!Y$1,'Job Number'!$B$3:$B$200,'Line Performance OK'!$C32,'Job Number'!$E$3:$E$200,'Line Performance OK'!$A$26),"")</f>
        <v/>
      </c>
      <c r="Z32" s="8" t="str">
        <f>IFERROR($C$26/SUMIFS('Job Number'!#REF!,'Job Number'!$A$3:$A$200,'Line Performance OK'!Z$1,'Job Number'!$B$3:$B$200,'Line Performance OK'!$C32,'Job Number'!$E$3:$E$200,'Line Performance OK'!$A$26),"")</f>
        <v/>
      </c>
      <c r="AA32" s="8" t="str">
        <f>IFERROR($C$26/SUMIFS('Job Number'!#REF!,'Job Number'!$A$3:$A$200,'Line Performance OK'!AA$1,'Job Number'!$B$3:$B$200,'Line Performance OK'!$C32,'Job Number'!$E$3:$E$200,'Line Performance OK'!$A$26),"")</f>
        <v/>
      </c>
      <c r="AB32" s="8" t="str">
        <f>IFERROR($C$26/SUMIFS('Job Number'!#REF!,'Job Number'!$A$3:$A$200,'Line Performance OK'!AB$1,'Job Number'!$B$3:$B$200,'Line Performance OK'!$C32,'Job Number'!$E$3:$E$200,'Line Performance OK'!$A$26),"")</f>
        <v/>
      </c>
      <c r="AC32" s="8" t="str">
        <f>IFERROR($C$26/SUMIFS('Job Number'!#REF!,'Job Number'!$A$3:$A$200,'Line Performance OK'!AC$1,'Job Number'!$B$3:$B$200,'Line Performance OK'!$C32,'Job Number'!$E$3:$E$200,'Line Performance OK'!$A$26),"")</f>
        <v/>
      </c>
      <c r="AD32" s="8" t="str">
        <f>IFERROR($C$26/SUMIFS('Job Number'!#REF!,'Job Number'!$A$3:$A$200,'Line Performance OK'!AD$1,'Job Number'!$B$3:$B$200,'Line Performance OK'!$C32,'Job Number'!$E$3:$E$200,'Line Performance OK'!$A$26),"")</f>
        <v/>
      </c>
      <c r="AE32" s="8" t="str">
        <f>IFERROR($C$26/SUMIFS('Job Number'!#REF!,'Job Number'!$A$3:$A$200,'Line Performance OK'!AE$1,'Job Number'!$B$3:$B$200,'Line Performance OK'!$C32,'Job Number'!$E$3:$E$200,'Line Performance OK'!$A$26),"")</f>
        <v/>
      </c>
      <c r="AF32" s="8" t="str">
        <f>IFERROR($C$26/SUMIFS('Job Number'!#REF!,'Job Number'!$A$3:$A$200,'Line Performance OK'!AF$1,'Job Number'!$B$3:$B$200,'Line Performance OK'!$C32,'Job Number'!$E$3:$E$200,'Line Performance OK'!$A$26),"")</f>
        <v/>
      </c>
      <c r="AG32" s="8" t="str">
        <f>IFERROR($C$26/SUMIFS('Job Number'!#REF!,'Job Number'!$A$3:$A$200,'Line Performance OK'!AG$1,'Job Number'!$B$3:$B$200,'Line Performance OK'!$C32,'Job Number'!$E$3:$E$200,'Line Performance OK'!$A$26),"")</f>
        <v/>
      </c>
      <c r="AH32" s="8" t="str">
        <f>IFERROR($C$26/SUMIFS('Job Number'!#REF!,'Job Number'!$A$3:$A$200,'Line Performance OK'!AH$1,'Job Number'!$B$3:$B$200,'Line Performance OK'!$C32,'Job Number'!$E$3:$E$200,'Line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Number'!$A$3:$A$200,'Line Performance OK'!D$1,'Job Number'!$B$3:$B$200,'Line Performance OK'!$C33,'Job Number'!$E$3:$E$200,'Line Performance OK'!$A$26),"")</f>
        <v/>
      </c>
      <c r="E33" s="8" t="str">
        <f>IFERROR($C$26/SUMIFS('Job Number'!#REF!,'Job Number'!$A$3:$A$200,'Line Performance OK'!E$1,'Job Number'!$B$3:$B$200,'Line Performance OK'!$C33,'Job Number'!$E$3:$E$200,'Line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Number'!$A$3:$A$200,'Line Performance OK'!H$1,'Job Number'!$B$3:$B$200,'Line Performance OK'!$C33,'Job Number'!$E$3:$E$200,'Line Performance OK'!$A$26),"")</f>
        <v/>
      </c>
      <c r="I33" s="8" t="str">
        <f>IFERROR($C$26/SUMIFS('Job Number'!#REF!,'Job Number'!$A$3:$A$200,'Line Performance OK'!I$1,'Job Number'!$B$3:$B$200,'Line Performance OK'!$C33,'Job Number'!$E$3:$E$200,'Line Performance OK'!$A$26),"")</f>
        <v/>
      </c>
      <c r="J33" s="8" t="str">
        <f>IFERROR($C$26/SUMIFS('Job Number'!#REF!,'Job Number'!$A$3:$A$200,'Line Performance OK'!J$1,'Job Number'!$B$3:$B$200,'Line Performance OK'!$C33,'Job Number'!$E$3:$E$200,'Line Performance OK'!$A$26),"")</f>
        <v/>
      </c>
      <c r="K33" s="8" t="str">
        <f>IFERROR($C$26/SUMIFS('Job Number'!#REF!,'Job Number'!$A$3:$A$200,'Line Performance OK'!K$1,'Job Number'!$B$3:$B$200,'Line Performance OK'!$C33,'Job Number'!$E$3:$E$200,'Line Performance OK'!$A$26),"")</f>
        <v/>
      </c>
      <c r="L33" s="8" t="str">
        <f>IFERROR($C$26/SUMIFS('Job Number'!#REF!,'Job Number'!$A$3:$A$200,'Line Performance OK'!L$1,'Job Number'!$B$3:$B$200,'Line Performance OK'!$C33,'Job Number'!$E$3:$E$200,'Line Performance OK'!$A$26),"")</f>
        <v/>
      </c>
      <c r="M33" s="8">
        <v>1.0714285714285714</v>
      </c>
      <c r="N33" s="8" t="str">
        <f>IFERROR($C$26/SUMIFS('Job Number'!#REF!,'Job Number'!$A$3:$A$200,'Line Performance OK'!N$1,'Job Number'!$B$3:$B$200,'Line Performance OK'!$C33,'Job Number'!$E$3:$E$200,'Line Performance OK'!$A$26),"")</f>
        <v/>
      </c>
      <c r="O33" s="8" t="str">
        <f>IFERROR($C$26/SUMIFS('Job Number'!#REF!,'Job Number'!$A$3:$A$200,'Line Performance OK'!O$1,'Job Number'!$B$3:$B$200,'Line Performance OK'!$C33,'Job Number'!$E$3:$E$200,'Line Performance OK'!$A$26),"")</f>
        <v/>
      </c>
      <c r="P33" s="8" t="str">
        <f>IFERROR($C$26/SUMIFS('Job Number'!#REF!,'Job Number'!$A$3:$A$200,'Line Performance OK'!P$1,'Job Number'!$B$3:$B$200,'Line Performance OK'!$C33,'Job Number'!$E$3:$E$200,'Line Performance OK'!$A$26),"")</f>
        <v/>
      </c>
      <c r="Q33" s="8" t="str">
        <f>IFERROR($C$26/SUMIFS('Job Number'!#REF!,'Job Number'!$A$3:$A$200,'Line Performance OK'!Q$1,'Job Number'!$B$3:$B$200,'Line Performance OK'!$C33,'Job Number'!$E$3:$E$200,'Line Performance OK'!$A$26),"")</f>
        <v/>
      </c>
      <c r="R33" s="8" t="str">
        <f>IFERROR($C$26/SUMIFS('Job Number'!#REF!,'Job Number'!$A$3:$A$200,'Line Performance OK'!R$1,'Job Number'!$B$3:$B$200,'Line Performance OK'!$C33,'Job Number'!$E$3:$E$200,'Line Performance OK'!$A$26),"")</f>
        <v/>
      </c>
      <c r="S33" s="8" t="str">
        <f>IFERROR($C$26/SUMIFS('Job Number'!#REF!,'Job Number'!$A$3:$A$200,'Line Performance OK'!S$1,'Job Number'!$B$3:$B$200,'Line Performance OK'!$C33,'Job Number'!$E$3:$E$200,'Line Performance OK'!$A$26),"")</f>
        <v/>
      </c>
      <c r="T33" s="8" t="str">
        <f>IFERROR($C$26/SUMIFS('Job Number'!#REF!,'Job Number'!$A$3:$A$200,'Line Performance OK'!T$1,'Job Number'!$B$3:$B$200,'Line Performance OK'!$C33,'Job Number'!$E$3:$E$200,'Line Performance OK'!$A$26),"")</f>
        <v/>
      </c>
      <c r="U33" s="8" t="str">
        <f>IFERROR($C$26/SUMIFS('Job Number'!#REF!,'Job Number'!$A$3:$A$200,'Line Performance OK'!U$1,'Job Number'!$B$3:$B$200,'Line Performance OK'!$C33,'Job Number'!$E$3:$E$200,'Line Performance OK'!$A$26),"")</f>
        <v/>
      </c>
      <c r="V33" s="8" t="str">
        <f>IFERROR($C$26/SUMIFS('Job Number'!#REF!,'Job Number'!$A$3:$A$200,'Line Performance OK'!V$1,'Job Number'!$B$3:$B$200,'Line Performance OK'!$C33,'Job Number'!$E$3:$E$200,'Line Performance OK'!$A$26),"")</f>
        <v/>
      </c>
      <c r="W33" s="8" t="str">
        <f>IFERROR($C$26/SUMIFS('Job Number'!#REF!,'Job Number'!$A$3:$A$200,'Line Performance OK'!W$1,'Job Number'!$B$3:$B$200,'Line Performance OK'!$C33,'Job Number'!$E$3:$E$200,'Line Performance OK'!$A$26),"")</f>
        <v/>
      </c>
      <c r="X33" s="8" t="str">
        <f>IFERROR($C$26/SUMIFS('Job Number'!#REF!,'Job Number'!$A$3:$A$200,'Line Performance OK'!X$1,'Job Number'!$B$3:$B$200,'Line Performance OK'!$C33,'Job Number'!$E$3:$E$200,'Line Performance OK'!$A$26),"")</f>
        <v/>
      </c>
      <c r="Y33" s="8" t="str">
        <f>IFERROR($C$26/SUMIFS('Job Number'!#REF!,'Job Number'!$A$3:$A$200,'Line Performance OK'!Y$1,'Job Number'!$B$3:$B$200,'Line Performance OK'!$C33,'Job Number'!$E$3:$E$200,'Line Performance OK'!$A$26),"")</f>
        <v/>
      </c>
      <c r="Z33" s="8" t="str">
        <f>IFERROR($C$26/SUMIFS('Job Number'!#REF!,'Job Number'!$A$3:$A$200,'Line Performance OK'!Z$1,'Job Number'!$B$3:$B$200,'Line Performance OK'!$C33,'Job Number'!$E$3:$E$200,'Line Performance OK'!$A$26),"")</f>
        <v/>
      </c>
      <c r="AA33" s="8" t="str">
        <f>IFERROR($C$26/SUMIFS('Job Number'!#REF!,'Job Number'!$A$3:$A$200,'Line Performance OK'!AA$1,'Job Number'!$B$3:$B$200,'Line Performance OK'!$C33,'Job Number'!$E$3:$E$200,'Line Performance OK'!$A$26),"")</f>
        <v/>
      </c>
      <c r="AB33" s="8" t="str">
        <f>IFERROR($C$26/SUMIFS('Job Number'!#REF!,'Job Number'!$A$3:$A$200,'Line Performance OK'!AB$1,'Job Number'!$B$3:$B$200,'Line Performance OK'!$C33,'Job Number'!$E$3:$E$200,'Line Performance OK'!$A$26),"")</f>
        <v/>
      </c>
      <c r="AC33" s="8" t="str">
        <f>IFERROR($C$26/SUMIFS('Job Number'!#REF!,'Job Number'!$A$3:$A$200,'Line Performance OK'!AC$1,'Job Number'!$B$3:$B$200,'Line Performance OK'!$C33,'Job Number'!$E$3:$E$200,'Line Performance OK'!$A$26),"")</f>
        <v/>
      </c>
      <c r="AD33" s="8" t="str">
        <f>IFERROR($C$26/SUMIFS('Job Number'!#REF!,'Job Number'!$A$3:$A$200,'Line Performance OK'!AD$1,'Job Number'!$B$3:$B$200,'Line Performance OK'!$C33,'Job Number'!$E$3:$E$200,'Line Performance OK'!$A$26),"")</f>
        <v/>
      </c>
      <c r="AE33" s="8" t="str">
        <f>IFERROR($C$26/SUMIFS('Job Number'!#REF!,'Job Number'!$A$3:$A$200,'Line Performance OK'!AE$1,'Job Number'!$B$3:$B$200,'Line Performance OK'!$C33,'Job Number'!$E$3:$E$200,'Line Performance OK'!$A$26),"")</f>
        <v/>
      </c>
      <c r="AF33" s="8" t="str">
        <f>IFERROR($C$26/SUMIFS('Job Number'!#REF!,'Job Number'!$A$3:$A$200,'Line Performance OK'!AF$1,'Job Number'!$B$3:$B$200,'Line Performance OK'!$C33,'Job Number'!$E$3:$E$200,'Line Performance OK'!$A$26),"")</f>
        <v/>
      </c>
      <c r="AG33" s="8" t="str">
        <f>IFERROR($C$26/SUMIFS('Job Number'!#REF!,'Job Number'!$A$3:$A$200,'Line Performance OK'!AG$1,'Job Number'!$B$3:$B$200,'Line Performance OK'!$C33,'Job Number'!$E$3:$E$200,'Line Performance OK'!$A$26),"")</f>
        <v/>
      </c>
      <c r="AH33" s="8" t="str">
        <f>IFERROR($C$26/SUMIFS('Job Number'!#REF!,'Job Number'!$A$3:$A$200,'Line Performance OK'!AH$1,'Job Number'!$B$3:$B$200,'Line Performance OK'!$C33,'Job Number'!$E$3:$E$200,'Line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Number'!$A$3:$A$200,'Line Performance OK'!D$1,'Job Number'!$B$3:$B$200,'Line Performance OK'!$C34,'Job Number'!$E$3:$E$200,'Line Performance OK'!$A$26),"")</f>
        <v/>
      </c>
      <c r="E34" s="8" t="str">
        <f>IFERROR($C$26/SUMIFS('Job Number'!#REF!,'Job Number'!$A$3:$A$200,'Line Performance OK'!E$1,'Job Number'!$B$3:$B$200,'Line Performance OK'!$C34,'Job Number'!$E$3:$E$200,'Line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Number'!$A$3:$A$200,'Line Performance OK'!H$1,'Job Number'!$B$3:$B$200,'Line Performance OK'!$C34,'Job Number'!$E$3:$E$200,'Line Performance OK'!$A$26),"")</f>
        <v/>
      </c>
      <c r="I34" s="8" t="str">
        <f>IFERROR($C$26/SUMIFS('Job Number'!#REF!,'Job Number'!$A$3:$A$200,'Line Performance OK'!I$1,'Job Number'!$B$3:$B$200,'Line Performance OK'!$C34,'Job Number'!$E$3:$E$200,'Line Performance OK'!$A$26),"")</f>
        <v/>
      </c>
      <c r="J34" s="8" t="str">
        <f>IFERROR($C$26/SUMIFS('Job Number'!#REF!,'Job Number'!$A$3:$A$200,'Line Performance OK'!J$1,'Job Number'!$B$3:$B$200,'Line Performance OK'!$C34,'Job Number'!$E$3:$E$200,'Line Performance OK'!$A$26),"")</f>
        <v/>
      </c>
      <c r="K34" s="8" t="str">
        <f>IFERROR($C$26/SUMIFS('Job Number'!#REF!,'Job Number'!$A$3:$A$200,'Line Performance OK'!K$1,'Job Number'!$B$3:$B$200,'Line Performance OK'!$C34,'Job Number'!$E$3:$E$200,'Line Performance OK'!$A$26),"")</f>
        <v/>
      </c>
      <c r="L34" s="8" t="str">
        <f>IFERROR($C$26/SUMIFS('Job Number'!#REF!,'Job Number'!$A$3:$A$200,'Line Performance OK'!L$1,'Job Number'!$B$3:$B$200,'Line Performance OK'!$C34,'Job Number'!$E$3:$E$200,'Line Performance OK'!$A$26),"")</f>
        <v/>
      </c>
      <c r="M34" s="8">
        <v>0.78061224489795922</v>
      </c>
      <c r="N34" s="8" t="str">
        <f>IFERROR($C$26/SUMIFS('Job Number'!#REF!,'Job Number'!$A$3:$A$200,'Line Performance OK'!N$1,'Job Number'!$B$3:$B$200,'Line Performance OK'!$C34,'Job Number'!$E$3:$E$200,'Line Performance OK'!$A$26),"")</f>
        <v/>
      </c>
      <c r="O34" s="8" t="str">
        <f>IFERROR($C$26/SUMIFS('Job Number'!#REF!,'Job Number'!$A$3:$A$200,'Line Performance OK'!O$1,'Job Number'!$B$3:$B$200,'Line Performance OK'!$C34,'Job Number'!$E$3:$E$200,'Line Performance OK'!$A$26),"")</f>
        <v/>
      </c>
      <c r="P34" s="8" t="str">
        <f>IFERROR($C$26/SUMIFS('Job Number'!#REF!,'Job Number'!$A$3:$A$200,'Line Performance OK'!P$1,'Job Number'!$B$3:$B$200,'Line Performance OK'!$C34,'Job Number'!$E$3:$E$200,'Line Performance OK'!$A$26),"")</f>
        <v/>
      </c>
      <c r="Q34" s="8" t="str">
        <f>IFERROR($C$26/SUMIFS('Job Number'!#REF!,'Job Number'!$A$3:$A$200,'Line Performance OK'!Q$1,'Job Number'!$B$3:$B$200,'Line Performance OK'!$C34,'Job Number'!$E$3:$E$200,'Line Performance OK'!$A$26),"")</f>
        <v/>
      </c>
      <c r="R34" s="8" t="str">
        <f>IFERROR($C$26/SUMIFS('Job Number'!#REF!,'Job Number'!$A$3:$A$200,'Line Performance OK'!R$1,'Job Number'!$B$3:$B$200,'Line Performance OK'!$C34,'Job Number'!$E$3:$E$200,'Line Performance OK'!$A$26),"")</f>
        <v/>
      </c>
      <c r="S34" s="8" t="str">
        <f>IFERROR($C$26/SUMIFS('Job Number'!#REF!,'Job Number'!$A$3:$A$200,'Line Performance OK'!S$1,'Job Number'!$B$3:$B$200,'Line Performance OK'!$C34,'Job Number'!$E$3:$E$200,'Line Performance OK'!$A$26),"")</f>
        <v/>
      </c>
      <c r="T34" s="8" t="str">
        <f>IFERROR($C$26/SUMIFS('Job Number'!#REF!,'Job Number'!$A$3:$A$200,'Line Performance OK'!T$1,'Job Number'!$B$3:$B$200,'Line Performance OK'!$C34,'Job Number'!$E$3:$E$200,'Line Performance OK'!$A$26),"")</f>
        <v/>
      </c>
      <c r="U34" s="8" t="str">
        <f>IFERROR($C$26/SUMIFS('Job Number'!#REF!,'Job Number'!$A$3:$A$200,'Line Performance OK'!U$1,'Job Number'!$B$3:$B$200,'Line Performance OK'!$C34,'Job Number'!$E$3:$E$200,'Line Performance OK'!$A$26),"")</f>
        <v/>
      </c>
      <c r="V34" s="8" t="str">
        <f>IFERROR($C$26/SUMIFS('Job Number'!#REF!,'Job Number'!$A$3:$A$200,'Line Performance OK'!V$1,'Job Number'!$B$3:$B$200,'Line Performance OK'!$C34,'Job Number'!$E$3:$E$200,'Line Performance OK'!$A$26),"")</f>
        <v/>
      </c>
      <c r="W34" s="8" t="str">
        <f>IFERROR($C$26/SUMIFS('Job Number'!#REF!,'Job Number'!$A$3:$A$200,'Line Performance OK'!W$1,'Job Number'!$B$3:$B$200,'Line Performance OK'!$C34,'Job Number'!$E$3:$E$200,'Line Performance OK'!$A$26),"")</f>
        <v/>
      </c>
      <c r="X34" s="8" t="str">
        <f>IFERROR($C$26/SUMIFS('Job Number'!#REF!,'Job Number'!$A$3:$A$200,'Line Performance OK'!X$1,'Job Number'!$B$3:$B$200,'Line Performance OK'!$C34,'Job Number'!$E$3:$E$200,'Line Performance OK'!$A$26),"")</f>
        <v/>
      </c>
      <c r="Y34" s="8" t="str">
        <f>IFERROR($C$26/SUMIFS('Job Number'!#REF!,'Job Number'!$A$3:$A$200,'Line Performance OK'!Y$1,'Job Number'!$B$3:$B$200,'Line Performance OK'!$C34,'Job Number'!$E$3:$E$200,'Line Performance OK'!$A$26),"")</f>
        <v/>
      </c>
      <c r="Z34" s="8" t="str">
        <f>IFERROR($C$26/SUMIFS('Job Number'!#REF!,'Job Number'!$A$3:$A$200,'Line Performance OK'!Z$1,'Job Number'!$B$3:$B$200,'Line Performance OK'!$C34,'Job Number'!$E$3:$E$200,'Line Performance OK'!$A$26),"")</f>
        <v/>
      </c>
      <c r="AA34" s="8" t="str">
        <f>IFERROR($C$26/SUMIFS('Job Number'!#REF!,'Job Number'!$A$3:$A$200,'Line Performance OK'!AA$1,'Job Number'!$B$3:$B$200,'Line Performance OK'!$C34,'Job Number'!$E$3:$E$200,'Line Performance OK'!$A$26),"")</f>
        <v/>
      </c>
      <c r="AB34" s="8" t="str">
        <f>IFERROR($C$26/SUMIFS('Job Number'!#REF!,'Job Number'!$A$3:$A$200,'Line Performance OK'!AB$1,'Job Number'!$B$3:$B$200,'Line Performance OK'!$C34,'Job Number'!$E$3:$E$200,'Line Performance OK'!$A$26),"")</f>
        <v/>
      </c>
      <c r="AC34" s="8" t="str">
        <f>IFERROR($C$26/SUMIFS('Job Number'!#REF!,'Job Number'!$A$3:$A$200,'Line Performance OK'!AC$1,'Job Number'!$B$3:$B$200,'Line Performance OK'!$C34,'Job Number'!$E$3:$E$200,'Line Performance OK'!$A$26),"")</f>
        <v/>
      </c>
      <c r="AD34" s="8" t="str">
        <f>IFERROR($C$26/SUMIFS('Job Number'!#REF!,'Job Number'!$A$3:$A$200,'Line Performance OK'!AD$1,'Job Number'!$B$3:$B$200,'Line Performance OK'!$C34,'Job Number'!$E$3:$E$200,'Line Performance OK'!$A$26),"")</f>
        <v/>
      </c>
      <c r="AE34" s="8" t="str">
        <f>IFERROR($C$26/SUMIFS('Job Number'!#REF!,'Job Number'!$A$3:$A$200,'Line Performance OK'!AE$1,'Job Number'!$B$3:$B$200,'Line Performance OK'!$C34,'Job Number'!$E$3:$E$200,'Line Performance OK'!$A$26),"")</f>
        <v/>
      </c>
      <c r="AF34" s="8" t="str">
        <f>IFERROR($C$26/SUMIFS('Job Number'!#REF!,'Job Number'!$A$3:$A$200,'Line Performance OK'!AF$1,'Job Number'!$B$3:$B$200,'Line Performance OK'!$C34,'Job Number'!$E$3:$E$200,'Line Performance OK'!$A$26),"")</f>
        <v/>
      </c>
      <c r="AG34" s="8" t="str">
        <f>IFERROR($C$26/SUMIFS('Job Number'!#REF!,'Job Number'!$A$3:$A$200,'Line Performance OK'!AG$1,'Job Number'!$B$3:$B$200,'Line Performance OK'!$C34,'Job Number'!$E$3:$E$200,'Line Performance OK'!$A$26),"")</f>
        <v/>
      </c>
      <c r="AH34" s="8" t="str">
        <f>IFERROR($C$26/SUMIFS('Job Number'!#REF!,'Job Number'!$A$3:$A$200,'Line Performance OK'!AH$1,'Job Number'!$B$3:$B$200,'Line Performance OK'!$C34,'Job Number'!$E$3:$E$200,'Line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Number'!$A$3:$A$200,'Line Performance OK'!D$1,'Job Number'!$B$3:$B$200,'Line Performance OK'!$C35,'Job Number'!$E$3:$E$200,'Line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Number'!$A$3:$A$200,'Line Performance OK'!K$1,'Job Number'!$B$3:$B$200,'Line Performance OK'!$C35,'Job Number'!$E$3:$E$200,'Line Performance OK'!$A$26),"")</f>
        <v/>
      </c>
      <c r="L35" s="8" t="str">
        <f>IFERROR($C$26/SUMIFS('Job Number'!#REF!,'Job Number'!$A$3:$A$200,'Line Performance OK'!L$1,'Job Number'!$B$3:$B$200,'Line Performance OK'!$C35,'Job Number'!$E$3:$E$200,'Line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Number'!$A$3:$A$200,'Line Performance OK'!P$1,'Job Number'!$B$3:$B$200,'Line Performance OK'!$C35,'Job Number'!$E$3:$E$200,'Line Performance OK'!$A$26),"")</f>
        <v/>
      </c>
      <c r="Q35" s="8" t="str">
        <f>IFERROR($C$26/SUMIFS('Job Number'!#REF!,'Job Number'!$A$3:$A$200,'Line Performance OK'!Q$1,'Job Number'!$B$3:$B$200,'Line Performance OK'!$C35,'Job Number'!$E$3:$E$200,'Line Performance OK'!$A$26),"")</f>
        <v/>
      </c>
      <c r="R35" s="8" t="str">
        <f>IFERROR($C$26/SUMIFS('Job Number'!#REF!,'Job Number'!$A$3:$A$200,'Line Performance OK'!R$1,'Job Number'!$B$3:$B$200,'Line Performance OK'!$C35,'Job Number'!$E$3:$E$200,'Line Performance OK'!$A$26),"")</f>
        <v/>
      </c>
      <c r="S35" s="8" t="str">
        <f>IFERROR($C$26/SUMIFS('Job Number'!#REF!,'Job Number'!$A$3:$A$200,'Line Performance OK'!S$1,'Job Number'!$B$3:$B$200,'Line Performance OK'!$C35,'Job Number'!$E$3:$E$200,'Line Performance OK'!$A$26),"")</f>
        <v/>
      </c>
      <c r="T35" s="8" t="str">
        <f>IFERROR($C$26/SUMIFS('Job Number'!#REF!,'Job Number'!$A$3:$A$200,'Line Performance OK'!T$1,'Job Number'!$B$3:$B$200,'Line Performance OK'!$C35,'Job Number'!$E$3:$E$200,'Line Performance OK'!$A$26),"")</f>
        <v/>
      </c>
      <c r="U35" s="8" t="str">
        <f>IFERROR($C$26/SUMIFS('Job Number'!#REF!,'Job Number'!$A$3:$A$200,'Line Performance OK'!U$1,'Job Number'!$B$3:$B$200,'Line Performance OK'!$C35,'Job Number'!$E$3:$E$200,'Line Performance OK'!$A$26),"")</f>
        <v/>
      </c>
      <c r="V35" s="8" t="str">
        <f>IFERROR($C$26/SUMIFS('Job Number'!#REF!,'Job Number'!$A$3:$A$200,'Line Performance OK'!V$1,'Job Number'!$B$3:$B$200,'Line Performance OK'!$C35,'Job Number'!$E$3:$E$200,'Line Performance OK'!$A$26),"")</f>
        <v/>
      </c>
      <c r="W35" s="8" t="str">
        <f>IFERROR($C$26/SUMIFS('Job Number'!#REF!,'Job Number'!$A$3:$A$200,'Line Performance OK'!W$1,'Job Number'!$B$3:$B$200,'Line Performance OK'!$C35,'Job Number'!$E$3:$E$200,'Line Performance OK'!$A$26),"")</f>
        <v/>
      </c>
      <c r="X35" s="8" t="str">
        <f>IFERROR($C$26/SUMIFS('Job Number'!#REF!,'Job Number'!$A$3:$A$200,'Line Performance OK'!X$1,'Job Number'!$B$3:$B$200,'Line Performance OK'!$C35,'Job Number'!$E$3:$E$200,'Line Performance OK'!$A$26),"")</f>
        <v/>
      </c>
      <c r="Y35" s="8" t="str">
        <f>IFERROR($C$26/SUMIFS('Job Number'!#REF!,'Job Number'!$A$3:$A$200,'Line Performance OK'!Y$1,'Job Number'!$B$3:$B$200,'Line Performance OK'!$C35,'Job Number'!$E$3:$E$200,'Line Performance OK'!$A$26),"")</f>
        <v/>
      </c>
      <c r="Z35" s="8" t="str">
        <f>IFERROR($C$26/SUMIFS('Job Number'!#REF!,'Job Number'!$A$3:$A$200,'Line Performance OK'!Z$1,'Job Number'!$B$3:$B$200,'Line Performance OK'!$C35,'Job Number'!$E$3:$E$200,'Line Performance OK'!$A$26),"")</f>
        <v/>
      </c>
      <c r="AA35" s="8" t="str">
        <f>IFERROR($C$26/SUMIFS('Job Number'!#REF!,'Job Number'!$A$3:$A$200,'Line Performance OK'!AA$1,'Job Number'!$B$3:$B$200,'Line Performance OK'!$C35,'Job Number'!$E$3:$E$200,'Line Performance OK'!$A$26),"")</f>
        <v/>
      </c>
      <c r="AB35" s="8" t="str">
        <f>IFERROR($C$26/SUMIFS('Job Number'!#REF!,'Job Number'!$A$3:$A$200,'Line Performance OK'!AB$1,'Job Number'!$B$3:$B$200,'Line Performance OK'!$C35,'Job Number'!$E$3:$E$200,'Line Performance OK'!$A$26),"")</f>
        <v/>
      </c>
      <c r="AC35" s="8" t="str">
        <f>IFERROR($C$26/SUMIFS('Job Number'!#REF!,'Job Number'!$A$3:$A$200,'Line Performance OK'!AC$1,'Job Number'!$B$3:$B$200,'Line Performance OK'!$C35,'Job Number'!$E$3:$E$200,'Line Performance OK'!$A$26),"")</f>
        <v/>
      </c>
      <c r="AD35" s="8" t="str">
        <f>IFERROR($C$26/SUMIFS('Job Number'!#REF!,'Job Number'!$A$3:$A$200,'Line Performance OK'!AD$1,'Job Number'!$B$3:$B$200,'Line Performance OK'!$C35,'Job Number'!$E$3:$E$200,'Line Performance OK'!$A$26),"")</f>
        <v/>
      </c>
      <c r="AE35" s="8" t="str">
        <f>IFERROR($C$26/SUMIFS('Job Number'!#REF!,'Job Number'!$A$3:$A$200,'Line Performance OK'!AE$1,'Job Number'!$B$3:$B$200,'Line Performance OK'!$C35,'Job Number'!$E$3:$E$200,'Line Performance OK'!$A$26),"")</f>
        <v/>
      </c>
      <c r="AF35" s="8" t="str">
        <f>IFERROR($C$26/SUMIFS('Job Number'!#REF!,'Job Number'!$A$3:$A$200,'Line Performance OK'!AF$1,'Job Number'!$B$3:$B$200,'Line Performance OK'!$C35,'Job Number'!$E$3:$E$200,'Line Performance OK'!$A$26),"")</f>
        <v/>
      </c>
      <c r="AG35" s="8" t="str">
        <f>IFERROR($C$26/SUMIFS('Job Number'!#REF!,'Job Number'!$A$3:$A$200,'Line Performance OK'!AG$1,'Job Number'!$B$3:$B$200,'Line Performance OK'!$C35,'Job Number'!$E$3:$E$200,'Line Performance OK'!$A$26),"")</f>
        <v/>
      </c>
      <c r="AH35" s="8" t="str">
        <f>IFERROR($C$26/SUMIFS('Job Number'!#REF!,'Job Number'!$A$3:$A$200,'Line Performance OK'!AH$1,'Job Number'!$B$3:$B$200,'Line Performance OK'!$C35,'Job Number'!$E$3:$E$200,'Line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Number'!$A$3:$A$200,'Line Performance OK'!D$1,'Job Number'!$B$3:$B$200,'Line Performance OK'!$C36,'Job Number'!$E$3:$E$200,'Line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Number'!$A$3:$A$200,'Line Performance OK'!K$1,'Job Number'!$B$3:$B$200,'Line Performance OK'!$C36,'Job Number'!$E$3:$E$200,'Line Performance OK'!$A$26),"")</f>
        <v/>
      </c>
      <c r="L36" s="8" t="str">
        <f>IFERROR($C$26/SUMIFS('Job Number'!#REF!,'Job Number'!$A$3:$A$200,'Line Performance OK'!L$1,'Job Number'!$B$3:$B$200,'Line Performance OK'!$C36,'Job Number'!$E$3:$E$200,'Line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Number'!$A$3:$A$200,'Line Performance OK'!P$1,'Job Number'!$B$3:$B$200,'Line Performance OK'!$C36,'Job Number'!$E$3:$E$200,'Line Performance OK'!$A$26),"")</f>
        <v/>
      </c>
      <c r="Q36" s="8" t="str">
        <f>IFERROR($C$26/SUMIFS('Job Number'!#REF!,'Job Number'!$A$3:$A$200,'Line Performance OK'!Q$1,'Job Number'!$B$3:$B$200,'Line Performance OK'!$C36,'Job Number'!$E$3:$E$200,'Line Performance OK'!$A$26),"")</f>
        <v/>
      </c>
      <c r="R36" s="8" t="str">
        <f>IFERROR($C$26/SUMIFS('Job Number'!#REF!,'Job Number'!$A$3:$A$200,'Line Performance OK'!R$1,'Job Number'!$B$3:$B$200,'Line Performance OK'!$C36,'Job Number'!$E$3:$E$200,'Line Performance OK'!$A$26),"")</f>
        <v/>
      </c>
      <c r="S36" s="8" t="str">
        <f>IFERROR($C$26/SUMIFS('Job Number'!#REF!,'Job Number'!$A$3:$A$200,'Line Performance OK'!S$1,'Job Number'!$B$3:$B$200,'Line Performance OK'!$C36,'Job Number'!$E$3:$E$200,'Line Performance OK'!$A$26),"")</f>
        <v/>
      </c>
      <c r="T36" s="8" t="str">
        <f>IFERROR($C$26/SUMIFS('Job Number'!#REF!,'Job Number'!$A$3:$A$200,'Line Performance OK'!T$1,'Job Number'!$B$3:$B$200,'Line Performance OK'!$C36,'Job Number'!$E$3:$E$200,'Line Performance OK'!$A$26),"")</f>
        <v/>
      </c>
      <c r="U36" s="8" t="str">
        <f>IFERROR($C$26/SUMIFS('Job Number'!#REF!,'Job Number'!$A$3:$A$200,'Line Performance OK'!U$1,'Job Number'!$B$3:$B$200,'Line Performance OK'!$C36,'Job Number'!$E$3:$E$200,'Line Performance OK'!$A$26),"")</f>
        <v/>
      </c>
      <c r="V36" s="8" t="str">
        <f>IFERROR($C$26/SUMIFS('Job Number'!#REF!,'Job Number'!$A$3:$A$200,'Line Performance OK'!V$1,'Job Number'!$B$3:$B$200,'Line Performance OK'!$C36,'Job Number'!$E$3:$E$200,'Line Performance OK'!$A$26),"")</f>
        <v/>
      </c>
      <c r="W36" s="8" t="str">
        <f>IFERROR($C$26/SUMIFS('Job Number'!#REF!,'Job Number'!$A$3:$A$200,'Line Performance OK'!W$1,'Job Number'!$B$3:$B$200,'Line Performance OK'!$C36,'Job Number'!$E$3:$E$200,'Line Performance OK'!$A$26),"")</f>
        <v/>
      </c>
      <c r="X36" s="8" t="str">
        <f>IFERROR($C$26/SUMIFS('Job Number'!#REF!,'Job Number'!$A$3:$A$200,'Line Performance OK'!X$1,'Job Number'!$B$3:$B$200,'Line Performance OK'!$C36,'Job Number'!$E$3:$E$200,'Line Performance OK'!$A$26),"")</f>
        <v/>
      </c>
      <c r="Y36" s="8" t="str">
        <f>IFERROR($C$26/SUMIFS('Job Number'!#REF!,'Job Number'!$A$3:$A$200,'Line Performance OK'!Y$1,'Job Number'!$B$3:$B$200,'Line Performance OK'!$C36,'Job Number'!$E$3:$E$200,'Line Performance OK'!$A$26),"")</f>
        <v/>
      </c>
      <c r="Z36" s="8" t="str">
        <f>IFERROR($C$26/SUMIFS('Job Number'!#REF!,'Job Number'!$A$3:$A$200,'Line Performance OK'!Z$1,'Job Number'!$B$3:$B$200,'Line Performance OK'!$C36,'Job Number'!$E$3:$E$200,'Line Performance OK'!$A$26),"")</f>
        <v/>
      </c>
      <c r="AA36" s="8" t="str">
        <f>IFERROR($C$26/SUMIFS('Job Number'!#REF!,'Job Number'!$A$3:$A$200,'Line Performance OK'!AA$1,'Job Number'!$B$3:$B$200,'Line Performance OK'!$C36,'Job Number'!$E$3:$E$200,'Line Performance OK'!$A$26),"")</f>
        <v/>
      </c>
      <c r="AB36" s="8" t="str">
        <f>IFERROR($C$26/SUMIFS('Job Number'!#REF!,'Job Number'!$A$3:$A$200,'Line Performance OK'!AB$1,'Job Number'!$B$3:$B$200,'Line Performance OK'!$C36,'Job Number'!$E$3:$E$200,'Line Performance OK'!$A$26),"")</f>
        <v/>
      </c>
      <c r="AC36" s="8" t="str">
        <f>IFERROR($C$26/SUMIFS('Job Number'!#REF!,'Job Number'!$A$3:$A$200,'Line Performance OK'!AC$1,'Job Number'!$B$3:$B$200,'Line Performance OK'!$C36,'Job Number'!$E$3:$E$200,'Line Performance OK'!$A$26),"")</f>
        <v/>
      </c>
      <c r="AD36" s="8" t="str">
        <f>IFERROR($C$26/SUMIFS('Job Number'!#REF!,'Job Number'!$A$3:$A$200,'Line Performance OK'!AD$1,'Job Number'!$B$3:$B$200,'Line Performance OK'!$C36,'Job Number'!$E$3:$E$200,'Line Performance OK'!$A$26),"")</f>
        <v/>
      </c>
      <c r="AE36" s="8" t="str">
        <f>IFERROR($C$26/SUMIFS('Job Number'!#REF!,'Job Number'!$A$3:$A$200,'Line Performance OK'!AE$1,'Job Number'!$B$3:$B$200,'Line Performance OK'!$C36,'Job Number'!$E$3:$E$200,'Line Performance OK'!$A$26),"")</f>
        <v/>
      </c>
      <c r="AF36" s="8" t="str">
        <f>IFERROR($C$26/SUMIFS('Job Number'!#REF!,'Job Number'!$A$3:$A$200,'Line Performance OK'!AF$1,'Job Number'!$B$3:$B$200,'Line Performance OK'!$C36,'Job Number'!$E$3:$E$200,'Line Performance OK'!$A$26),"")</f>
        <v/>
      </c>
      <c r="AG36" s="8" t="str">
        <f>IFERROR($C$26/SUMIFS('Job Number'!#REF!,'Job Number'!$A$3:$A$200,'Line Performance OK'!AG$1,'Job Number'!$B$3:$B$200,'Line Performance OK'!$C36,'Job Number'!$E$3:$E$200,'Line Performance OK'!$A$26),"")</f>
        <v/>
      </c>
      <c r="AH36" s="8" t="str">
        <f>IFERROR($C$26/SUMIFS('Job Number'!#REF!,'Job Number'!$A$3:$A$200,'Line Performance OK'!AH$1,'Job Number'!$B$3:$B$200,'Line Performance OK'!$C36,'Job Number'!$E$3:$E$200,'Line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Number'!$A$3:$A$200,'Line Performance OK'!D$1,'Job Number'!$B$3:$B$200,'Line Performance OK'!$C37,'Job Number'!$E$3:$E$200,'Line Performance OK'!$A$26),"")</f>
        <v/>
      </c>
      <c r="E37" s="8" t="str">
        <f>IFERROR($C$26/SUMIFS('Job Number'!#REF!,'Job Number'!$A$3:$A$200,'Line Performance OK'!E$1,'Job Number'!$B$3:$B$200,'Line Performance OK'!$C37,'Job Number'!$E$3:$E$200,'Line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Number'!$A$3:$A$200,'Line Performance OK'!H$1,'Job Number'!$B$3:$B$200,'Line Performance OK'!$C37,'Job Number'!$E$3:$E$200,'Line Performance OK'!$A$26),"")</f>
        <v/>
      </c>
      <c r="I37" s="8" t="str">
        <f>IFERROR($C$26/SUMIFS('Job Number'!#REF!,'Job Number'!$A$3:$A$200,'Line Performance OK'!I$1,'Job Number'!$B$3:$B$200,'Line Performance OK'!$C37,'Job Number'!$E$3:$E$200,'Line Performance OK'!$A$26),"")</f>
        <v/>
      </c>
      <c r="J37" s="8" t="str">
        <f>IFERROR($C$26/SUMIFS('Job Number'!#REF!,'Job Number'!$A$3:$A$200,'Line Performance OK'!J$1,'Job Number'!$B$3:$B$200,'Line Performance OK'!$C37,'Job Number'!$E$3:$E$200,'Line Performance OK'!$A$26),"")</f>
        <v/>
      </c>
      <c r="K37" s="8" t="str">
        <f>IFERROR($C$26/SUMIFS('Job Number'!#REF!,'Job Number'!$A$3:$A$200,'Line Performance OK'!K$1,'Job Number'!$B$3:$B$200,'Line Performance OK'!$C37,'Job Number'!$E$3:$E$200,'Line Performance OK'!$A$26),"")</f>
        <v/>
      </c>
      <c r="L37" s="8" t="str">
        <f>IFERROR($C$26/SUMIFS('Job Number'!#REF!,'Job Number'!$A$3:$A$200,'Line Performance OK'!L$1,'Job Number'!$B$3:$B$200,'Line Performance OK'!$C37,'Job Number'!$E$3:$E$200,'Line Performance OK'!$A$26),"")</f>
        <v/>
      </c>
      <c r="M37" s="8">
        <v>0.9241071428571429</v>
      </c>
      <c r="N37" s="8" t="str">
        <f>IFERROR($C$26/SUMIFS('Job Number'!#REF!,'Job Number'!$A$3:$A$200,'Line Performance OK'!N$1,'Job Number'!$B$3:$B$200,'Line Performance OK'!$C37,'Job Number'!$E$3:$E$200,'Line Performance OK'!$A$26),"")</f>
        <v/>
      </c>
      <c r="O37" s="8" t="str">
        <f>IFERROR($C$26/SUMIFS('Job Number'!#REF!,'Job Number'!$A$3:$A$200,'Line Performance OK'!O$1,'Job Number'!$B$3:$B$200,'Line Performance OK'!$C37,'Job Number'!$E$3:$E$200,'Line Performance OK'!$A$26),"")</f>
        <v/>
      </c>
      <c r="P37" s="8" t="str">
        <f>IFERROR($C$26/SUMIFS('Job Number'!#REF!,'Job Number'!$A$3:$A$200,'Line Performance OK'!P$1,'Job Number'!$B$3:$B$200,'Line Performance OK'!$C37,'Job Number'!$E$3:$E$200,'Line Performance OK'!$A$26),"")</f>
        <v/>
      </c>
      <c r="Q37" s="8" t="str">
        <f>IFERROR($C$26/SUMIFS('Job Number'!#REF!,'Job Number'!$A$3:$A$200,'Line Performance OK'!Q$1,'Job Number'!$B$3:$B$200,'Line Performance OK'!$C37,'Job Number'!$E$3:$E$200,'Line Performance OK'!$A$26),"")</f>
        <v/>
      </c>
      <c r="R37" s="8" t="str">
        <f>IFERROR($C$26/SUMIFS('Job Number'!#REF!,'Job Number'!$A$3:$A$200,'Line Performance OK'!R$1,'Job Number'!$B$3:$B$200,'Line Performance OK'!$C37,'Job Number'!$E$3:$E$200,'Line Performance OK'!$A$26),"")</f>
        <v/>
      </c>
      <c r="S37" s="8" t="str">
        <f>IFERROR($C$26/SUMIFS('Job Number'!#REF!,'Job Number'!$A$3:$A$200,'Line Performance OK'!S$1,'Job Number'!$B$3:$B$200,'Line Performance OK'!$C37,'Job Number'!$E$3:$E$200,'Line Performance OK'!$A$26),"")</f>
        <v/>
      </c>
      <c r="T37" s="8" t="str">
        <f>IFERROR($C$26/SUMIFS('Job Number'!#REF!,'Job Number'!$A$3:$A$200,'Line Performance OK'!T$1,'Job Number'!$B$3:$B$200,'Line Performance OK'!$C37,'Job Number'!$E$3:$E$200,'Line Performance OK'!$A$26),"")</f>
        <v/>
      </c>
      <c r="U37" s="8" t="str">
        <f>IFERROR($C$26/SUMIFS('Job Number'!#REF!,'Job Number'!$A$3:$A$200,'Line Performance OK'!U$1,'Job Number'!$B$3:$B$200,'Line Performance OK'!$C37,'Job Number'!$E$3:$E$200,'Line Performance OK'!$A$26),"")</f>
        <v/>
      </c>
      <c r="V37" s="8" t="str">
        <f>IFERROR($C$26/SUMIFS('Job Number'!#REF!,'Job Number'!$A$3:$A$200,'Line Performance OK'!V$1,'Job Number'!$B$3:$B$200,'Line Performance OK'!$C37,'Job Number'!$E$3:$E$200,'Line Performance OK'!$A$26),"")</f>
        <v/>
      </c>
      <c r="W37" s="8" t="str">
        <f>IFERROR($C$26/SUMIFS('Job Number'!#REF!,'Job Number'!$A$3:$A$200,'Line Performance OK'!W$1,'Job Number'!$B$3:$B$200,'Line Performance OK'!$C37,'Job Number'!$E$3:$E$200,'Line Performance OK'!$A$26),"")</f>
        <v/>
      </c>
      <c r="X37" s="8" t="str">
        <f>IFERROR($C$26/SUMIFS('Job Number'!#REF!,'Job Number'!$A$3:$A$200,'Line Performance OK'!X$1,'Job Number'!$B$3:$B$200,'Line Performance OK'!$C37,'Job Number'!$E$3:$E$200,'Line Performance OK'!$A$26),"")</f>
        <v/>
      </c>
      <c r="Y37" s="8" t="str">
        <f>IFERROR($C$26/SUMIFS('Job Number'!#REF!,'Job Number'!$A$3:$A$200,'Line Performance OK'!Y$1,'Job Number'!$B$3:$B$200,'Line Performance OK'!$C37,'Job Number'!$E$3:$E$200,'Line Performance OK'!$A$26),"")</f>
        <v/>
      </c>
      <c r="Z37" s="8" t="str">
        <f>IFERROR($C$26/SUMIFS('Job Number'!#REF!,'Job Number'!$A$3:$A$200,'Line Performance OK'!Z$1,'Job Number'!$B$3:$B$200,'Line Performance OK'!$C37,'Job Number'!$E$3:$E$200,'Line Performance OK'!$A$26),"")</f>
        <v/>
      </c>
      <c r="AA37" s="8" t="str">
        <f>IFERROR($C$26/SUMIFS('Job Number'!#REF!,'Job Number'!$A$3:$A$200,'Line Performance OK'!AA$1,'Job Number'!$B$3:$B$200,'Line Performance OK'!$C37,'Job Number'!$E$3:$E$200,'Line Performance OK'!$A$26),"")</f>
        <v/>
      </c>
      <c r="AB37" s="8" t="str">
        <f>IFERROR($C$26/SUMIFS('Job Number'!#REF!,'Job Number'!$A$3:$A$200,'Line Performance OK'!AB$1,'Job Number'!$B$3:$B$200,'Line Performance OK'!$C37,'Job Number'!$E$3:$E$200,'Line Performance OK'!$A$26),"")</f>
        <v/>
      </c>
      <c r="AC37" s="8" t="str">
        <f>IFERROR($C$26/SUMIFS('Job Number'!#REF!,'Job Number'!$A$3:$A$200,'Line Performance OK'!AC$1,'Job Number'!$B$3:$B$200,'Line Performance OK'!$C37,'Job Number'!$E$3:$E$200,'Line Performance OK'!$A$26),"")</f>
        <v/>
      </c>
      <c r="AD37" s="8" t="str">
        <f>IFERROR($C$26/SUMIFS('Job Number'!#REF!,'Job Number'!$A$3:$A$200,'Line Performance OK'!AD$1,'Job Number'!$B$3:$B$200,'Line Performance OK'!$C37,'Job Number'!$E$3:$E$200,'Line Performance OK'!$A$26),"")</f>
        <v/>
      </c>
      <c r="AE37" s="8" t="str">
        <f>IFERROR($C$26/SUMIFS('Job Number'!#REF!,'Job Number'!$A$3:$A$200,'Line Performance OK'!AE$1,'Job Number'!$B$3:$B$200,'Line Performance OK'!$C37,'Job Number'!$E$3:$E$200,'Line Performance OK'!$A$26),"")</f>
        <v/>
      </c>
      <c r="AF37" s="8" t="str">
        <f>IFERROR($C$26/SUMIFS('Job Number'!#REF!,'Job Number'!$A$3:$A$200,'Line Performance OK'!AF$1,'Job Number'!$B$3:$B$200,'Line Performance OK'!$C37,'Job Number'!$E$3:$E$200,'Line Performance OK'!$A$26),"")</f>
        <v/>
      </c>
      <c r="AG37" s="8" t="str">
        <f>IFERROR($C$26/SUMIFS('Job Number'!#REF!,'Job Number'!$A$3:$A$200,'Line Performance OK'!AG$1,'Job Number'!$B$3:$B$200,'Line Performance OK'!$C37,'Job Number'!$E$3:$E$200,'Line Performance OK'!$A$26),"")</f>
        <v/>
      </c>
      <c r="AH37" s="8" t="str">
        <f>IFERROR($C$26/SUMIFS('Job Number'!#REF!,'Job Number'!$A$3:$A$200,'Line Performance OK'!AH$1,'Job Number'!$B$3:$B$200,'Line Performance OK'!$C37,'Job Number'!$E$3:$E$200,'Line Performance OK'!$A$26),"")</f>
        <v/>
      </c>
    </row>
    <row r="38" spans="1:34" ht="15" customHeight="1">
      <c r="B38" s="5"/>
      <c r="C38" s="5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3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4" t="e">
        <f>'Line Output'!#REF!</f>
        <v>#REF!</v>
      </c>
      <c r="D40" s="8" t="str">
        <f>IFERROR($C$39/SUMIFS('Job Number'!#REF!,'Job Number'!$A$3:$A$200,'Line Performance OK'!D$1,'Job Number'!$B$3:$B$200,'Line Performance OK'!$C40,'Job Number'!$E$3:$E$200,'Line Performance OK'!$A$39),"")</f>
        <v/>
      </c>
      <c r="E40" s="8" t="str">
        <f>IFERROR($C$39/SUMIFS('Job Number'!#REF!,'Job Number'!$A$3:$A$200,'Line Performance OK'!E$1,'Job Number'!$B$3:$B$200,'Line Performance OK'!$C40,'Job Number'!$E$3:$E$200,'Line Performance OK'!$A$39),"")</f>
        <v/>
      </c>
      <c r="F40" s="8">
        <v>1</v>
      </c>
      <c r="G40" s="8" t="str">
        <f>IFERROR($C$39/SUMIFS('Job Number'!#REF!,'Job Number'!$A$3:$A$200,'Line Performance OK'!G$1,'Job Number'!$B$3:$B$200,'Line Performance OK'!$C40,'Job Number'!$E$3:$E$200,'Line Performance OK'!$A$39),"")</f>
        <v/>
      </c>
      <c r="H40" s="8" t="str">
        <f>IFERROR($C$39/SUMIFS('Job Number'!#REF!,'Job Number'!$A$3:$A$200,'Line Performance OK'!H$1,'Job Number'!$B$3:$B$200,'Line Performance OK'!$C40,'Job Number'!$E$3:$E$200,'Line Performance OK'!$A$39),"")</f>
        <v/>
      </c>
      <c r="I40" s="8" t="str">
        <f>IFERROR($C$39/SUMIFS('Job Number'!#REF!,'Job Number'!$A$3:$A$200,'Line Performance OK'!I$1,'Job Number'!$B$3:$B$200,'Line Performance OK'!$C40,'Job Number'!$E$3:$E$200,'Line Performance OK'!$A$39),"")</f>
        <v/>
      </c>
      <c r="J40" s="8" t="str">
        <f>IFERROR($C$39/SUMIFS('Job Number'!#REF!,'Job Number'!$A$3:$A$200,'Line Performance OK'!J$1,'Job Number'!$B$3:$B$200,'Line Performance OK'!$C40,'Job Number'!$E$3:$E$200,'Line Performance OK'!$A$39),"")</f>
        <v/>
      </c>
      <c r="K40" s="8" t="str">
        <f>IFERROR($C$39/SUMIFS('Job Number'!#REF!,'Job Number'!$A$3:$A$200,'Line Performance OK'!K$1,'Job Number'!$B$3:$B$200,'Line Performance OK'!$C40,'Job Number'!$E$3:$E$200,'Line Performance OK'!$A$39),"")</f>
        <v/>
      </c>
      <c r="L40" s="8" t="str">
        <f>IFERROR($C$39/SUMIFS('Job Number'!#REF!,'Job Number'!$A$3:$A$200,'Line Performance OK'!L$1,'Job Number'!$B$3:$B$200,'Line Performance OK'!$C40,'Job Number'!$E$3:$E$200,'Line Performance OK'!$A$39),"")</f>
        <v/>
      </c>
      <c r="M40" s="8" t="str">
        <f>IFERROR($C$39/SUMIFS('Job Number'!#REF!,'Job Number'!$A$3:$A$200,'Line Performance OK'!M$1,'Job Number'!$B$3:$B$200,'Line Performance OK'!$C40,'Job Number'!$E$3:$E$200,'Line Performance OK'!$A$39),"")</f>
        <v/>
      </c>
      <c r="N40" s="8" t="str">
        <f>IFERROR($C$39/SUMIFS('Job Number'!#REF!,'Job Number'!$A$3:$A$200,'Line Performance OK'!N$1,'Job Number'!$B$3:$B$200,'Line Performance OK'!$C40,'Job Number'!$E$3:$E$200,'Line Performance OK'!$A$39),"")</f>
        <v/>
      </c>
      <c r="O40" s="8" t="str">
        <f>IFERROR($C$39/SUMIFS('Job Number'!#REF!,'Job Number'!$A$3:$A$200,'Line Performance OK'!O$1,'Job Number'!$B$3:$B$200,'Line Performance OK'!$C40,'Job Number'!$E$3:$E$200,'Line Performance OK'!$A$39),"")</f>
        <v/>
      </c>
      <c r="P40" s="8" t="str">
        <f>IFERROR($C$39/SUMIFS('Job Number'!#REF!,'Job Number'!$A$3:$A$200,'Line Performance OK'!P$1,'Job Number'!$B$3:$B$200,'Line Performance OK'!$C40,'Job Number'!$E$3:$E$200,'Line Performance OK'!$A$39),"")</f>
        <v/>
      </c>
      <c r="Q40" s="8" t="str">
        <f>IFERROR($C$39/SUMIFS('Job Number'!#REF!,'Job Number'!$A$3:$A$200,'Line Performance OK'!Q$1,'Job Number'!$B$3:$B$200,'Line Performance OK'!$C40,'Job Number'!$E$3:$E$200,'Line Performance OK'!$A$39),"")</f>
        <v/>
      </c>
      <c r="R40" s="8" t="str">
        <f>IFERROR($C$39/SUMIFS('Job Number'!#REF!,'Job Number'!$A$3:$A$200,'Line Performance OK'!R$1,'Job Number'!$B$3:$B$200,'Line Performance OK'!$C40,'Job Number'!$E$3:$E$200,'Line Performance OK'!$A$39),"")</f>
        <v/>
      </c>
      <c r="S40" s="8" t="str">
        <f>IFERROR($C$39/SUMIFS('Job Number'!#REF!,'Job Number'!$A$3:$A$200,'Line Performance OK'!S$1,'Job Number'!$B$3:$B$200,'Line Performance OK'!$C40,'Job Number'!$E$3:$E$200,'Line Performance OK'!$A$39),"")</f>
        <v/>
      </c>
      <c r="T40" s="8" t="str">
        <f>IFERROR($C$39/SUMIFS('Job Number'!#REF!,'Job Number'!$A$3:$A$200,'Line Performance OK'!T$1,'Job Number'!$B$3:$B$200,'Line Performance OK'!$C40,'Job Number'!$E$3:$E$200,'Line Performance OK'!$A$39),"")</f>
        <v/>
      </c>
      <c r="U40" s="8" t="str">
        <f>IFERROR($C$39/SUMIFS('Job Number'!#REF!,'Job Number'!$A$3:$A$200,'Line Performance OK'!U$1,'Job Number'!$B$3:$B$200,'Line Performance OK'!$C40,'Job Number'!$E$3:$E$200,'Line Performance OK'!$A$39),"")</f>
        <v/>
      </c>
      <c r="V40" s="8" t="str">
        <f>IFERROR($C$39/SUMIFS('Job Number'!#REF!,'Job Number'!$A$3:$A$200,'Line Performance OK'!V$1,'Job Number'!$B$3:$B$200,'Line Performance OK'!$C40,'Job Number'!$E$3:$E$200,'Line Performance OK'!$A$39),"")</f>
        <v/>
      </c>
      <c r="W40" s="8" t="str">
        <f>IFERROR($C$39/SUMIFS('Job Number'!#REF!,'Job Number'!$A$3:$A$200,'Line Performance OK'!W$1,'Job Number'!$B$3:$B$200,'Line Performance OK'!$C40,'Job Number'!$E$3:$E$200,'Line Performance OK'!$A$39),"")</f>
        <v/>
      </c>
      <c r="X40" s="8" t="str">
        <f>IFERROR($C$39/SUMIFS('Job Number'!#REF!,'Job Number'!$A$3:$A$200,'Line Performance OK'!X$1,'Job Number'!$B$3:$B$200,'Line Performance OK'!$C40,'Job Number'!$E$3:$E$200,'Line Performance OK'!$A$39),"")</f>
        <v/>
      </c>
      <c r="Y40" s="8" t="str">
        <f>IFERROR($C$39/SUMIFS('Job Number'!#REF!,'Job Number'!$A$3:$A$200,'Line Performance OK'!Y$1,'Job Number'!$B$3:$B$200,'Line Performance OK'!$C40,'Job Number'!$E$3:$E$200,'Line Performance OK'!$A$39),"")</f>
        <v/>
      </c>
      <c r="Z40" s="8" t="str">
        <f>IFERROR($C$39/SUMIFS('Job Number'!#REF!,'Job Number'!$A$3:$A$200,'Line Performance OK'!Z$1,'Job Number'!$B$3:$B$200,'Line Performance OK'!$C40,'Job Number'!$E$3:$E$200,'Line Performance OK'!$A$39),"")</f>
        <v/>
      </c>
      <c r="AA40" s="8" t="str">
        <f>IFERROR($C$39/SUMIFS('Job Number'!#REF!,'Job Number'!$A$3:$A$200,'Line Performance OK'!AA$1,'Job Number'!$B$3:$B$200,'Line Performance OK'!$C40,'Job Number'!$E$3:$E$200,'Line Performance OK'!$A$39),"")</f>
        <v/>
      </c>
      <c r="AB40" s="8" t="str">
        <f>IFERROR($C$39/SUMIFS('Job Number'!#REF!,'Job Number'!$A$3:$A$200,'Line Performance OK'!AB$1,'Job Number'!$B$3:$B$200,'Line Performance OK'!$C40,'Job Number'!$E$3:$E$200,'Line Performance OK'!$A$39),"")</f>
        <v/>
      </c>
      <c r="AC40" s="8" t="str">
        <f>IFERROR($C$39/SUMIFS('Job Number'!#REF!,'Job Number'!$A$3:$A$200,'Line Performance OK'!AC$1,'Job Number'!$B$3:$B$200,'Line Performance OK'!$C40,'Job Number'!$E$3:$E$200,'Line Performance OK'!$A$39),"")</f>
        <v/>
      </c>
      <c r="AD40" s="8" t="str">
        <f>IFERROR($C$39/SUMIFS('Job Number'!#REF!,'Job Number'!$A$3:$A$200,'Line Performance OK'!AD$1,'Job Number'!$B$3:$B$200,'Line Performance OK'!$C40,'Job Number'!$E$3:$E$200,'Line Performance OK'!$A$39),"")</f>
        <v/>
      </c>
      <c r="AE40" s="8" t="str">
        <f>IFERROR($C$39/SUMIFS('Job Number'!#REF!,'Job Number'!$A$3:$A$200,'Line Performance OK'!AE$1,'Job Number'!$B$3:$B$200,'Line Performance OK'!$C40,'Job Number'!$E$3:$E$200,'Line Performance OK'!$A$39),"")</f>
        <v/>
      </c>
      <c r="AF40" s="8" t="str">
        <f>IFERROR($C$39/SUMIFS('Job Number'!#REF!,'Job Number'!$A$3:$A$200,'Line Performance OK'!AF$1,'Job Number'!$B$3:$B$200,'Line Performance OK'!$C40,'Job Number'!$E$3:$E$200,'Line Performance OK'!$A$39),"")</f>
        <v/>
      </c>
      <c r="AG40" s="8" t="str">
        <f>IFERROR($C$39/SUMIFS('Job Number'!#REF!,'Job Number'!$A$3:$A$200,'Line Performance OK'!AG$1,'Job Number'!$B$3:$B$200,'Line Performance OK'!$C40,'Job Number'!$E$3:$E$200,'Line Performance OK'!$A$39),"")</f>
        <v/>
      </c>
      <c r="AH40" s="8" t="str">
        <f>IFERROR($C$39/SUMIFS('Job Number'!#REF!,'Job Number'!$A$3:$A$200,'Line Performance OK'!AH$1,'Job Number'!$B$3:$B$200,'Line Performance OK'!$C40,'Job Number'!$E$3:$E$200,'Line Performance OK'!$A$39),"")</f>
        <v/>
      </c>
    </row>
    <row r="41" spans="1:34" ht="14.25" customHeight="1">
      <c r="B41" s="5">
        <f>IFERROR(SUM(D41:AH41)/COUNTIF(D41:AH41,"&gt;0"),0)</f>
        <v>1</v>
      </c>
      <c r="C41" s="54" t="e">
        <f>'Line Output'!#REF!</f>
        <v>#REF!</v>
      </c>
      <c r="D41" s="8" t="str">
        <f>IFERROR($C$39/SUMIFS('Job Number'!#REF!,'Job Number'!$A$3:$A$200,'Line Performance OK'!D$1,'Job Number'!$B$3:$B$200,'Line Performance OK'!$C41,'Job Number'!$E$3:$E$200,'Line Performance OK'!$A$39),"")</f>
        <v/>
      </c>
      <c r="E41" s="8" t="str">
        <f>IFERROR($C$39/SUMIFS('Job Number'!#REF!,'Job Number'!$A$3:$A$200,'Line Performance OK'!E$1,'Job Number'!$B$3:$B$200,'Line Performance OK'!$C41,'Job Number'!$E$3:$E$200,'Line Performance OK'!$A$39),"")</f>
        <v/>
      </c>
      <c r="F41" s="8">
        <v>1</v>
      </c>
      <c r="G41" s="8" t="str">
        <f>IFERROR($C$39/SUMIFS('Job Number'!#REF!,'Job Number'!$A$3:$A$200,'Line Performance OK'!G$1,'Job Number'!$B$3:$B$200,'Line Performance OK'!$C41,'Job Number'!$E$3:$E$200,'Line Performance OK'!$A$39),"")</f>
        <v/>
      </c>
      <c r="H41" s="8" t="str">
        <f>IFERROR($C$39/SUMIFS('Job Number'!#REF!,'Job Number'!$A$3:$A$200,'Line Performance OK'!H$1,'Job Number'!$B$3:$B$200,'Line Performance OK'!$C41,'Job Number'!$E$3:$E$200,'Line Performance OK'!$A$39),"")</f>
        <v/>
      </c>
      <c r="I41" s="8" t="str">
        <f>IFERROR($C$39/SUMIFS('Job Number'!#REF!,'Job Number'!$A$3:$A$200,'Line Performance OK'!I$1,'Job Number'!$B$3:$B$200,'Line Performance OK'!$C41,'Job Number'!$E$3:$E$200,'Line Performance OK'!$A$39),"")</f>
        <v/>
      </c>
      <c r="J41" s="8" t="str">
        <f>IFERROR($C$39/SUMIFS('Job Number'!#REF!,'Job Number'!$A$3:$A$200,'Line Performance OK'!J$1,'Job Number'!$B$3:$B$200,'Line Performance OK'!$C41,'Job Number'!$E$3:$E$200,'Line Performance OK'!$A$39),"")</f>
        <v/>
      </c>
      <c r="K41" s="8" t="str">
        <f>IFERROR($C$39/SUMIFS('Job Number'!#REF!,'Job Number'!$A$3:$A$200,'Line Performance OK'!K$1,'Job Number'!$B$3:$B$200,'Line Performance OK'!$C41,'Job Number'!$E$3:$E$200,'Line Performance OK'!$A$39),"")</f>
        <v/>
      </c>
      <c r="L41" s="8" t="str">
        <f>IFERROR($C$39/SUMIFS('Job Number'!#REF!,'Job Number'!$A$3:$A$200,'Line Performance OK'!L$1,'Job Number'!$B$3:$B$200,'Line Performance OK'!$C41,'Job Number'!$E$3:$E$200,'Line Performance OK'!$A$39),"")</f>
        <v/>
      </c>
      <c r="M41" s="8" t="str">
        <f>IFERROR($C$39/SUMIFS('Job Number'!#REF!,'Job Number'!$A$3:$A$200,'Line Performance OK'!M$1,'Job Number'!$B$3:$B$200,'Line Performance OK'!$C41,'Job Number'!$E$3:$E$200,'Line Performance OK'!$A$39),"")</f>
        <v/>
      </c>
      <c r="N41" s="8" t="str">
        <f>IFERROR($C$39/SUMIFS('Job Number'!#REF!,'Job Number'!$A$3:$A$200,'Line Performance OK'!N$1,'Job Number'!$B$3:$B$200,'Line Performance OK'!$C41,'Job Number'!$E$3:$E$200,'Line Performance OK'!$A$39),"")</f>
        <v/>
      </c>
      <c r="O41" s="8" t="str">
        <f>IFERROR($C$39/SUMIFS('Job Number'!#REF!,'Job Number'!$A$3:$A$200,'Line Performance OK'!O$1,'Job Number'!$B$3:$B$200,'Line Performance OK'!$C41,'Job Number'!$E$3:$E$200,'Line Performance OK'!$A$39),"")</f>
        <v/>
      </c>
      <c r="P41" s="8" t="str">
        <f>IFERROR($C$39/SUMIFS('Job Number'!#REF!,'Job Number'!$A$3:$A$200,'Line Performance OK'!P$1,'Job Number'!$B$3:$B$200,'Line Performance OK'!$C41,'Job Number'!$E$3:$E$200,'Line Performance OK'!$A$39),"")</f>
        <v/>
      </c>
      <c r="Q41" s="8" t="str">
        <f>IFERROR($C$39/SUMIFS('Job Number'!#REF!,'Job Number'!$A$3:$A$200,'Line Performance OK'!Q$1,'Job Number'!$B$3:$B$200,'Line Performance OK'!$C41,'Job Number'!$E$3:$E$200,'Line Performance OK'!$A$39),"")</f>
        <v/>
      </c>
      <c r="R41" s="8" t="str">
        <f>IFERROR($C$39/SUMIFS('Job Number'!#REF!,'Job Number'!$A$3:$A$200,'Line Performance OK'!R$1,'Job Number'!$B$3:$B$200,'Line Performance OK'!$C41,'Job Number'!$E$3:$E$200,'Line Performance OK'!$A$39),"")</f>
        <v/>
      </c>
      <c r="S41" s="8" t="str">
        <f>IFERROR($C$39/SUMIFS('Job Number'!#REF!,'Job Number'!$A$3:$A$200,'Line Performance OK'!S$1,'Job Number'!$B$3:$B$200,'Line Performance OK'!$C41,'Job Number'!$E$3:$E$200,'Line Performance OK'!$A$39),"")</f>
        <v/>
      </c>
      <c r="T41" s="8" t="str">
        <f>IFERROR($C$39/SUMIFS('Job Number'!#REF!,'Job Number'!$A$3:$A$200,'Line Performance OK'!T$1,'Job Number'!$B$3:$B$200,'Line Performance OK'!$C41,'Job Number'!$E$3:$E$200,'Line Performance OK'!$A$39),"")</f>
        <v/>
      </c>
      <c r="U41" s="8" t="str">
        <f>IFERROR($C$39/SUMIFS('Job Number'!#REF!,'Job Number'!$A$3:$A$200,'Line Performance OK'!U$1,'Job Number'!$B$3:$B$200,'Line Performance OK'!$C41,'Job Number'!$E$3:$E$200,'Line Performance OK'!$A$39),"")</f>
        <v/>
      </c>
      <c r="V41" s="8" t="str">
        <f>IFERROR($C$39/SUMIFS('Job Number'!#REF!,'Job Number'!$A$3:$A$200,'Line Performance OK'!V$1,'Job Number'!$B$3:$B$200,'Line Performance OK'!$C41,'Job Number'!$E$3:$E$200,'Line Performance OK'!$A$39),"")</f>
        <v/>
      </c>
      <c r="W41" s="8" t="str">
        <f>IFERROR($C$39/SUMIFS('Job Number'!#REF!,'Job Number'!$A$3:$A$200,'Line Performance OK'!W$1,'Job Number'!$B$3:$B$200,'Line Performance OK'!$C41,'Job Number'!$E$3:$E$200,'Line Performance OK'!$A$39),"")</f>
        <v/>
      </c>
      <c r="X41" s="8" t="str">
        <f>IFERROR($C$39/SUMIFS('Job Number'!#REF!,'Job Number'!$A$3:$A$200,'Line Performance OK'!X$1,'Job Number'!$B$3:$B$200,'Line Performance OK'!$C41,'Job Number'!$E$3:$E$200,'Line Performance OK'!$A$39),"")</f>
        <v/>
      </c>
      <c r="Y41" s="8" t="str">
        <f>IFERROR($C$39/SUMIFS('Job Number'!#REF!,'Job Number'!$A$3:$A$200,'Line Performance OK'!Y$1,'Job Number'!$B$3:$B$200,'Line Performance OK'!$C41,'Job Number'!$E$3:$E$200,'Line Performance OK'!$A$39),"")</f>
        <v/>
      </c>
      <c r="Z41" s="8" t="str">
        <f>IFERROR($C$39/SUMIFS('Job Number'!#REF!,'Job Number'!$A$3:$A$200,'Line Performance OK'!Z$1,'Job Number'!$B$3:$B$200,'Line Performance OK'!$C41,'Job Number'!$E$3:$E$200,'Line Performance OK'!$A$39),"")</f>
        <v/>
      </c>
      <c r="AA41" s="8" t="str">
        <f>IFERROR($C$39/SUMIFS('Job Number'!#REF!,'Job Number'!$A$3:$A$200,'Line Performance OK'!AA$1,'Job Number'!$B$3:$B$200,'Line Performance OK'!$C41,'Job Number'!$E$3:$E$200,'Line Performance OK'!$A$39),"")</f>
        <v/>
      </c>
      <c r="AB41" s="8" t="str">
        <f>IFERROR($C$39/SUMIFS('Job Number'!#REF!,'Job Number'!$A$3:$A$200,'Line Performance OK'!AB$1,'Job Number'!$B$3:$B$200,'Line Performance OK'!$C41,'Job Number'!$E$3:$E$200,'Line Performance OK'!$A$39),"")</f>
        <v/>
      </c>
      <c r="AC41" s="8" t="str">
        <f>IFERROR($C$39/SUMIFS('Job Number'!#REF!,'Job Number'!$A$3:$A$200,'Line Performance OK'!AC$1,'Job Number'!$B$3:$B$200,'Line Performance OK'!$C41,'Job Number'!$E$3:$E$200,'Line Performance OK'!$A$39),"")</f>
        <v/>
      </c>
      <c r="AD41" s="8" t="str">
        <f>IFERROR($C$39/SUMIFS('Job Number'!#REF!,'Job Number'!$A$3:$A$200,'Line Performance OK'!AD$1,'Job Number'!$B$3:$B$200,'Line Performance OK'!$C41,'Job Number'!$E$3:$E$200,'Line Performance OK'!$A$39),"")</f>
        <v/>
      </c>
      <c r="AE41" s="8" t="str">
        <f>IFERROR($C$39/SUMIFS('Job Number'!#REF!,'Job Number'!$A$3:$A$200,'Line Performance OK'!AE$1,'Job Number'!$B$3:$B$200,'Line Performance OK'!$C41,'Job Number'!$E$3:$E$200,'Line Performance OK'!$A$39),"")</f>
        <v/>
      </c>
      <c r="AF41" s="8" t="str">
        <f>IFERROR($C$39/SUMIFS('Job Number'!#REF!,'Job Number'!$A$3:$A$200,'Line Performance OK'!AF$1,'Job Number'!$B$3:$B$200,'Line Performance OK'!$C41,'Job Number'!$E$3:$E$200,'Line Performance OK'!$A$39),"")</f>
        <v/>
      </c>
      <c r="AG41" s="8" t="str">
        <f>IFERROR($C$39/SUMIFS('Job Number'!#REF!,'Job Number'!$A$3:$A$200,'Line Performance OK'!AG$1,'Job Number'!$B$3:$B$200,'Line Performance OK'!$C41,'Job Number'!$E$3:$E$200,'Line Performance OK'!$A$39),"")</f>
        <v/>
      </c>
      <c r="AH41" s="8" t="str">
        <f>IFERROR($C$39/SUMIFS('Job Number'!#REF!,'Job Number'!$A$3:$A$200,'Line Performance OK'!AH$1,'Job Number'!$B$3:$B$200,'Line Performance OK'!$C41,'Job Number'!$E$3:$E$200,'Line Performance OK'!$A$39),"")</f>
        <v/>
      </c>
    </row>
    <row r="42" spans="1:34" ht="14.25" customHeight="1">
      <c r="B42" s="5">
        <f>IFERROR(SUM(D42:AH42)/COUNTIF(D42:AH42,"&gt;0"),0)</f>
        <v>1</v>
      </c>
      <c r="C42" s="54" t="e">
        <f>'Line Output'!#REF!</f>
        <v>#REF!</v>
      </c>
      <c r="D42" s="8" t="str">
        <f>IFERROR($C$39/SUMIFS('Job Number'!#REF!,'Job Number'!$A$3:$A$200,'Line Performance OK'!D$1,'Job Number'!$B$3:$B$200,'Line Performance OK'!$C42,'Job Number'!$E$3:$E$200,'Line Performance OK'!$A$39),"")</f>
        <v/>
      </c>
      <c r="E42" s="8" t="str">
        <f>IFERROR($C$39/SUMIFS('Job Number'!#REF!,'Job Number'!$A$3:$A$200,'Line Performance OK'!E$1,'Job Number'!$B$3:$B$200,'Line Performance OK'!$C42,'Job Number'!$E$3:$E$200,'Line Performance OK'!$A$39),"")</f>
        <v/>
      </c>
      <c r="F42" s="8">
        <v>1</v>
      </c>
      <c r="G42" s="8" t="str">
        <f>IFERROR($C$39/SUMIFS('Job Number'!#REF!,'Job Number'!$A$3:$A$200,'Line Performance OK'!G$1,'Job Number'!$B$3:$B$200,'Line Performance OK'!$C42,'Job Number'!$E$3:$E$200,'Line Performance OK'!$A$39),"")</f>
        <v/>
      </c>
      <c r="H42" s="8" t="str">
        <f>IFERROR($C$39/SUMIFS('Job Number'!#REF!,'Job Number'!$A$3:$A$200,'Line Performance OK'!H$1,'Job Number'!$B$3:$B$200,'Line Performance OK'!$C42,'Job Number'!$E$3:$E$200,'Line Performance OK'!$A$39),"")</f>
        <v/>
      </c>
      <c r="I42" s="8" t="str">
        <f>IFERROR($C$39/SUMIFS('Job Number'!#REF!,'Job Number'!$A$3:$A$200,'Line Performance OK'!I$1,'Job Number'!$B$3:$B$200,'Line Performance OK'!$C42,'Job Number'!$E$3:$E$200,'Line Performance OK'!$A$39),"")</f>
        <v/>
      </c>
      <c r="J42" s="8" t="str">
        <f>IFERROR($C$39/SUMIFS('Job Number'!#REF!,'Job Number'!$A$3:$A$200,'Line Performance OK'!J$1,'Job Number'!$B$3:$B$200,'Line Performance OK'!$C42,'Job Number'!$E$3:$E$200,'Line Performance OK'!$A$39),"")</f>
        <v/>
      </c>
      <c r="K42" s="8" t="str">
        <f>IFERROR($C$39/SUMIFS('Job Number'!#REF!,'Job Number'!$A$3:$A$200,'Line Performance OK'!K$1,'Job Number'!$B$3:$B$200,'Line Performance OK'!$C42,'Job Number'!$E$3:$E$200,'Line Performance OK'!$A$39),"")</f>
        <v/>
      </c>
      <c r="L42" s="8" t="str">
        <f>IFERROR($C$39/SUMIFS('Job Number'!#REF!,'Job Number'!$A$3:$A$200,'Line Performance OK'!L$1,'Job Number'!$B$3:$B$200,'Line Performance OK'!$C42,'Job Number'!$E$3:$E$200,'Line Performance OK'!$A$39),"")</f>
        <v/>
      </c>
      <c r="M42" s="8" t="str">
        <f>IFERROR($C$39/SUMIFS('Job Number'!#REF!,'Job Number'!$A$3:$A$200,'Line Performance OK'!M$1,'Job Number'!$B$3:$B$200,'Line Performance OK'!$C42,'Job Number'!$E$3:$E$200,'Line Performance OK'!$A$39),"")</f>
        <v/>
      </c>
      <c r="N42" s="8" t="str">
        <f>IFERROR($C$39/SUMIFS('Job Number'!#REF!,'Job Number'!$A$3:$A$200,'Line Performance OK'!N$1,'Job Number'!$B$3:$B$200,'Line Performance OK'!$C42,'Job Number'!$E$3:$E$200,'Line Performance OK'!$A$39),"")</f>
        <v/>
      </c>
      <c r="O42" s="8" t="str">
        <f>IFERROR($C$39/SUMIFS('Job Number'!#REF!,'Job Number'!$A$3:$A$200,'Line Performance OK'!O$1,'Job Number'!$B$3:$B$200,'Line Performance OK'!$C42,'Job Number'!$E$3:$E$200,'Line Performance OK'!$A$39),"")</f>
        <v/>
      </c>
      <c r="P42" s="8" t="str">
        <f>IFERROR($C$39/SUMIFS('Job Number'!#REF!,'Job Number'!$A$3:$A$200,'Line Performance OK'!P$1,'Job Number'!$B$3:$B$200,'Line Performance OK'!$C42,'Job Number'!$E$3:$E$200,'Line Performance OK'!$A$39),"")</f>
        <v/>
      </c>
      <c r="Q42" s="8" t="str">
        <f>IFERROR($C$39/SUMIFS('Job Number'!#REF!,'Job Number'!$A$3:$A$200,'Line Performance OK'!Q$1,'Job Number'!$B$3:$B$200,'Line Performance OK'!$C42,'Job Number'!$E$3:$E$200,'Line Performance OK'!$A$39),"")</f>
        <v/>
      </c>
      <c r="R42" s="8" t="str">
        <f>IFERROR($C$39/SUMIFS('Job Number'!#REF!,'Job Number'!$A$3:$A$200,'Line Performance OK'!R$1,'Job Number'!$B$3:$B$200,'Line Performance OK'!$C42,'Job Number'!$E$3:$E$200,'Line Performance OK'!$A$39),"")</f>
        <v/>
      </c>
      <c r="S42" s="8" t="str">
        <f>IFERROR($C$39/SUMIFS('Job Number'!#REF!,'Job Number'!$A$3:$A$200,'Line Performance OK'!S$1,'Job Number'!$B$3:$B$200,'Line Performance OK'!$C42,'Job Number'!$E$3:$E$200,'Line Performance OK'!$A$39),"")</f>
        <v/>
      </c>
      <c r="T42" s="8" t="str">
        <f>IFERROR($C$39/SUMIFS('Job Number'!#REF!,'Job Number'!$A$3:$A$200,'Line Performance OK'!T$1,'Job Number'!$B$3:$B$200,'Line Performance OK'!$C42,'Job Number'!$E$3:$E$200,'Line Performance OK'!$A$39),"")</f>
        <v/>
      </c>
      <c r="U42" s="8" t="str">
        <f>IFERROR($C$39/SUMIFS('Job Number'!#REF!,'Job Number'!$A$3:$A$200,'Line Performance OK'!U$1,'Job Number'!$B$3:$B$200,'Line Performance OK'!$C42,'Job Number'!$E$3:$E$200,'Line Performance OK'!$A$39),"")</f>
        <v/>
      </c>
      <c r="V42" s="8" t="str">
        <f>IFERROR($C$39/SUMIFS('Job Number'!#REF!,'Job Number'!$A$3:$A$200,'Line Performance OK'!V$1,'Job Number'!$B$3:$B$200,'Line Performance OK'!$C42,'Job Number'!$E$3:$E$200,'Line Performance OK'!$A$39),"")</f>
        <v/>
      </c>
      <c r="W42" s="8" t="str">
        <f>IFERROR($C$39/SUMIFS('Job Number'!#REF!,'Job Number'!$A$3:$A$200,'Line Performance OK'!W$1,'Job Number'!$B$3:$B$200,'Line Performance OK'!$C42,'Job Number'!$E$3:$E$200,'Line Performance OK'!$A$39),"")</f>
        <v/>
      </c>
      <c r="X42" s="8" t="str">
        <f>IFERROR($C$39/SUMIFS('Job Number'!#REF!,'Job Number'!$A$3:$A$200,'Line Performance OK'!X$1,'Job Number'!$B$3:$B$200,'Line Performance OK'!$C42,'Job Number'!$E$3:$E$200,'Line Performance OK'!$A$39),"")</f>
        <v/>
      </c>
      <c r="Y42" s="8" t="str">
        <f>IFERROR($C$39/SUMIFS('Job Number'!#REF!,'Job Number'!$A$3:$A$200,'Line Performance OK'!Y$1,'Job Number'!$B$3:$B$200,'Line Performance OK'!$C42,'Job Number'!$E$3:$E$200,'Line Performance OK'!$A$39),"")</f>
        <v/>
      </c>
      <c r="Z42" s="8" t="str">
        <f>IFERROR($C$39/SUMIFS('Job Number'!#REF!,'Job Number'!$A$3:$A$200,'Line Performance OK'!Z$1,'Job Number'!$B$3:$B$200,'Line Performance OK'!$C42,'Job Number'!$E$3:$E$200,'Line Performance OK'!$A$39),"")</f>
        <v/>
      </c>
      <c r="AA42" s="8" t="str">
        <f>IFERROR($C$39/SUMIFS('Job Number'!#REF!,'Job Number'!$A$3:$A$200,'Line Performance OK'!AA$1,'Job Number'!$B$3:$B$200,'Line Performance OK'!$C42,'Job Number'!$E$3:$E$200,'Line Performance OK'!$A$39),"")</f>
        <v/>
      </c>
      <c r="AB42" s="8" t="str">
        <f>IFERROR($C$39/SUMIFS('Job Number'!#REF!,'Job Number'!$A$3:$A$200,'Line Performance OK'!AB$1,'Job Number'!$B$3:$B$200,'Line Performance OK'!$C42,'Job Number'!$E$3:$E$200,'Line Performance OK'!$A$39),"")</f>
        <v/>
      </c>
      <c r="AC42" s="8" t="str">
        <f>IFERROR($C$39/SUMIFS('Job Number'!#REF!,'Job Number'!$A$3:$A$200,'Line Performance OK'!AC$1,'Job Number'!$B$3:$B$200,'Line Performance OK'!$C42,'Job Number'!$E$3:$E$200,'Line Performance OK'!$A$39),"")</f>
        <v/>
      </c>
      <c r="AD42" s="8" t="str">
        <f>IFERROR($C$39/SUMIFS('Job Number'!#REF!,'Job Number'!$A$3:$A$200,'Line Performance OK'!AD$1,'Job Number'!$B$3:$B$200,'Line Performance OK'!$C42,'Job Number'!$E$3:$E$200,'Line Performance OK'!$A$39),"")</f>
        <v/>
      </c>
      <c r="AE42" s="8" t="str">
        <f>IFERROR($C$39/SUMIFS('Job Number'!#REF!,'Job Number'!$A$3:$A$200,'Line Performance OK'!AE$1,'Job Number'!$B$3:$B$200,'Line Performance OK'!$C42,'Job Number'!$E$3:$E$200,'Line Performance OK'!$A$39),"")</f>
        <v/>
      </c>
      <c r="AF42" s="8" t="str">
        <f>IFERROR($C$39/SUMIFS('Job Number'!#REF!,'Job Number'!$A$3:$A$200,'Line Performance OK'!AF$1,'Job Number'!$B$3:$B$200,'Line Performance OK'!$C42,'Job Number'!$E$3:$E$200,'Line Performance OK'!$A$39),"")</f>
        <v/>
      </c>
      <c r="AG42" s="8" t="str">
        <f>IFERROR($C$39/SUMIFS('Job Number'!#REF!,'Job Number'!$A$3:$A$200,'Line Performance OK'!AG$1,'Job Number'!$B$3:$B$200,'Line Performance OK'!$C42,'Job Number'!$E$3:$E$200,'Line Performance OK'!$A$39),"")</f>
        <v/>
      </c>
      <c r="AH42" s="8" t="str">
        <f>IFERROR($C$39/SUMIFS('Job Number'!#REF!,'Job Number'!$A$3:$A$200,'Line Performance OK'!AH$1,'Job Number'!$B$3:$B$200,'Line Performance OK'!$C42,'Job Number'!$E$3:$E$200,'Line Performance OK'!$A$39),"")</f>
        <v/>
      </c>
    </row>
    <row r="43" spans="1:34" ht="14.25" customHeight="1">
      <c r="B43" s="5">
        <f>IFERROR(SUM(D43:AH43)/COUNTIF(D43:AH43,"&gt;0"),0)</f>
        <v>0</v>
      </c>
      <c r="C43" s="54" t="e">
        <f>'Line Output'!#REF!</f>
        <v>#REF!</v>
      </c>
      <c r="D43" s="8" t="str">
        <f>IFERROR($C$39/SUMIFS('Job Number'!#REF!,'Job Number'!$A$3:$A$200,'Line Performance OK'!D$1,'Job Number'!$B$3:$B$200,'Line Performance OK'!$C43,'Job Number'!$E$3:$E$200,'Line Performance OK'!$A$39),"")</f>
        <v/>
      </c>
      <c r="E43" s="8" t="str">
        <f>IFERROR($C$39/SUMIFS('Job Number'!#REF!,'Job Number'!$A$3:$A$200,'Line Performance OK'!E$1,'Job Number'!$B$3:$B$200,'Line Performance OK'!$C43,'Job Number'!$E$3:$E$200,'Line Performance OK'!$A$39),"")</f>
        <v/>
      </c>
      <c r="F43" s="8" t="s">
        <v>51</v>
      </c>
      <c r="G43" s="8" t="str">
        <f>IFERROR($C$39/SUMIFS('Job Number'!#REF!,'Job Number'!$A$3:$A$200,'Line Performance OK'!G$1,'Job Number'!$B$3:$B$200,'Line Performance OK'!$C43,'Job Number'!$E$3:$E$200,'Line Performance OK'!$A$39),"")</f>
        <v/>
      </c>
      <c r="H43" s="8" t="str">
        <f>IFERROR($C$39/SUMIFS('Job Number'!#REF!,'Job Number'!$A$3:$A$200,'Line Performance OK'!H$1,'Job Number'!$B$3:$B$200,'Line Performance OK'!$C43,'Job Number'!$E$3:$E$200,'Line Performance OK'!$A$39),"")</f>
        <v/>
      </c>
      <c r="I43" s="8" t="str">
        <f>IFERROR($C$39/SUMIFS('Job Number'!#REF!,'Job Number'!$A$3:$A$200,'Line Performance OK'!I$1,'Job Number'!$B$3:$B$200,'Line Performance OK'!$C43,'Job Number'!$E$3:$E$200,'Line Performance OK'!$A$39),"")</f>
        <v/>
      </c>
      <c r="J43" s="8" t="str">
        <f>IFERROR($C$39/SUMIFS('Job Number'!#REF!,'Job Number'!$A$3:$A$200,'Line Performance OK'!J$1,'Job Number'!$B$3:$B$200,'Line Performance OK'!$C43,'Job Number'!$E$3:$E$200,'Line Performance OK'!$A$39),"")</f>
        <v/>
      </c>
      <c r="K43" s="8" t="str">
        <f>IFERROR($C$39/SUMIFS('Job Number'!#REF!,'Job Number'!$A$3:$A$200,'Line Performance OK'!K$1,'Job Number'!$B$3:$B$200,'Line Performance OK'!$C43,'Job Number'!$E$3:$E$200,'Line Performance OK'!$A$39),"")</f>
        <v/>
      </c>
      <c r="L43" s="8" t="str">
        <f>IFERROR($C$39/SUMIFS('Job Number'!#REF!,'Job Number'!$A$3:$A$200,'Line Performance OK'!L$1,'Job Number'!$B$3:$B$200,'Line Performance OK'!$C43,'Job Number'!$E$3:$E$200,'Line Performance OK'!$A$39),"")</f>
        <v/>
      </c>
      <c r="M43" s="8" t="str">
        <f>IFERROR($C$39/SUMIFS('Job Number'!#REF!,'Job Number'!$A$3:$A$200,'Line Performance OK'!M$1,'Job Number'!$B$3:$B$200,'Line Performance OK'!$C43,'Job Number'!$E$3:$E$200,'Line Performance OK'!$A$39),"")</f>
        <v/>
      </c>
      <c r="N43" s="8" t="str">
        <f>IFERROR($C$39/SUMIFS('Job Number'!#REF!,'Job Number'!$A$3:$A$200,'Line Performance OK'!N$1,'Job Number'!$B$3:$B$200,'Line Performance OK'!$C43,'Job Number'!$E$3:$E$200,'Line Performance OK'!$A$39),"")</f>
        <v/>
      </c>
      <c r="O43" s="8" t="str">
        <f>IFERROR($C$39/SUMIFS('Job Number'!#REF!,'Job Number'!$A$3:$A$200,'Line Performance OK'!O$1,'Job Number'!$B$3:$B$200,'Line Performance OK'!$C43,'Job Number'!$E$3:$E$200,'Line Performance OK'!$A$39),"")</f>
        <v/>
      </c>
      <c r="P43" s="8" t="str">
        <f>IFERROR($C$39/SUMIFS('Job Number'!#REF!,'Job Number'!$A$3:$A$200,'Line Performance OK'!P$1,'Job Number'!$B$3:$B$200,'Line Performance OK'!$C43,'Job Number'!$E$3:$E$200,'Line Performance OK'!$A$39),"")</f>
        <v/>
      </c>
      <c r="Q43" s="8" t="str">
        <f>IFERROR($C$39/SUMIFS('Job Number'!#REF!,'Job Number'!$A$3:$A$200,'Line Performance OK'!Q$1,'Job Number'!$B$3:$B$200,'Line Performance OK'!$C43,'Job Number'!$E$3:$E$200,'Line Performance OK'!$A$39),"")</f>
        <v/>
      </c>
      <c r="R43" s="8" t="str">
        <f>IFERROR($C$39/SUMIFS('Job Number'!#REF!,'Job Number'!$A$3:$A$200,'Line Performance OK'!R$1,'Job Number'!$B$3:$B$200,'Line Performance OK'!$C43,'Job Number'!$E$3:$E$200,'Line Performance OK'!$A$39),"")</f>
        <v/>
      </c>
      <c r="S43" s="8" t="str">
        <f>IFERROR($C$39/SUMIFS('Job Number'!#REF!,'Job Number'!$A$3:$A$200,'Line Performance OK'!S$1,'Job Number'!$B$3:$B$200,'Line Performance OK'!$C43,'Job Number'!$E$3:$E$200,'Line Performance OK'!$A$39),"")</f>
        <v/>
      </c>
      <c r="T43" s="8" t="str">
        <f>IFERROR($C$39/SUMIFS('Job Number'!#REF!,'Job Number'!$A$3:$A$200,'Line Performance OK'!T$1,'Job Number'!$B$3:$B$200,'Line Performance OK'!$C43,'Job Number'!$E$3:$E$200,'Line Performance OK'!$A$39),"")</f>
        <v/>
      </c>
      <c r="U43" s="8" t="str">
        <f>IFERROR($C$39/SUMIFS('Job Number'!#REF!,'Job Number'!$A$3:$A$200,'Line Performance OK'!U$1,'Job Number'!$B$3:$B$200,'Line Performance OK'!$C43,'Job Number'!$E$3:$E$200,'Line Performance OK'!$A$39),"")</f>
        <v/>
      </c>
      <c r="V43" s="8" t="str">
        <f>IFERROR($C$39/SUMIFS('Job Number'!#REF!,'Job Number'!$A$3:$A$200,'Line Performance OK'!V$1,'Job Number'!$B$3:$B$200,'Line Performance OK'!$C43,'Job Number'!$E$3:$E$200,'Line Performance OK'!$A$39),"")</f>
        <v/>
      </c>
      <c r="W43" s="8" t="str">
        <f>IFERROR($C$39/SUMIFS('Job Number'!#REF!,'Job Number'!$A$3:$A$200,'Line Performance OK'!W$1,'Job Number'!$B$3:$B$200,'Line Performance OK'!$C43,'Job Number'!$E$3:$E$200,'Line Performance OK'!$A$39),"")</f>
        <v/>
      </c>
      <c r="X43" s="8" t="str">
        <f>IFERROR($C$39/SUMIFS('Job Number'!#REF!,'Job Number'!$A$3:$A$200,'Line Performance OK'!X$1,'Job Number'!$B$3:$B$200,'Line Performance OK'!$C43,'Job Number'!$E$3:$E$200,'Line Performance OK'!$A$39),"")</f>
        <v/>
      </c>
      <c r="Y43" s="8" t="str">
        <f>IFERROR($C$39/SUMIFS('Job Number'!#REF!,'Job Number'!$A$3:$A$200,'Line Performance OK'!Y$1,'Job Number'!$B$3:$B$200,'Line Performance OK'!$C43,'Job Number'!$E$3:$E$200,'Line Performance OK'!$A$39),"")</f>
        <v/>
      </c>
      <c r="Z43" s="8" t="str">
        <f>IFERROR($C$39/SUMIFS('Job Number'!#REF!,'Job Number'!$A$3:$A$200,'Line Performance OK'!Z$1,'Job Number'!$B$3:$B$200,'Line Performance OK'!$C43,'Job Number'!$E$3:$E$200,'Line Performance OK'!$A$39),"")</f>
        <v/>
      </c>
      <c r="AA43" s="8" t="str">
        <f>IFERROR($C$39/SUMIFS('Job Number'!#REF!,'Job Number'!$A$3:$A$200,'Line Performance OK'!AA$1,'Job Number'!$B$3:$B$200,'Line Performance OK'!$C43,'Job Number'!$E$3:$E$200,'Line Performance OK'!$A$39),"")</f>
        <v/>
      </c>
      <c r="AB43" s="8" t="str">
        <f>IFERROR($C$39/SUMIFS('Job Number'!#REF!,'Job Number'!$A$3:$A$200,'Line Performance OK'!AB$1,'Job Number'!$B$3:$B$200,'Line Performance OK'!$C43,'Job Number'!$E$3:$E$200,'Line Performance OK'!$A$39),"")</f>
        <v/>
      </c>
      <c r="AC43" s="8" t="str">
        <f>IFERROR($C$39/SUMIFS('Job Number'!#REF!,'Job Number'!$A$3:$A$200,'Line Performance OK'!AC$1,'Job Number'!$B$3:$B$200,'Line Performance OK'!$C43,'Job Number'!$E$3:$E$200,'Line Performance OK'!$A$39),"")</f>
        <v/>
      </c>
      <c r="AD43" s="8" t="str">
        <f>IFERROR($C$39/SUMIFS('Job Number'!#REF!,'Job Number'!$A$3:$A$200,'Line Performance OK'!AD$1,'Job Number'!$B$3:$B$200,'Line Performance OK'!$C43,'Job Number'!$E$3:$E$200,'Line Performance OK'!$A$39),"")</f>
        <v/>
      </c>
      <c r="AE43" s="8" t="str">
        <f>IFERROR($C$39/SUMIFS('Job Number'!#REF!,'Job Number'!$A$3:$A$200,'Line Performance OK'!AE$1,'Job Number'!$B$3:$B$200,'Line Performance OK'!$C43,'Job Number'!$E$3:$E$200,'Line Performance OK'!$A$39),"")</f>
        <v/>
      </c>
      <c r="AF43" s="8" t="str">
        <f>IFERROR($C$39/SUMIFS('Job Number'!#REF!,'Job Number'!$A$3:$A$200,'Line Performance OK'!AF$1,'Job Number'!$B$3:$B$200,'Line Performance OK'!$C43,'Job Number'!$E$3:$E$200,'Line Performance OK'!$A$39),"")</f>
        <v/>
      </c>
      <c r="AG43" s="8" t="str">
        <f>IFERROR($C$39/SUMIFS('Job Number'!#REF!,'Job Number'!$A$3:$A$200,'Line Performance OK'!AG$1,'Job Number'!$B$3:$B$200,'Line Performance OK'!$C43,'Job Number'!$E$3:$E$200,'Line Performance OK'!$A$39),"")</f>
        <v/>
      </c>
      <c r="AH43" s="8" t="str">
        <f>IFERROR($C$39/SUMIFS('Job Number'!#REF!,'Job Number'!$A$3:$A$200,'Line Performance OK'!AH$1,'Job Number'!$B$3:$B$200,'Line Performance OK'!$C43,'Job Number'!$E$3:$E$200,'Line Performance OK'!$A$39),"")</f>
        <v/>
      </c>
    </row>
    <row r="44" spans="1:34" ht="14.25" customHeight="1">
      <c r="B44" s="5">
        <f>IFERROR(SUM(D44:AH44)/COUNTIF(D44:AH44,"&gt;0"),0)</f>
        <v>0.89</v>
      </c>
      <c r="C44" s="54" t="e">
        <f>'Line Output'!#REF!</f>
        <v>#REF!</v>
      </c>
      <c r="D44" s="8" t="str">
        <f>IFERROR($C$39/SUMIFS('Job Number'!#REF!,'Job Number'!$A$3:$A$200,'Line Performance OK'!D$1,'Job Number'!$B$3:$B$200,'Line Performance OK'!$C44,'Job Number'!$E$3:$E$200,'Line Performance OK'!$A$39),"")</f>
        <v/>
      </c>
      <c r="E44" s="8" t="str">
        <f>IFERROR($C$39/SUMIFS('Job Number'!#REF!,'Job Number'!$A$3:$A$200,'Line Performance OK'!E$1,'Job Number'!$B$3:$B$200,'Line Performance OK'!$C44,'Job Number'!$E$3:$E$200,'Line Performance OK'!$A$39),"")</f>
        <v/>
      </c>
      <c r="F44" s="8" t="s">
        <v>51</v>
      </c>
      <c r="G44" s="8" t="str">
        <f>IFERROR($C$39/SUMIFS('Job Number'!#REF!,'Job Number'!$A$3:$A$200,'Line Performance OK'!G$1,'Job Number'!$B$3:$B$200,'Line Performance OK'!$C44,'Job Number'!$E$3:$E$200,'Line Performance OK'!$A$39),"")</f>
        <v/>
      </c>
      <c r="H44" s="8" t="str">
        <f>IFERROR($C$39/SUMIFS('Job Number'!#REF!,'Job Number'!$A$3:$A$200,'Line Performance OK'!H$1,'Job Number'!$B$3:$B$200,'Line Performance OK'!$C44,'Job Number'!$E$3:$E$200,'Line Performance OK'!$A$39),"")</f>
        <v/>
      </c>
      <c r="I44" s="8" t="str">
        <f>IFERROR($C$39/SUMIFS('Job Number'!#REF!,'Job Number'!$A$3:$A$200,'Line Performance OK'!I$1,'Job Number'!$B$3:$B$200,'Line Performance OK'!$C44,'Job Number'!$E$3:$E$200,'Line Performance OK'!$A$39),"")</f>
        <v/>
      </c>
      <c r="J44" s="8">
        <v>0.89</v>
      </c>
      <c r="K44" s="8" t="str">
        <f>IFERROR($C$39/SUMIFS('Job Number'!#REF!,'Job Number'!$A$3:$A$200,'Line Performance OK'!K$1,'Job Number'!$B$3:$B$200,'Line Performance OK'!$C44,'Job Number'!$E$3:$E$200,'Line Performance OK'!$A$39),"")</f>
        <v/>
      </c>
      <c r="L44" s="8" t="str">
        <f>IFERROR($C$39/SUMIFS('Job Number'!#REF!,'Job Number'!$A$3:$A$200,'Line Performance OK'!L$1,'Job Number'!$B$3:$B$200,'Line Performance OK'!$C44,'Job Number'!$E$3:$E$200,'Line Performance OK'!$A$39),"")</f>
        <v/>
      </c>
      <c r="M44" s="8" t="str">
        <f>IFERROR($C$39/SUMIFS('Job Number'!#REF!,'Job Number'!$A$3:$A$200,'Line Performance OK'!M$1,'Job Number'!$B$3:$B$200,'Line Performance OK'!$C44,'Job Number'!$E$3:$E$200,'Line Performance OK'!$A$39),"")</f>
        <v/>
      </c>
      <c r="N44" s="8" t="str">
        <f>IFERROR($C$39/SUMIFS('Job Number'!#REF!,'Job Number'!$A$3:$A$200,'Line Performance OK'!N$1,'Job Number'!$B$3:$B$200,'Line Performance OK'!$C44,'Job Number'!$E$3:$E$200,'Line Performance OK'!$A$39),"")</f>
        <v/>
      </c>
      <c r="O44" s="8" t="str">
        <f>IFERROR($C$39/SUMIFS('Job Number'!#REF!,'Job Number'!$A$3:$A$200,'Line Performance OK'!O$1,'Job Number'!$B$3:$B$200,'Line Performance OK'!$C44,'Job Number'!$E$3:$E$200,'Line Performance OK'!$A$39),"")</f>
        <v/>
      </c>
      <c r="P44" s="8" t="str">
        <f>IFERROR($C$39/SUMIFS('Job Number'!#REF!,'Job Number'!$A$3:$A$200,'Line Performance OK'!P$1,'Job Number'!$B$3:$B$200,'Line Performance OK'!$C44,'Job Number'!$E$3:$E$200,'Line Performance OK'!$A$39),"")</f>
        <v/>
      </c>
      <c r="Q44" s="8" t="str">
        <f>IFERROR($C$39/SUMIFS('Job Number'!#REF!,'Job Number'!$A$3:$A$200,'Line Performance OK'!Q$1,'Job Number'!$B$3:$B$200,'Line Performance OK'!$C44,'Job Number'!$E$3:$E$200,'Line Performance OK'!$A$39),"")</f>
        <v/>
      </c>
      <c r="R44" s="8" t="str">
        <f>IFERROR($C$39/SUMIFS('Job Number'!#REF!,'Job Number'!$A$3:$A$200,'Line Performance OK'!R$1,'Job Number'!$B$3:$B$200,'Line Performance OK'!$C44,'Job Number'!$E$3:$E$200,'Line Performance OK'!$A$39),"")</f>
        <v/>
      </c>
      <c r="S44" s="8" t="str">
        <f>IFERROR($C$39/SUMIFS('Job Number'!#REF!,'Job Number'!$A$3:$A$200,'Line Performance OK'!S$1,'Job Number'!$B$3:$B$200,'Line Performance OK'!$C44,'Job Number'!$E$3:$E$200,'Line Performance OK'!$A$39),"")</f>
        <v/>
      </c>
      <c r="T44" s="8" t="str">
        <f>IFERROR($C$39/SUMIFS('Job Number'!#REF!,'Job Number'!$A$3:$A$200,'Line Performance OK'!T$1,'Job Number'!$B$3:$B$200,'Line Performance OK'!$C44,'Job Number'!$E$3:$E$200,'Line Performance OK'!$A$39),"")</f>
        <v/>
      </c>
      <c r="U44" s="8" t="str">
        <f>IFERROR($C$39/SUMIFS('Job Number'!#REF!,'Job Number'!$A$3:$A$200,'Line Performance OK'!U$1,'Job Number'!$B$3:$B$200,'Line Performance OK'!$C44,'Job Number'!$E$3:$E$200,'Line Performance OK'!$A$39),"")</f>
        <v/>
      </c>
      <c r="V44" s="8" t="str">
        <f>IFERROR($C$39/SUMIFS('Job Number'!#REF!,'Job Number'!$A$3:$A$200,'Line Performance OK'!V$1,'Job Number'!$B$3:$B$200,'Line Performance OK'!$C44,'Job Number'!$E$3:$E$200,'Line Performance OK'!$A$39),"")</f>
        <v/>
      </c>
      <c r="W44" s="8" t="str">
        <f>IFERROR($C$39/SUMIFS('Job Number'!#REF!,'Job Number'!$A$3:$A$200,'Line Performance OK'!W$1,'Job Number'!$B$3:$B$200,'Line Performance OK'!$C44,'Job Number'!$E$3:$E$200,'Line Performance OK'!$A$39),"")</f>
        <v/>
      </c>
      <c r="X44" s="8" t="str">
        <f>IFERROR($C$39/SUMIFS('Job Number'!#REF!,'Job Number'!$A$3:$A$200,'Line Performance OK'!X$1,'Job Number'!$B$3:$B$200,'Line Performance OK'!$C44,'Job Number'!$E$3:$E$200,'Line Performance OK'!$A$39),"")</f>
        <v/>
      </c>
      <c r="Y44" s="8" t="str">
        <f>IFERROR($C$39/SUMIFS('Job Number'!#REF!,'Job Number'!$A$3:$A$200,'Line Performance OK'!Y$1,'Job Number'!$B$3:$B$200,'Line Performance OK'!$C44,'Job Number'!$E$3:$E$200,'Line Performance OK'!$A$39),"")</f>
        <v/>
      </c>
      <c r="Z44" s="8" t="str">
        <f>IFERROR($C$39/SUMIFS('Job Number'!#REF!,'Job Number'!$A$3:$A$200,'Line Performance OK'!Z$1,'Job Number'!$B$3:$B$200,'Line Performance OK'!$C44,'Job Number'!$E$3:$E$200,'Line Performance OK'!$A$39),"")</f>
        <v/>
      </c>
      <c r="AA44" s="8" t="str">
        <f>IFERROR($C$39/SUMIFS('Job Number'!#REF!,'Job Number'!$A$3:$A$200,'Line Performance OK'!AA$1,'Job Number'!$B$3:$B$200,'Line Performance OK'!$C44,'Job Number'!$E$3:$E$200,'Line Performance OK'!$A$39),"")</f>
        <v/>
      </c>
      <c r="AB44" s="8" t="str">
        <f>IFERROR($C$39/SUMIFS('Job Number'!#REF!,'Job Number'!$A$3:$A$200,'Line Performance OK'!AB$1,'Job Number'!$B$3:$B$200,'Line Performance OK'!$C44,'Job Number'!$E$3:$E$200,'Line Performance OK'!$A$39),"")</f>
        <v/>
      </c>
      <c r="AC44" s="8" t="str">
        <f>IFERROR($C$39/SUMIFS('Job Number'!#REF!,'Job Number'!$A$3:$A$200,'Line Performance OK'!AC$1,'Job Number'!$B$3:$B$200,'Line Performance OK'!$C44,'Job Number'!$E$3:$E$200,'Line Performance OK'!$A$39),"")</f>
        <v/>
      </c>
      <c r="AD44" s="8" t="str">
        <f>IFERROR($C$39/SUMIFS('Job Number'!#REF!,'Job Number'!$A$3:$A$200,'Line Performance OK'!AD$1,'Job Number'!$B$3:$B$200,'Line Performance OK'!$C44,'Job Number'!$E$3:$E$200,'Line Performance OK'!$A$39),"")</f>
        <v/>
      </c>
      <c r="AE44" s="8" t="str">
        <f>IFERROR($C$39/SUMIFS('Job Number'!#REF!,'Job Number'!$A$3:$A$200,'Line Performance OK'!AE$1,'Job Number'!$B$3:$B$200,'Line Performance OK'!$C44,'Job Number'!$E$3:$E$200,'Line Performance OK'!$A$39),"")</f>
        <v/>
      </c>
      <c r="AF44" s="8" t="str">
        <f>IFERROR($C$39/SUMIFS('Job Number'!#REF!,'Job Number'!$A$3:$A$200,'Line Performance OK'!AF$1,'Job Number'!$B$3:$B$200,'Line Performance OK'!$C44,'Job Number'!$E$3:$E$200,'Line Performance OK'!$A$39),"")</f>
        <v/>
      </c>
      <c r="AG44" s="8" t="str">
        <f>IFERROR($C$39/SUMIFS('Job Number'!#REF!,'Job Number'!$A$3:$A$200,'Line Performance OK'!AG$1,'Job Number'!$B$3:$B$200,'Line Performance OK'!$C44,'Job Number'!$E$3:$E$200,'Line Performance OK'!$A$39),"")</f>
        <v/>
      </c>
      <c r="AH44" s="8" t="str">
        <f>IFERROR($C$39/SUMIFS('Job Number'!#REF!,'Job Number'!$A$3:$A$200,'Line Performance OK'!AH$1,'Job Number'!$B$3:$B$200,'Line Performance OK'!$C44,'Job Number'!$E$3:$E$200,'Line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3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4" t="e">
        <f>'Line Output'!#REF!</f>
        <v>#REF!</v>
      </c>
      <c r="D47" s="8" t="str">
        <f>IFERROR($C$46/SUMIFS('Job Number'!#REF!,'Job Number'!$A$3:$A$200,'Line Performance OK'!D$1,'Job Number'!$B$3:$B$200,'Line Performance OK'!$C47,'Job Number'!$E$3:$E$200,'Line Performance OK'!$A$46),"")</f>
        <v/>
      </c>
      <c r="E47" s="8" t="str">
        <f>IFERROR($C$46/SUMIFS('Job Number'!#REF!,'Job Number'!$A$3:$A$200,'Line Performance OK'!E$1,'Job Number'!$B$3:$B$200,'Line Performance OK'!$C47,'Job Number'!$E$3:$E$200,'Line Performance OK'!$A$46),"")</f>
        <v/>
      </c>
      <c r="F47" s="8">
        <v>1.0600961538461537</v>
      </c>
      <c r="G47" s="8" t="str">
        <f>IFERROR($C$46/SUMIFS('Job Number'!#REF!,'Job Number'!$A$3:$A$200,'Line Performance OK'!G$1,'Job Number'!$B$3:$B$200,'Line Performance OK'!$C47,'Job Number'!$E$3:$E$200,'Line Performance OK'!$A$46),"")</f>
        <v/>
      </c>
      <c r="H47" s="8" t="str">
        <f>IFERROR($C$46/SUMIFS('Job Number'!#REF!,'Job Number'!$A$3:$A$200,'Line Performance OK'!H$1,'Job Number'!$B$3:$B$200,'Line Performance OK'!$C47,'Job Number'!$E$3:$E$200,'Line Performance OK'!$A$46),"")</f>
        <v/>
      </c>
      <c r="I47" s="8" t="str">
        <f>IFERROR($C$46/SUMIFS('Job Number'!#REF!,'Job Number'!$A$3:$A$200,'Line Performance OK'!I$1,'Job Number'!$B$3:$B$200,'Line Performance OK'!$C47,'Job Number'!$E$3:$E$200,'Line Performance OK'!$A$46),"")</f>
        <v/>
      </c>
      <c r="J47" s="8" t="str">
        <f>IFERROR($C$46/SUMIFS('Job Number'!#REF!,'Job Number'!$A$3:$A$200,'Line Performance OK'!J$1,'Job Number'!$B$3:$B$200,'Line Performance OK'!$C47,'Job Number'!$E$3:$E$200,'Line Performance OK'!$A$46),"")</f>
        <v/>
      </c>
      <c r="K47" s="8" t="str">
        <f>IFERROR($C$46/SUMIFS('Job Number'!#REF!,'Job Number'!$A$3:$A$200,'Line Performance OK'!K$1,'Job Number'!$B$3:$B$200,'Line Performance OK'!$C47,'Job Number'!$E$3:$E$200,'Line Performance OK'!$A$46),"")</f>
        <v/>
      </c>
      <c r="L47" s="8" t="str">
        <f>IFERROR($C$46/SUMIFS('Job Number'!#REF!,'Job Number'!$A$3:$A$200,'Line Performance OK'!L$1,'Job Number'!$B$3:$B$200,'Line Performance OK'!$C47,'Job Number'!$E$3:$E$200,'Line Performance OK'!$A$46),"")</f>
        <v/>
      </c>
      <c r="M47" s="8" t="str">
        <f>IFERROR($C$46/SUMIFS('Job Number'!#REF!,'Job Number'!$A$3:$A$200,'Line Performance OK'!M$1,'Job Number'!$B$3:$B$200,'Line Performance OK'!$C47,'Job Number'!$E$3:$E$200,'Line Performance OK'!$A$46),"")</f>
        <v/>
      </c>
      <c r="N47" s="8" t="str">
        <f>IFERROR($C$46/SUMIFS('Job Number'!#REF!,'Job Number'!$A$3:$A$200,'Line Performance OK'!N$1,'Job Number'!$B$3:$B$200,'Line Performance OK'!$C47,'Job Number'!$E$3:$E$200,'Line Performance OK'!$A$46),"")</f>
        <v/>
      </c>
      <c r="O47" s="8" t="str">
        <f>IFERROR($C$46/SUMIFS('Job Number'!#REF!,'Job Number'!$A$3:$A$200,'Line Performance OK'!O$1,'Job Number'!$B$3:$B$200,'Line Performance OK'!$C47,'Job Number'!$E$3:$E$200,'Line Performance OK'!$A$46),"")</f>
        <v/>
      </c>
      <c r="P47" s="8" t="str">
        <f>IFERROR($C$46/SUMIFS('Job Number'!#REF!,'Job Number'!$A$3:$A$200,'Line Performance OK'!P$1,'Job Number'!$B$3:$B$200,'Line Performance OK'!$C47,'Job Number'!$E$3:$E$200,'Line Performance OK'!$A$46),"")</f>
        <v/>
      </c>
      <c r="Q47" s="8" t="str">
        <f>IFERROR($C$46/SUMIFS('Job Number'!#REF!,'Job Number'!$A$3:$A$200,'Line Performance OK'!Q$1,'Job Number'!$B$3:$B$200,'Line Performance OK'!$C47,'Job Number'!$E$3:$E$200,'Line Performance OK'!$A$46),"")</f>
        <v/>
      </c>
      <c r="R47" s="8" t="str">
        <f>IFERROR($C$46/SUMIFS('Job Number'!#REF!,'Job Number'!$A$3:$A$200,'Line Performance OK'!R$1,'Job Number'!$B$3:$B$200,'Line Performance OK'!$C47,'Job Number'!$E$3:$E$200,'Line Performance OK'!$A$46),"")</f>
        <v/>
      </c>
      <c r="S47" s="8" t="str">
        <f>IFERROR($C$46/SUMIFS('Job Number'!#REF!,'Job Number'!$A$3:$A$200,'Line Performance OK'!S$1,'Job Number'!$B$3:$B$200,'Line Performance OK'!$C47,'Job Number'!$E$3:$E$200,'Line Performance OK'!$A$46),"")</f>
        <v/>
      </c>
      <c r="T47" s="8" t="str">
        <f>IFERROR($C$46/SUMIFS('Job Number'!#REF!,'Job Number'!$A$3:$A$200,'Line Performance OK'!T$1,'Job Number'!$B$3:$B$200,'Line Performance OK'!$C47,'Job Number'!$E$3:$E$200,'Line Performance OK'!$A$46),"")</f>
        <v/>
      </c>
      <c r="U47" s="8" t="str">
        <f>IFERROR($C$46/SUMIFS('Job Number'!#REF!,'Job Number'!$A$3:$A$200,'Line Performance OK'!U$1,'Job Number'!$B$3:$B$200,'Line Performance OK'!$C47,'Job Number'!$E$3:$E$200,'Line Performance OK'!$A$46),"")</f>
        <v/>
      </c>
      <c r="V47" s="8" t="str">
        <f>IFERROR($C$46/SUMIFS('Job Number'!#REF!,'Job Number'!$A$3:$A$200,'Line Performance OK'!V$1,'Job Number'!$B$3:$B$200,'Line Performance OK'!$C47,'Job Number'!$E$3:$E$200,'Line Performance OK'!$A$46),"")</f>
        <v/>
      </c>
      <c r="W47" s="8" t="str">
        <f>IFERROR($C$46/SUMIFS('Job Number'!#REF!,'Job Number'!$A$3:$A$200,'Line Performance OK'!W$1,'Job Number'!$B$3:$B$200,'Line Performance OK'!$C47,'Job Number'!$E$3:$E$200,'Line Performance OK'!$A$46),"")</f>
        <v/>
      </c>
      <c r="X47" s="8" t="str">
        <f>IFERROR($C$46/SUMIFS('Job Number'!#REF!,'Job Number'!$A$3:$A$200,'Line Performance OK'!X$1,'Job Number'!$B$3:$B$200,'Line Performance OK'!$C47,'Job Number'!$E$3:$E$200,'Line Performance OK'!$A$46),"")</f>
        <v/>
      </c>
      <c r="Y47" s="8" t="str">
        <f>IFERROR($C$46/SUMIFS('Job Number'!#REF!,'Job Number'!$A$3:$A$200,'Line Performance OK'!Y$1,'Job Number'!$B$3:$B$200,'Line Performance OK'!$C47,'Job Number'!$E$3:$E$200,'Line Performance OK'!$A$46),"")</f>
        <v/>
      </c>
      <c r="Z47" s="8" t="str">
        <f>IFERROR($C$46/SUMIFS('Job Number'!#REF!,'Job Number'!$A$3:$A$200,'Line Performance OK'!Z$1,'Job Number'!$B$3:$B$200,'Line Performance OK'!$C47,'Job Number'!$E$3:$E$200,'Line Performance OK'!$A$46),"")</f>
        <v/>
      </c>
      <c r="AA47" s="8" t="str">
        <f>IFERROR($C$46/SUMIFS('Job Number'!#REF!,'Job Number'!$A$3:$A$200,'Line Performance OK'!AA$1,'Job Number'!$B$3:$B$200,'Line Performance OK'!$C47,'Job Number'!$E$3:$E$200,'Line Performance OK'!$A$46),"")</f>
        <v/>
      </c>
      <c r="AB47" s="8" t="str">
        <f>IFERROR($C$46/SUMIFS('Job Number'!#REF!,'Job Number'!$A$3:$A$200,'Line Performance OK'!AB$1,'Job Number'!$B$3:$B$200,'Line Performance OK'!$C47,'Job Number'!$E$3:$E$200,'Line Performance OK'!$A$46),"")</f>
        <v/>
      </c>
      <c r="AC47" s="8" t="str">
        <f>IFERROR($C$46/SUMIFS('Job Number'!#REF!,'Job Number'!$A$3:$A$200,'Line Performance OK'!AC$1,'Job Number'!$B$3:$B$200,'Line Performance OK'!$C47,'Job Number'!$E$3:$E$200,'Line Performance OK'!$A$46),"")</f>
        <v/>
      </c>
      <c r="AD47" s="8" t="str">
        <f>IFERROR($C$46/SUMIFS('Job Number'!#REF!,'Job Number'!$A$3:$A$200,'Line Performance OK'!AD$1,'Job Number'!$B$3:$B$200,'Line Performance OK'!$C47,'Job Number'!$E$3:$E$200,'Line Performance OK'!$A$46),"")</f>
        <v/>
      </c>
      <c r="AE47" s="8" t="str">
        <f>IFERROR($C$46/SUMIFS('Job Number'!#REF!,'Job Number'!$A$3:$A$200,'Line Performance OK'!AE$1,'Job Number'!$B$3:$B$200,'Line Performance OK'!$C47,'Job Number'!$E$3:$E$200,'Line Performance OK'!$A$46),"")</f>
        <v/>
      </c>
      <c r="AF47" s="8" t="str">
        <f>IFERROR($C$46/SUMIFS('Job Number'!#REF!,'Job Number'!$A$3:$A$200,'Line Performance OK'!AF$1,'Job Number'!$B$3:$B$200,'Line Performance OK'!$C47,'Job Number'!$E$3:$E$200,'Line Performance OK'!$A$46),"")</f>
        <v/>
      </c>
      <c r="AG47" s="8" t="str">
        <f>IFERROR($C$46/SUMIFS('Job Number'!#REF!,'Job Number'!$A$3:$A$200,'Line Performance OK'!AG$1,'Job Number'!$B$3:$B$200,'Line Performance OK'!$C47,'Job Number'!$E$3:$E$200,'Line Performance OK'!$A$46),"")</f>
        <v/>
      </c>
      <c r="AH47" s="8" t="str">
        <f>IFERROR($C$46/SUMIFS('Job Number'!#REF!,'Job Number'!$A$3:$A$200,'Line Performance OK'!AH$1,'Job Number'!$B$3:$B$200,'Line Performance OK'!$C47,'Job Number'!$E$3:$E$200,'Line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4" t="e">
        <f>'Line Output'!#REF!</f>
        <v>#REF!</v>
      </c>
      <c r="D48" s="8" t="str">
        <f>IFERROR($C$46/SUMIFS('Job Number'!#REF!,'Job Number'!$A$3:$A$200,'Line Performance OK'!D$1,'Job Number'!$B$3:$B$200,'Line Performance OK'!$C48,'Job Number'!$E$3:$E$200,'Line Performance OK'!$A$46),"")</f>
        <v/>
      </c>
      <c r="E48" s="8" t="str">
        <f>IFERROR($C$46/SUMIFS('Job Number'!#REF!,'Job Number'!$A$3:$A$200,'Line Performance OK'!E$1,'Job Number'!$B$3:$B$200,'Line Performance OK'!$C48,'Job Number'!$E$3:$E$200,'Line Performance OK'!$A$46),"")</f>
        <v/>
      </c>
      <c r="F48" s="8">
        <v>1.0600961538461537</v>
      </c>
      <c r="G48" s="8" t="str">
        <f>IFERROR($C$46/SUMIFS('Job Number'!#REF!,'Job Number'!$A$3:$A$200,'Line Performance OK'!G$1,'Job Number'!$B$3:$B$200,'Line Performance OK'!$C48,'Job Number'!$E$3:$E$200,'Line Performance OK'!$A$46),"")</f>
        <v/>
      </c>
      <c r="H48" s="8" t="str">
        <f>IFERROR($C$46/SUMIFS('Job Number'!#REF!,'Job Number'!$A$3:$A$200,'Line Performance OK'!H$1,'Job Number'!$B$3:$B$200,'Line Performance OK'!$C48,'Job Number'!$E$3:$E$200,'Line Performance OK'!$A$46),"")</f>
        <v/>
      </c>
      <c r="I48" s="8" t="str">
        <f>IFERROR($C$46/SUMIFS('Job Number'!#REF!,'Job Number'!$A$3:$A$200,'Line Performance OK'!I$1,'Job Number'!$B$3:$B$200,'Line Performance OK'!$C48,'Job Number'!$E$3:$E$200,'Line Performance OK'!$A$46),"")</f>
        <v/>
      </c>
      <c r="J48" s="8" t="str">
        <f>IFERROR($C$46/SUMIFS('Job Number'!#REF!,'Job Number'!$A$3:$A$200,'Line Performance OK'!J$1,'Job Number'!$B$3:$B$200,'Line Performance OK'!$C48,'Job Number'!$E$3:$E$200,'Line Performance OK'!$A$46),"")</f>
        <v/>
      </c>
      <c r="K48" s="8" t="str">
        <f>IFERROR($C$46/SUMIFS('Job Number'!#REF!,'Job Number'!$A$3:$A$200,'Line Performance OK'!K$1,'Job Number'!$B$3:$B$200,'Line Performance OK'!$C48,'Job Number'!$E$3:$E$200,'Line Performance OK'!$A$46),"")</f>
        <v/>
      </c>
      <c r="L48" s="8" t="str">
        <f>IFERROR($C$46/SUMIFS('Job Number'!#REF!,'Job Number'!$A$3:$A$200,'Line Performance OK'!L$1,'Job Number'!$B$3:$B$200,'Line Performance OK'!$C48,'Job Number'!$E$3:$E$200,'Line Performance OK'!$A$46),"")</f>
        <v/>
      </c>
      <c r="M48" s="8" t="str">
        <f>IFERROR($C$46/SUMIFS('Job Number'!#REF!,'Job Number'!$A$3:$A$200,'Line Performance OK'!M$1,'Job Number'!$B$3:$B$200,'Line Performance OK'!$C48,'Job Number'!$E$3:$E$200,'Line Performance OK'!$A$46),"")</f>
        <v/>
      </c>
      <c r="N48" s="8" t="str">
        <f>IFERROR($C$46/SUMIFS('Job Number'!#REF!,'Job Number'!$A$3:$A$200,'Line Performance OK'!N$1,'Job Number'!$B$3:$B$200,'Line Performance OK'!$C48,'Job Number'!$E$3:$E$200,'Line Performance OK'!$A$46),"")</f>
        <v/>
      </c>
      <c r="O48" s="8" t="str">
        <f>IFERROR($C$46/SUMIFS('Job Number'!#REF!,'Job Number'!$A$3:$A$200,'Line Performance OK'!O$1,'Job Number'!$B$3:$B$200,'Line Performance OK'!$C48,'Job Number'!$E$3:$E$200,'Line Performance OK'!$A$46),"")</f>
        <v/>
      </c>
      <c r="P48" s="8" t="str">
        <f>IFERROR($C$46/SUMIFS('Job Number'!#REF!,'Job Number'!$A$3:$A$200,'Line Performance OK'!P$1,'Job Number'!$B$3:$B$200,'Line Performance OK'!$C48,'Job Number'!$E$3:$E$200,'Line Performance OK'!$A$46),"")</f>
        <v/>
      </c>
      <c r="Q48" s="8" t="str">
        <f>IFERROR($C$46/SUMIFS('Job Number'!#REF!,'Job Number'!$A$3:$A$200,'Line Performance OK'!Q$1,'Job Number'!$B$3:$B$200,'Line Performance OK'!$C48,'Job Number'!$E$3:$E$200,'Line Performance OK'!$A$46),"")</f>
        <v/>
      </c>
      <c r="R48" s="8" t="str">
        <f>IFERROR($C$46/SUMIFS('Job Number'!#REF!,'Job Number'!$A$3:$A$200,'Line Performance OK'!R$1,'Job Number'!$B$3:$B$200,'Line Performance OK'!$C48,'Job Number'!$E$3:$E$200,'Line Performance OK'!$A$46),"")</f>
        <v/>
      </c>
      <c r="S48" s="8" t="str">
        <f>IFERROR($C$46/SUMIFS('Job Number'!#REF!,'Job Number'!$A$3:$A$200,'Line Performance OK'!S$1,'Job Number'!$B$3:$B$200,'Line Performance OK'!$C48,'Job Number'!$E$3:$E$200,'Line Performance OK'!$A$46),"")</f>
        <v/>
      </c>
      <c r="T48" s="8" t="str">
        <f>IFERROR($C$46/SUMIFS('Job Number'!#REF!,'Job Number'!$A$3:$A$200,'Line Performance OK'!T$1,'Job Number'!$B$3:$B$200,'Line Performance OK'!$C48,'Job Number'!$E$3:$E$200,'Line Performance OK'!$A$46),"")</f>
        <v/>
      </c>
      <c r="U48" s="8" t="str">
        <f>IFERROR($C$46/SUMIFS('Job Number'!#REF!,'Job Number'!$A$3:$A$200,'Line Performance OK'!U$1,'Job Number'!$B$3:$B$200,'Line Performance OK'!$C48,'Job Number'!$E$3:$E$200,'Line Performance OK'!$A$46),"")</f>
        <v/>
      </c>
      <c r="V48" s="8" t="str">
        <f>IFERROR($C$46/SUMIFS('Job Number'!#REF!,'Job Number'!$A$3:$A$200,'Line Performance OK'!V$1,'Job Number'!$B$3:$B$200,'Line Performance OK'!$C48,'Job Number'!$E$3:$E$200,'Line Performance OK'!$A$46),"")</f>
        <v/>
      </c>
      <c r="W48" s="8" t="str">
        <f>IFERROR($C$46/SUMIFS('Job Number'!#REF!,'Job Number'!$A$3:$A$200,'Line Performance OK'!W$1,'Job Number'!$B$3:$B$200,'Line Performance OK'!$C48,'Job Number'!$E$3:$E$200,'Line Performance OK'!$A$46),"")</f>
        <v/>
      </c>
      <c r="X48" s="8" t="str">
        <f>IFERROR($C$46/SUMIFS('Job Number'!#REF!,'Job Number'!$A$3:$A$200,'Line Performance OK'!X$1,'Job Number'!$B$3:$B$200,'Line Performance OK'!$C48,'Job Number'!$E$3:$E$200,'Line Performance OK'!$A$46),"")</f>
        <v/>
      </c>
      <c r="Y48" s="8" t="str">
        <f>IFERROR($C$46/SUMIFS('Job Number'!#REF!,'Job Number'!$A$3:$A$200,'Line Performance OK'!Y$1,'Job Number'!$B$3:$B$200,'Line Performance OK'!$C48,'Job Number'!$E$3:$E$200,'Line Performance OK'!$A$46),"")</f>
        <v/>
      </c>
      <c r="Z48" s="8" t="str">
        <f>IFERROR($C$46/SUMIFS('Job Number'!#REF!,'Job Number'!$A$3:$A$200,'Line Performance OK'!Z$1,'Job Number'!$B$3:$B$200,'Line Performance OK'!$C48,'Job Number'!$E$3:$E$200,'Line Performance OK'!$A$46),"")</f>
        <v/>
      </c>
      <c r="AA48" s="8" t="str">
        <f>IFERROR($C$46/SUMIFS('Job Number'!#REF!,'Job Number'!$A$3:$A$200,'Line Performance OK'!AA$1,'Job Number'!$B$3:$B$200,'Line Performance OK'!$C48,'Job Number'!$E$3:$E$200,'Line Performance OK'!$A$46),"")</f>
        <v/>
      </c>
      <c r="AB48" s="8" t="str">
        <f>IFERROR($C$46/SUMIFS('Job Number'!#REF!,'Job Number'!$A$3:$A$200,'Line Performance OK'!AB$1,'Job Number'!$B$3:$B$200,'Line Performance OK'!$C48,'Job Number'!$E$3:$E$200,'Line Performance OK'!$A$46),"")</f>
        <v/>
      </c>
      <c r="AC48" s="8" t="str">
        <f>IFERROR($C$46/SUMIFS('Job Number'!#REF!,'Job Number'!$A$3:$A$200,'Line Performance OK'!AC$1,'Job Number'!$B$3:$B$200,'Line Performance OK'!$C48,'Job Number'!$E$3:$E$200,'Line Performance OK'!$A$46),"")</f>
        <v/>
      </c>
      <c r="AD48" s="8" t="str">
        <f>IFERROR($C$46/SUMIFS('Job Number'!#REF!,'Job Number'!$A$3:$A$200,'Line Performance OK'!AD$1,'Job Number'!$B$3:$B$200,'Line Performance OK'!$C48,'Job Number'!$E$3:$E$200,'Line Performance OK'!$A$46),"")</f>
        <v/>
      </c>
      <c r="AE48" s="8" t="str">
        <f>IFERROR($C$46/SUMIFS('Job Number'!#REF!,'Job Number'!$A$3:$A$200,'Line Performance OK'!AE$1,'Job Number'!$B$3:$B$200,'Line Performance OK'!$C48,'Job Number'!$E$3:$E$200,'Line Performance OK'!$A$46),"")</f>
        <v/>
      </c>
      <c r="AF48" s="8" t="str">
        <f>IFERROR($C$46/SUMIFS('Job Number'!#REF!,'Job Number'!$A$3:$A$200,'Line Performance OK'!AF$1,'Job Number'!$B$3:$B$200,'Line Performance OK'!$C48,'Job Number'!$E$3:$E$200,'Line Performance OK'!$A$46),"")</f>
        <v/>
      </c>
      <c r="AG48" s="8" t="str">
        <f>IFERROR($C$46/SUMIFS('Job Number'!#REF!,'Job Number'!$A$3:$A$200,'Line Performance OK'!AG$1,'Job Number'!$B$3:$B$200,'Line Performance OK'!$C48,'Job Number'!$E$3:$E$200,'Line Performance OK'!$A$46),"")</f>
        <v/>
      </c>
      <c r="AH48" s="8" t="str">
        <f>IFERROR($C$46/SUMIFS('Job Number'!#REF!,'Job Number'!$A$3:$A$200,'Line Performance OK'!AH$1,'Job Number'!$B$3:$B$200,'Line Performance OK'!$C48,'Job Number'!$E$3:$E$200,'Line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4" t="e">
        <f>'Line Output'!#REF!</f>
        <v>#REF!</v>
      </c>
      <c r="D49" s="8" t="str">
        <f>IFERROR($C$46/SUMIFS('Job Number'!#REF!,'Job Number'!$A$3:$A$200,'Line Performance OK'!D$1,'Job Number'!$B$3:$B$200,'Line Performance OK'!$C49,'Job Number'!$E$3:$E$200,'Line Performance OK'!$A$46),"")</f>
        <v/>
      </c>
      <c r="E49" s="8" t="str">
        <f>IFERROR($C$46/SUMIFS('Job Number'!#REF!,'Job Number'!$A$3:$A$200,'Line Performance OK'!E$1,'Job Number'!$B$3:$B$200,'Line Performance OK'!$C49,'Job Number'!$E$3:$E$200,'Line Performance OK'!$A$46),"")</f>
        <v/>
      </c>
      <c r="F49" s="8">
        <v>1.0600961538461537</v>
      </c>
      <c r="G49" s="8" t="str">
        <f>IFERROR($C$46/SUMIFS('Job Number'!#REF!,'Job Number'!$A$3:$A$200,'Line Performance OK'!G$1,'Job Number'!$B$3:$B$200,'Line Performance OK'!$C49,'Job Number'!$E$3:$E$200,'Line Performance OK'!$A$46),"")</f>
        <v/>
      </c>
      <c r="H49" s="8" t="str">
        <f>IFERROR($C$46/SUMIFS('Job Number'!#REF!,'Job Number'!$A$3:$A$200,'Line Performance OK'!H$1,'Job Number'!$B$3:$B$200,'Line Performance OK'!$C49,'Job Number'!$E$3:$E$200,'Line Performance OK'!$A$46),"")</f>
        <v/>
      </c>
      <c r="I49" s="8" t="str">
        <f>IFERROR($C$46/SUMIFS('Job Number'!#REF!,'Job Number'!$A$3:$A$200,'Line Performance OK'!I$1,'Job Number'!$B$3:$B$200,'Line Performance OK'!$C49,'Job Number'!$E$3:$E$200,'Line Performance OK'!$A$46),"")</f>
        <v/>
      </c>
      <c r="J49" s="8" t="str">
        <f>IFERROR($C$46/SUMIFS('Job Number'!#REF!,'Job Number'!$A$3:$A$200,'Line Performance OK'!J$1,'Job Number'!$B$3:$B$200,'Line Performance OK'!$C49,'Job Number'!$E$3:$E$200,'Line Performance OK'!$A$46),"")</f>
        <v/>
      </c>
      <c r="K49" s="8" t="str">
        <f>IFERROR($C$46/SUMIFS('Job Number'!#REF!,'Job Number'!$A$3:$A$200,'Line Performance OK'!K$1,'Job Number'!$B$3:$B$200,'Line Performance OK'!$C49,'Job Number'!$E$3:$E$200,'Line Performance OK'!$A$46),"")</f>
        <v/>
      </c>
      <c r="L49" s="8" t="str">
        <f>IFERROR($C$46/SUMIFS('Job Number'!#REF!,'Job Number'!$A$3:$A$200,'Line Performance OK'!L$1,'Job Number'!$B$3:$B$200,'Line Performance OK'!$C49,'Job Number'!$E$3:$E$200,'Line Performance OK'!$A$46),"")</f>
        <v/>
      </c>
      <c r="M49" s="8" t="str">
        <f>IFERROR($C$46/SUMIFS('Job Number'!#REF!,'Job Number'!$A$3:$A$200,'Line Performance OK'!M$1,'Job Number'!$B$3:$B$200,'Line Performance OK'!$C49,'Job Number'!$E$3:$E$200,'Line Performance OK'!$A$46),"")</f>
        <v/>
      </c>
      <c r="N49" s="8" t="str">
        <f>IFERROR($C$46/SUMIFS('Job Number'!#REF!,'Job Number'!$A$3:$A$200,'Line Performance OK'!N$1,'Job Number'!$B$3:$B$200,'Line Performance OK'!$C49,'Job Number'!$E$3:$E$200,'Line Performance OK'!$A$46),"")</f>
        <v/>
      </c>
      <c r="O49" s="8" t="str">
        <f>IFERROR($C$46/SUMIFS('Job Number'!#REF!,'Job Number'!$A$3:$A$200,'Line Performance OK'!O$1,'Job Number'!$B$3:$B$200,'Line Performance OK'!$C49,'Job Number'!$E$3:$E$200,'Line Performance OK'!$A$46),"")</f>
        <v/>
      </c>
      <c r="P49" s="8" t="str">
        <f>IFERROR($C$46/SUMIFS('Job Number'!#REF!,'Job Number'!$A$3:$A$200,'Line Performance OK'!P$1,'Job Number'!$B$3:$B$200,'Line Performance OK'!$C49,'Job Number'!$E$3:$E$200,'Line Performance OK'!$A$46),"")</f>
        <v/>
      </c>
      <c r="Q49" s="8" t="str">
        <f>IFERROR($C$46/SUMIFS('Job Number'!#REF!,'Job Number'!$A$3:$A$200,'Line Performance OK'!Q$1,'Job Number'!$B$3:$B$200,'Line Performance OK'!$C49,'Job Number'!$E$3:$E$200,'Line Performance OK'!$A$46),"")</f>
        <v/>
      </c>
      <c r="R49" s="8" t="str">
        <f>IFERROR($C$46/SUMIFS('Job Number'!#REF!,'Job Number'!$A$3:$A$200,'Line Performance OK'!R$1,'Job Number'!$B$3:$B$200,'Line Performance OK'!$C49,'Job Number'!$E$3:$E$200,'Line Performance OK'!$A$46),"")</f>
        <v/>
      </c>
      <c r="S49" s="8" t="str">
        <f>IFERROR($C$46/SUMIFS('Job Number'!#REF!,'Job Number'!$A$3:$A$200,'Line Performance OK'!S$1,'Job Number'!$B$3:$B$200,'Line Performance OK'!$C49,'Job Number'!$E$3:$E$200,'Line Performance OK'!$A$46),"")</f>
        <v/>
      </c>
      <c r="T49" s="8" t="str">
        <f>IFERROR($C$46/SUMIFS('Job Number'!#REF!,'Job Number'!$A$3:$A$200,'Line Performance OK'!T$1,'Job Number'!$B$3:$B$200,'Line Performance OK'!$C49,'Job Number'!$E$3:$E$200,'Line Performance OK'!$A$46),"")</f>
        <v/>
      </c>
      <c r="U49" s="8" t="str">
        <f>IFERROR($C$46/SUMIFS('Job Number'!#REF!,'Job Number'!$A$3:$A$200,'Line Performance OK'!U$1,'Job Number'!$B$3:$B$200,'Line Performance OK'!$C49,'Job Number'!$E$3:$E$200,'Line Performance OK'!$A$46),"")</f>
        <v/>
      </c>
      <c r="V49" s="8" t="str">
        <f>IFERROR($C$46/SUMIFS('Job Number'!#REF!,'Job Number'!$A$3:$A$200,'Line Performance OK'!V$1,'Job Number'!$B$3:$B$200,'Line Performance OK'!$C49,'Job Number'!$E$3:$E$200,'Line Performance OK'!$A$46),"")</f>
        <v/>
      </c>
      <c r="W49" s="8" t="str">
        <f>IFERROR($C$46/SUMIFS('Job Number'!#REF!,'Job Number'!$A$3:$A$200,'Line Performance OK'!W$1,'Job Number'!$B$3:$B$200,'Line Performance OK'!$C49,'Job Number'!$E$3:$E$200,'Line Performance OK'!$A$46),"")</f>
        <v/>
      </c>
      <c r="X49" s="8" t="str">
        <f>IFERROR($C$46/SUMIFS('Job Number'!#REF!,'Job Number'!$A$3:$A$200,'Line Performance OK'!X$1,'Job Number'!$B$3:$B$200,'Line Performance OK'!$C49,'Job Number'!$E$3:$E$200,'Line Performance OK'!$A$46),"")</f>
        <v/>
      </c>
      <c r="Y49" s="8" t="str">
        <f>IFERROR($C$46/SUMIFS('Job Number'!#REF!,'Job Number'!$A$3:$A$200,'Line Performance OK'!Y$1,'Job Number'!$B$3:$B$200,'Line Performance OK'!$C49,'Job Number'!$E$3:$E$200,'Line Performance OK'!$A$46),"")</f>
        <v/>
      </c>
      <c r="Z49" s="8" t="str">
        <f>IFERROR($C$46/SUMIFS('Job Number'!#REF!,'Job Number'!$A$3:$A$200,'Line Performance OK'!Z$1,'Job Number'!$B$3:$B$200,'Line Performance OK'!$C49,'Job Number'!$E$3:$E$200,'Line Performance OK'!$A$46),"")</f>
        <v/>
      </c>
      <c r="AA49" s="8" t="str">
        <f>IFERROR($C$46/SUMIFS('Job Number'!#REF!,'Job Number'!$A$3:$A$200,'Line Performance OK'!AA$1,'Job Number'!$B$3:$B$200,'Line Performance OK'!$C49,'Job Number'!$E$3:$E$200,'Line Performance OK'!$A$46),"")</f>
        <v/>
      </c>
      <c r="AB49" s="8" t="str">
        <f>IFERROR($C$46/SUMIFS('Job Number'!#REF!,'Job Number'!$A$3:$A$200,'Line Performance OK'!AB$1,'Job Number'!$B$3:$B$200,'Line Performance OK'!$C49,'Job Number'!$E$3:$E$200,'Line Performance OK'!$A$46),"")</f>
        <v/>
      </c>
      <c r="AC49" s="8" t="str">
        <f>IFERROR($C$46/SUMIFS('Job Number'!#REF!,'Job Number'!$A$3:$A$200,'Line Performance OK'!AC$1,'Job Number'!$B$3:$B$200,'Line Performance OK'!$C49,'Job Number'!$E$3:$E$200,'Line Performance OK'!$A$46),"")</f>
        <v/>
      </c>
      <c r="AD49" s="8" t="str">
        <f>IFERROR($C$46/SUMIFS('Job Number'!#REF!,'Job Number'!$A$3:$A$200,'Line Performance OK'!AD$1,'Job Number'!$B$3:$B$200,'Line Performance OK'!$C49,'Job Number'!$E$3:$E$200,'Line Performance OK'!$A$46),"")</f>
        <v/>
      </c>
      <c r="AE49" s="8" t="str">
        <f>IFERROR($C$46/SUMIFS('Job Number'!#REF!,'Job Number'!$A$3:$A$200,'Line Performance OK'!AE$1,'Job Number'!$B$3:$B$200,'Line Performance OK'!$C49,'Job Number'!$E$3:$E$200,'Line Performance OK'!$A$46),"")</f>
        <v/>
      </c>
      <c r="AF49" s="8" t="str">
        <f>IFERROR($C$46/SUMIFS('Job Number'!#REF!,'Job Number'!$A$3:$A$200,'Line Performance OK'!AF$1,'Job Number'!$B$3:$B$200,'Line Performance OK'!$C49,'Job Number'!$E$3:$E$200,'Line Performance OK'!$A$46),"")</f>
        <v/>
      </c>
      <c r="AG49" s="8" t="str">
        <f>IFERROR($C$46/SUMIFS('Job Number'!#REF!,'Job Number'!$A$3:$A$200,'Line Performance OK'!AG$1,'Job Number'!$B$3:$B$200,'Line Performance OK'!$C49,'Job Number'!$E$3:$E$200,'Line Performance OK'!$A$46),"")</f>
        <v/>
      </c>
      <c r="AH49" s="8" t="str">
        <f>IFERROR($C$46/SUMIFS('Job Number'!#REF!,'Job Number'!$A$3:$A$200,'Line Performance OK'!AH$1,'Job Number'!$B$3:$B$200,'Line Performance OK'!$C49,'Job Number'!$E$3:$E$200,'Line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4" t="e">
        <f>'Line Output'!#REF!</f>
        <v>#REF!</v>
      </c>
      <c r="D50" s="8" t="str">
        <f>IFERROR($C$46/SUMIFS('Job Number'!#REF!,'Job Number'!$A$3:$A$200,'Line Performance OK'!D$1,'Job Number'!$B$3:$B$200,'Line Performance OK'!$C50,'Job Number'!$E$3:$E$200,'Line Performance OK'!$A$46),"")</f>
        <v/>
      </c>
      <c r="E50" s="8" t="str">
        <f>IFERROR($C$46/SUMIFS('Job Number'!#REF!,'Job Number'!$A$3:$A$200,'Line Performance OK'!E$1,'Job Number'!$B$3:$B$200,'Line Performance OK'!$C50,'Job Number'!$E$3:$E$200,'Line Performance OK'!$A$46),"")</f>
        <v/>
      </c>
      <c r="F50" s="8">
        <v>1.0600961538461537</v>
      </c>
      <c r="G50" s="8" t="str">
        <f>IFERROR($C$46/SUMIFS('Job Number'!#REF!,'Job Number'!$A$3:$A$200,'Line Performance OK'!G$1,'Job Number'!$B$3:$B$200,'Line Performance OK'!$C50,'Job Number'!$E$3:$E$200,'Line Performance OK'!$A$46),"")</f>
        <v/>
      </c>
      <c r="H50" s="8" t="str">
        <f>IFERROR($C$46/SUMIFS('Job Number'!#REF!,'Job Number'!$A$3:$A$200,'Line Performance OK'!H$1,'Job Number'!$B$3:$B$200,'Line Performance OK'!$C50,'Job Number'!$E$3:$E$200,'Line Performance OK'!$A$46),"")</f>
        <v/>
      </c>
      <c r="I50" s="8" t="str">
        <f>IFERROR($C$46/SUMIFS('Job Number'!#REF!,'Job Number'!$A$3:$A$200,'Line Performance OK'!I$1,'Job Number'!$B$3:$B$200,'Line Performance OK'!$C50,'Job Number'!$E$3:$E$200,'Line Performance OK'!$A$46),"")</f>
        <v/>
      </c>
      <c r="J50" s="8" t="str">
        <f>IFERROR($C$46/SUMIFS('Job Number'!#REF!,'Job Number'!$A$3:$A$200,'Line Performance OK'!J$1,'Job Number'!$B$3:$B$200,'Line Performance OK'!$C50,'Job Number'!$E$3:$E$200,'Line Performance OK'!$A$46),"")</f>
        <v/>
      </c>
      <c r="K50" s="8" t="str">
        <f>IFERROR($C$46/SUMIFS('Job Number'!#REF!,'Job Number'!$A$3:$A$200,'Line Performance OK'!K$1,'Job Number'!$B$3:$B$200,'Line Performance OK'!$C50,'Job Number'!$E$3:$E$200,'Line Performance OK'!$A$46),"")</f>
        <v/>
      </c>
      <c r="L50" s="8" t="str">
        <f>IFERROR($C$46/SUMIFS('Job Number'!#REF!,'Job Number'!$A$3:$A$200,'Line Performance OK'!L$1,'Job Number'!$B$3:$B$200,'Line Performance OK'!$C50,'Job Number'!$E$3:$E$200,'Line Performance OK'!$A$46),"")</f>
        <v/>
      </c>
      <c r="M50" s="8" t="str">
        <f>IFERROR($C$46/SUMIFS('Job Number'!#REF!,'Job Number'!$A$3:$A$200,'Line Performance OK'!M$1,'Job Number'!$B$3:$B$200,'Line Performance OK'!$C50,'Job Number'!$E$3:$E$200,'Line Performance OK'!$A$46),"")</f>
        <v/>
      </c>
      <c r="N50" s="8" t="str">
        <f>IFERROR($C$46/SUMIFS('Job Number'!#REF!,'Job Number'!$A$3:$A$200,'Line Performance OK'!N$1,'Job Number'!$B$3:$B$200,'Line Performance OK'!$C50,'Job Number'!$E$3:$E$200,'Line Performance OK'!$A$46),"")</f>
        <v/>
      </c>
      <c r="O50" s="8" t="str">
        <f>IFERROR($C$46/SUMIFS('Job Number'!#REF!,'Job Number'!$A$3:$A$200,'Line Performance OK'!O$1,'Job Number'!$B$3:$B$200,'Line Performance OK'!$C50,'Job Number'!$E$3:$E$200,'Line Performance OK'!$A$46),"")</f>
        <v/>
      </c>
      <c r="P50" s="8" t="str">
        <f>IFERROR($C$46/SUMIFS('Job Number'!#REF!,'Job Number'!$A$3:$A$200,'Line Performance OK'!P$1,'Job Number'!$B$3:$B$200,'Line Performance OK'!$C50,'Job Number'!$E$3:$E$200,'Line Performance OK'!$A$46),"")</f>
        <v/>
      </c>
      <c r="Q50" s="8" t="str">
        <f>IFERROR($C$46/SUMIFS('Job Number'!#REF!,'Job Number'!$A$3:$A$200,'Line Performance OK'!Q$1,'Job Number'!$B$3:$B$200,'Line Performance OK'!$C50,'Job Number'!$E$3:$E$200,'Line Performance OK'!$A$46),"")</f>
        <v/>
      </c>
      <c r="R50" s="8" t="str">
        <f>IFERROR($C$46/SUMIFS('Job Number'!#REF!,'Job Number'!$A$3:$A$200,'Line Performance OK'!R$1,'Job Number'!$B$3:$B$200,'Line Performance OK'!$C50,'Job Number'!$E$3:$E$200,'Line Performance OK'!$A$46),"")</f>
        <v/>
      </c>
      <c r="S50" s="8" t="str">
        <f>IFERROR($C$46/SUMIFS('Job Number'!#REF!,'Job Number'!$A$3:$A$200,'Line Performance OK'!S$1,'Job Number'!$B$3:$B$200,'Line Performance OK'!$C50,'Job Number'!$E$3:$E$200,'Line Performance OK'!$A$46),"")</f>
        <v/>
      </c>
      <c r="T50" s="8" t="str">
        <f>IFERROR($C$46/SUMIFS('Job Number'!#REF!,'Job Number'!$A$3:$A$200,'Line Performance OK'!T$1,'Job Number'!$B$3:$B$200,'Line Performance OK'!$C50,'Job Number'!$E$3:$E$200,'Line Performance OK'!$A$46),"")</f>
        <v/>
      </c>
      <c r="U50" s="8" t="str">
        <f>IFERROR($C$46/SUMIFS('Job Number'!#REF!,'Job Number'!$A$3:$A$200,'Line Performance OK'!U$1,'Job Number'!$B$3:$B$200,'Line Performance OK'!$C50,'Job Number'!$E$3:$E$200,'Line Performance OK'!$A$46),"")</f>
        <v/>
      </c>
      <c r="V50" s="8" t="str">
        <f>IFERROR($C$46/SUMIFS('Job Number'!#REF!,'Job Number'!$A$3:$A$200,'Line Performance OK'!V$1,'Job Number'!$B$3:$B$200,'Line Performance OK'!$C50,'Job Number'!$E$3:$E$200,'Line Performance OK'!$A$46),"")</f>
        <v/>
      </c>
      <c r="W50" s="8" t="str">
        <f>IFERROR($C$46/SUMIFS('Job Number'!#REF!,'Job Number'!$A$3:$A$200,'Line Performance OK'!W$1,'Job Number'!$B$3:$B$200,'Line Performance OK'!$C50,'Job Number'!$E$3:$E$200,'Line Performance OK'!$A$46),"")</f>
        <v/>
      </c>
      <c r="X50" s="8" t="str">
        <f>IFERROR($C$46/SUMIFS('Job Number'!#REF!,'Job Number'!$A$3:$A$200,'Line Performance OK'!X$1,'Job Number'!$B$3:$B$200,'Line Performance OK'!$C50,'Job Number'!$E$3:$E$200,'Line Performance OK'!$A$46),"")</f>
        <v/>
      </c>
      <c r="Y50" s="8" t="str">
        <f>IFERROR($C$46/SUMIFS('Job Number'!#REF!,'Job Number'!$A$3:$A$200,'Line Performance OK'!Y$1,'Job Number'!$B$3:$B$200,'Line Performance OK'!$C50,'Job Number'!$E$3:$E$200,'Line Performance OK'!$A$46),"")</f>
        <v/>
      </c>
      <c r="Z50" s="8" t="str">
        <f>IFERROR($C$46/SUMIFS('Job Number'!#REF!,'Job Number'!$A$3:$A$200,'Line Performance OK'!Z$1,'Job Number'!$B$3:$B$200,'Line Performance OK'!$C50,'Job Number'!$E$3:$E$200,'Line Performance OK'!$A$46),"")</f>
        <v/>
      </c>
      <c r="AA50" s="8" t="str">
        <f>IFERROR($C$46/SUMIFS('Job Number'!#REF!,'Job Number'!$A$3:$A$200,'Line Performance OK'!AA$1,'Job Number'!$B$3:$B$200,'Line Performance OK'!$C50,'Job Number'!$E$3:$E$200,'Line Performance OK'!$A$46),"")</f>
        <v/>
      </c>
      <c r="AB50" s="8" t="str">
        <f>IFERROR($C$46/SUMIFS('Job Number'!#REF!,'Job Number'!$A$3:$A$200,'Line Performance OK'!AB$1,'Job Number'!$B$3:$B$200,'Line Performance OK'!$C50,'Job Number'!$E$3:$E$200,'Line Performance OK'!$A$46),"")</f>
        <v/>
      </c>
      <c r="AC50" s="8" t="str">
        <f>IFERROR($C$46/SUMIFS('Job Number'!#REF!,'Job Number'!$A$3:$A$200,'Line Performance OK'!AC$1,'Job Number'!$B$3:$B$200,'Line Performance OK'!$C50,'Job Number'!$E$3:$E$200,'Line Performance OK'!$A$46),"")</f>
        <v/>
      </c>
      <c r="AD50" s="8" t="str">
        <f>IFERROR($C$46/SUMIFS('Job Number'!#REF!,'Job Number'!$A$3:$A$200,'Line Performance OK'!AD$1,'Job Number'!$B$3:$B$200,'Line Performance OK'!$C50,'Job Number'!$E$3:$E$200,'Line Performance OK'!$A$46),"")</f>
        <v/>
      </c>
      <c r="AE50" s="8" t="str">
        <f>IFERROR($C$46/SUMIFS('Job Number'!#REF!,'Job Number'!$A$3:$A$200,'Line Performance OK'!AE$1,'Job Number'!$B$3:$B$200,'Line Performance OK'!$C50,'Job Number'!$E$3:$E$200,'Line Performance OK'!$A$46),"")</f>
        <v/>
      </c>
      <c r="AF50" s="8" t="str">
        <f>IFERROR($C$46/SUMIFS('Job Number'!#REF!,'Job Number'!$A$3:$A$200,'Line Performance OK'!AF$1,'Job Number'!$B$3:$B$200,'Line Performance OK'!$C50,'Job Number'!$E$3:$E$200,'Line Performance OK'!$A$46),"")</f>
        <v/>
      </c>
      <c r="AG50" s="8" t="str">
        <f>IFERROR($C$46/SUMIFS('Job Number'!#REF!,'Job Number'!$A$3:$A$200,'Line Performance OK'!AG$1,'Job Number'!$B$3:$B$200,'Line Performance OK'!$C50,'Job Number'!$E$3:$E$200,'Line Performance OK'!$A$46),"")</f>
        <v/>
      </c>
      <c r="AH50" s="8" t="str">
        <f>IFERROR($C$46/SUMIFS('Job Number'!#REF!,'Job Number'!$A$3:$A$200,'Line Performance OK'!AH$1,'Job Number'!$B$3:$B$200,'Line Performance OK'!$C50,'Job Number'!$E$3:$E$200,'Line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3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4" t="e">
        <f>'Line Output'!#REF!</f>
        <v>#REF!</v>
      </c>
      <c r="D53" s="8" t="str">
        <f>IFERROR($C$52/SUMIFS('Job Number'!#REF!,'Job Number'!$A$3:$A$200,'Line Performance OK'!D$1,'Job Number'!$B$3:$B$200,'Line Performance OK'!$C53,'Job Number'!$E$3:$E$200,'Line Performance OK'!$A$52),"")</f>
        <v/>
      </c>
      <c r="E53" s="8" t="str">
        <f>IFERROR($C$52/SUMIFS('Job Number'!#REF!,'Job Number'!$A$3:$A$200,'Line Performance OK'!E$1,'Job Number'!$B$3:$B$200,'Line Performance OK'!$C53,'Job Number'!$E$3:$E$200,'Line Performance OK'!$A$52),"")</f>
        <v/>
      </c>
      <c r="F53" s="8">
        <v>1.0912698412698412</v>
      </c>
      <c r="G53" s="8" t="str">
        <f>IFERROR($C$52/SUMIFS('Job Number'!#REF!,'Job Number'!$A$3:$A$200,'Line Performance OK'!G$1,'Job Number'!$B$3:$B$200,'Line Performance OK'!$C53,'Job Number'!$E$3:$E$200,'Line Performance OK'!$A$52),"")</f>
        <v/>
      </c>
      <c r="H53" s="8" t="str">
        <f>IFERROR($C$52/SUMIFS('Job Number'!#REF!,'Job Number'!$A$3:$A$200,'Line Performance OK'!H$1,'Job Number'!$B$3:$B$200,'Line Performance OK'!$C53,'Job Number'!$E$3:$E$200,'Line Performance OK'!$A$52),"")</f>
        <v/>
      </c>
      <c r="I53" s="8" t="str">
        <f>IFERROR($C$52/SUMIFS('Job Number'!#REF!,'Job Number'!$A$3:$A$200,'Line Performance OK'!I$1,'Job Number'!$B$3:$B$200,'Line Performance OK'!$C53,'Job Number'!$E$3:$E$200,'Line Performance OK'!$A$52),"")</f>
        <v/>
      </c>
      <c r="J53" s="8" t="str">
        <f>IFERROR($C$52/SUMIFS('Job Number'!#REF!,'Job Number'!$A$3:$A$200,'Line Performance OK'!J$1,'Job Number'!$B$3:$B$200,'Line Performance OK'!$C53,'Job Number'!$E$3:$E$200,'Line Performance OK'!$A$52),"")</f>
        <v/>
      </c>
      <c r="K53" s="8" t="str">
        <f>IFERROR($C$52/SUMIFS('Job Number'!#REF!,'Job Number'!$A$3:$A$200,'Line Performance OK'!K$1,'Job Number'!$B$3:$B$200,'Line Performance OK'!$C53,'Job Number'!$E$3:$E$200,'Line Performance OK'!$A$52),"")</f>
        <v/>
      </c>
      <c r="L53" s="8" t="str">
        <f>IFERROR($C$52/SUMIFS('Job Number'!#REF!,'Job Number'!$A$3:$A$200,'Line Performance OK'!L$1,'Job Number'!$B$3:$B$200,'Line Performance OK'!$C53,'Job Number'!$E$3:$E$200,'Line Performance OK'!$A$52),"")</f>
        <v/>
      </c>
      <c r="M53" s="8" t="str">
        <f>IFERROR($C$52/SUMIFS('Job Number'!#REF!,'Job Number'!$A$3:$A$200,'Line Performance OK'!M$1,'Job Number'!$B$3:$B$200,'Line Performance OK'!$C53,'Job Number'!$E$3:$E$200,'Line Performance OK'!$A$52),"")</f>
        <v/>
      </c>
      <c r="N53" s="8" t="str">
        <f>IFERROR($C$52/SUMIFS('Job Number'!#REF!,'Job Number'!$A$3:$A$200,'Line Performance OK'!N$1,'Job Number'!$B$3:$B$200,'Line Performance OK'!$C53,'Job Number'!$E$3:$E$200,'Line Performance OK'!$A$52),"")</f>
        <v/>
      </c>
      <c r="O53" s="8">
        <v>0.67</v>
      </c>
      <c r="P53" s="8" t="str">
        <f>IFERROR($C$52/SUMIFS('Job Number'!#REF!,'Job Number'!$A$3:$A$200,'Line Performance OK'!P$1,'Job Number'!$B$3:$B$200,'Line Performance OK'!$C53,'Job Number'!$E$3:$E$200,'Line Performance OK'!$A$52),"")</f>
        <v/>
      </c>
      <c r="Q53" s="8" t="str">
        <f>IFERROR($C$52/SUMIFS('Job Number'!#REF!,'Job Number'!$A$3:$A$200,'Line Performance OK'!Q$1,'Job Number'!$B$3:$B$200,'Line Performance OK'!$C53,'Job Number'!$E$3:$E$200,'Line Performance OK'!$A$52),"")</f>
        <v/>
      </c>
      <c r="R53" s="8" t="str">
        <f>IFERROR($C$52/SUMIFS('Job Number'!#REF!,'Job Number'!$A$3:$A$200,'Line Performance OK'!R$1,'Job Number'!$B$3:$B$200,'Line Performance OK'!$C53,'Job Number'!$E$3:$E$200,'Line Performance OK'!$A$52),"")</f>
        <v/>
      </c>
      <c r="S53" s="8" t="str">
        <f>IFERROR($C$52/SUMIFS('Job Number'!#REF!,'Job Number'!$A$3:$A$200,'Line Performance OK'!S$1,'Job Number'!$B$3:$B$200,'Line Performance OK'!$C53,'Job Number'!$E$3:$E$200,'Line Performance OK'!$A$52),"")</f>
        <v/>
      </c>
      <c r="T53" s="8" t="str">
        <f>IFERROR($C$52/SUMIFS('Job Number'!#REF!,'Job Number'!$A$3:$A$200,'Line Performance OK'!T$1,'Job Number'!$B$3:$B$200,'Line Performance OK'!$C53,'Job Number'!$E$3:$E$200,'Line Performance OK'!$A$52),"")</f>
        <v/>
      </c>
      <c r="U53" s="8" t="str">
        <f>IFERROR($C$52/SUMIFS('Job Number'!#REF!,'Job Number'!$A$3:$A$200,'Line Performance OK'!U$1,'Job Number'!$B$3:$B$200,'Line Performance OK'!$C53,'Job Number'!$E$3:$E$200,'Line Performance OK'!$A$52),"")</f>
        <v/>
      </c>
      <c r="V53" s="8" t="str">
        <f>IFERROR($C$52/SUMIFS('Job Number'!#REF!,'Job Number'!$A$3:$A$200,'Line Performance OK'!V$1,'Job Number'!$B$3:$B$200,'Line Performance OK'!$C53,'Job Number'!$E$3:$E$200,'Line Performance OK'!$A$52),"")</f>
        <v/>
      </c>
      <c r="W53" s="8" t="str">
        <f>IFERROR($C$52/SUMIFS('Job Number'!#REF!,'Job Number'!$A$3:$A$200,'Line Performance OK'!W$1,'Job Number'!$B$3:$B$200,'Line Performance OK'!$C53,'Job Number'!$E$3:$E$200,'Line Performance OK'!$A$52),"")</f>
        <v/>
      </c>
      <c r="X53" s="8" t="str">
        <f>IFERROR($C$52/SUMIFS('Job Number'!#REF!,'Job Number'!$A$3:$A$200,'Line Performance OK'!X$1,'Job Number'!$B$3:$B$200,'Line Performance OK'!$C53,'Job Number'!$E$3:$E$200,'Line Performance OK'!$A$52),"")</f>
        <v/>
      </c>
      <c r="Y53" s="8" t="str">
        <f>IFERROR($C$52/SUMIFS('Job Number'!#REF!,'Job Number'!$A$3:$A$200,'Line Performance OK'!Y$1,'Job Number'!$B$3:$B$200,'Line Performance OK'!$C53,'Job Number'!$E$3:$E$200,'Line Performance OK'!$A$52),"")</f>
        <v/>
      </c>
      <c r="Z53" s="8" t="str">
        <f>IFERROR($C$52/SUMIFS('Job Number'!#REF!,'Job Number'!$A$3:$A$200,'Line Performance OK'!Z$1,'Job Number'!$B$3:$B$200,'Line Performance OK'!$C53,'Job Number'!$E$3:$E$200,'Line Performance OK'!$A$52),"")</f>
        <v/>
      </c>
      <c r="AA53" s="8" t="str">
        <f>IFERROR($C$52/SUMIFS('Job Number'!#REF!,'Job Number'!$A$3:$A$200,'Line Performance OK'!AA$1,'Job Number'!$B$3:$B$200,'Line Performance OK'!$C53,'Job Number'!$E$3:$E$200,'Line Performance OK'!$A$52),"")</f>
        <v/>
      </c>
      <c r="AB53" s="8" t="str">
        <f>IFERROR($C$52/SUMIFS('Job Number'!#REF!,'Job Number'!$A$3:$A$200,'Line Performance OK'!AB$1,'Job Number'!$B$3:$B$200,'Line Performance OK'!$C53,'Job Number'!$E$3:$E$200,'Line Performance OK'!$A$52),"")</f>
        <v/>
      </c>
      <c r="AC53" s="8" t="str">
        <f>IFERROR($C$52/SUMIFS('Job Number'!#REF!,'Job Number'!$A$3:$A$200,'Line Performance OK'!AC$1,'Job Number'!$B$3:$B$200,'Line Performance OK'!$C53,'Job Number'!$E$3:$E$200,'Line Performance OK'!$A$52),"")</f>
        <v/>
      </c>
      <c r="AD53" s="8" t="str">
        <f>IFERROR($C$52/SUMIFS('Job Number'!#REF!,'Job Number'!$A$3:$A$200,'Line Performance OK'!AD$1,'Job Number'!$B$3:$B$200,'Line Performance OK'!$C53,'Job Number'!$E$3:$E$200,'Line Performance OK'!$A$52),"")</f>
        <v/>
      </c>
      <c r="AE53" s="8" t="str">
        <f>IFERROR($C$52/SUMIFS('Job Number'!#REF!,'Job Number'!$A$3:$A$200,'Line Performance OK'!AE$1,'Job Number'!$B$3:$B$200,'Line Performance OK'!$C53,'Job Number'!$E$3:$E$200,'Line Performance OK'!$A$52),"")</f>
        <v/>
      </c>
      <c r="AF53" s="8" t="str">
        <f>IFERROR($C$52/SUMIFS('Job Number'!#REF!,'Job Number'!$A$3:$A$200,'Line Performance OK'!AF$1,'Job Number'!$B$3:$B$200,'Line Performance OK'!$C53,'Job Number'!$E$3:$E$200,'Line Performance OK'!$A$52),"")</f>
        <v/>
      </c>
      <c r="AG53" s="8" t="str">
        <f>IFERROR($C$52/SUMIFS('Job Number'!#REF!,'Job Number'!$A$3:$A$200,'Line Performance OK'!AG$1,'Job Number'!$B$3:$B$200,'Line Performance OK'!$C53,'Job Number'!$E$3:$E$200,'Line Performance OK'!$A$52),"")</f>
        <v/>
      </c>
      <c r="AH53" s="8" t="str">
        <f>IFERROR($C$52/SUMIFS('Job Number'!#REF!,'Job Number'!$A$3:$A$200,'Line Performance OK'!AH$1,'Job Number'!$B$3:$B$200,'Line Performance OK'!$C53,'Job Number'!$E$3:$E$200,'Line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3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4" t="e">
        <f>'Line Output'!#REF!</f>
        <v>#REF!</v>
      </c>
      <c r="D56" s="8" t="str">
        <f>IFERROR($C$55/SUMIFS('Job Number'!#REF!,'Job Number'!$A$3:$A$200,'Line Performance OK'!D$1,'Job Number'!$B$3:$B$200,'Line Performance OK'!$C56,'Job Number'!$E$3:$E$200,'Line Performance OK'!$A$55),"")</f>
        <v/>
      </c>
      <c r="E56" s="8" t="str">
        <f>IFERROR($C$55/SUMIFS('Job Number'!#REF!,'Job Number'!$A$3:$A$200,'Line Performance OK'!E$1,'Job Number'!$B$3:$B$200,'Line Performance OK'!$C56,'Job Number'!$E$3:$E$200,'Line Performance OK'!$A$55),"")</f>
        <v/>
      </c>
      <c r="F56" s="8">
        <v>0.46875</v>
      </c>
      <c r="G56" s="8" t="str">
        <f>IFERROR($C$55/SUMIFS('Job Number'!#REF!,'Job Number'!$A$3:$A$200,'Line Performance OK'!G$1,'Job Number'!$B$3:$B$200,'Line Performance OK'!$C56,'Job Number'!$E$3:$E$200,'Line Performance OK'!$A$55),"")</f>
        <v/>
      </c>
      <c r="H56" s="8" t="str">
        <f>IFERROR($C$55/SUMIFS('Job Number'!#REF!,'Job Number'!$A$3:$A$200,'Line Performance OK'!H$1,'Job Number'!$B$3:$B$200,'Line Performance OK'!$C56,'Job Number'!$E$3:$E$200,'Line Performance OK'!$A$55),"")</f>
        <v/>
      </c>
      <c r="I56" s="8" t="str">
        <f>IFERROR($C$55/SUMIFS('Job Number'!#REF!,'Job Number'!$A$3:$A$200,'Line Performance OK'!I$1,'Job Number'!$B$3:$B$200,'Line Performance OK'!$C56,'Job Number'!$E$3:$E$200,'Line Performance OK'!$A$55),"")</f>
        <v/>
      </c>
      <c r="J56" s="8" t="str">
        <f>IFERROR($C$55/SUMIFS('Job Number'!#REF!,'Job Number'!$A$3:$A$200,'Line Performance OK'!J$1,'Job Number'!$B$3:$B$200,'Line Performance OK'!$C56,'Job Number'!$E$3:$E$200,'Line Performance OK'!$A$55),"")</f>
        <v/>
      </c>
      <c r="K56" s="8" t="str">
        <f>IFERROR($C$55/SUMIFS('Job Number'!#REF!,'Job Number'!$A$3:$A$200,'Line Performance OK'!K$1,'Job Number'!$B$3:$B$200,'Line Performance OK'!$C56,'Job Number'!$E$3:$E$200,'Line Performance OK'!$A$55),"")</f>
        <v/>
      </c>
      <c r="L56" s="8" t="str">
        <f>IFERROR($C$55/SUMIFS('Job Number'!#REF!,'Job Number'!$A$3:$A$200,'Line Performance OK'!L$1,'Job Number'!$B$3:$B$200,'Line Performance OK'!$C56,'Job Number'!$E$3:$E$200,'Line Performance OK'!$A$55),"")</f>
        <v/>
      </c>
      <c r="M56" s="8" t="str">
        <f>IFERROR($C$55/SUMIFS('Job Number'!#REF!,'Job Number'!$A$3:$A$200,'Line Performance OK'!M$1,'Job Number'!$B$3:$B$200,'Line Performance OK'!$C56,'Job Number'!$E$3:$E$200,'Line Performance OK'!$A$55),"")</f>
        <v/>
      </c>
      <c r="N56" s="8" t="str">
        <f>IFERROR($C$55/SUMIFS('Job Number'!#REF!,'Job Number'!$A$3:$A$200,'Line Performance OK'!N$1,'Job Number'!$B$3:$B$200,'Line Performance OK'!$C56,'Job Number'!$E$3:$E$200,'Line Performance OK'!$A$55),"")</f>
        <v/>
      </c>
      <c r="O56" s="8" t="str">
        <f>IFERROR($C$55/SUMIFS('Job Number'!#REF!,'Job Number'!$A$3:$A$200,'Line Performance OK'!O$1,'Job Number'!$B$3:$B$200,'Line Performance OK'!$C56,'Job Number'!$E$3:$E$200,'Line Performance OK'!$A$55),"")</f>
        <v/>
      </c>
      <c r="P56" s="8" t="str">
        <f>IFERROR($C$55/SUMIFS('Job Number'!#REF!,'Job Number'!$A$3:$A$200,'Line Performance OK'!P$1,'Job Number'!$B$3:$B$200,'Line Performance OK'!$C56,'Job Number'!$E$3:$E$200,'Line Performance OK'!$A$55),"")</f>
        <v/>
      </c>
      <c r="Q56" s="8" t="str">
        <f>IFERROR($C$55/SUMIFS('Job Number'!#REF!,'Job Number'!$A$3:$A$200,'Line Performance OK'!Q$1,'Job Number'!$B$3:$B$200,'Line Performance OK'!$C56,'Job Number'!$E$3:$E$200,'Line Performance OK'!$A$55),"")</f>
        <v/>
      </c>
      <c r="R56" s="8" t="str">
        <f>IFERROR($C$55/SUMIFS('Job Number'!#REF!,'Job Number'!$A$3:$A$200,'Line Performance OK'!R$1,'Job Number'!$B$3:$B$200,'Line Performance OK'!$C56,'Job Number'!$E$3:$E$200,'Line Performance OK'!$A$55),"")</f>
        <v/>
      </c>
      <c r="S56" s="8" t="str">
        <f>IFERROR($C$55/SUMIFS('Job Number'!#REF!,'Job Number'!$A$3:$A$200,'Line Performance OK'!S$1,'Job Number'!$B$3:$B$200,'Line Performance OK'!$C56,'Job Number'!$E$3:$E$200,'Line Performance OK'!$A$55),"")</f>
        <v/>
      </c>
      <c r="T56" s="8" t="str">
        <f>IFERROR($C$55/SUMIFS('Job Number'!#REF!,'Job Number'!$A$3:$A$200,'Line Performance OK'!T$1,'Job Number'!$B$3:$B$200,'Line Performance OK'!$C56,'Job Number'!$E$3:$E$200,'Line Performance OK'!$A$55),"")</f>
        <v/>
      </c>
      <c r="U56" s="8" t="str">
        <f>IFERROR($C$55/SUMIFS('Job Number'!#REF!,'Job Number'!$A$3:$A$200,'Line Performance OK'!U$1,'Job Number'!$B$3:$B$200,'Line Performance OK'!$C56,'Job Number'!$E$3:$E$200,'Line Performance OK'!$A$55),"")</f>
        <v/>
      </c>
      <c r="V56" s="8" t="str">
        <f>IFERROR($C$55/SUMIFS('Job Number'!#REF!,'Job Number'!$A$3:$A$200,'Line Performance OK'!V$1,'Job Number'!$B$3:$B$200,'Line Performance OK'!$C56,'Job Number'!$E$3:$E$200,'Line Performance OK'!$A$55),"")</f>
        <v/>
      </c>
      <c r="W56" s="8" t="str">
        <f>IFERROR($C$55/SUMIFS('Job Number'!#REF!,'Job Number'!$A$3:$A$200,'Line Performance OK'!W$1,'Job Number'!$B$3:$B$200,'Line Performance OK'!$C56,'Job Number'!$E$3:$E$200,'Line Performance OK'!$A$55),"")</f>
        <v/>
      </c>
      <c r="X56" s="8" t="str">
        <f>IFERROR($C$55/SUMIFS('Job Number'!#REF!,'Job Number'!$A$3:$A$200,'Line Performance OK'!X$1,'Job Number'!$B$3:$B$200,'Line Performance OK'!$C56,'Job Number'!$E$3:$E$200,'Line Performance OK'!$A$55),"")</f>
        <v/>
      </c>
      <c r="Y56" s="8" t="str">
        <f>IFERROR($C$55/SUMIFS('Job Number'!#REF!,'Job Number'!$A$3:$A$200,'Line Performance OK'!Y$1,'Job Number'!$B$3:$B$200,'Line Performance OK'!$C56,'Job Number'!$E$3:$E$200,'Line Performance OK'!$A$55),"")</f>
        <v/>
      </c>
      <c r="Z56" s="8" t="str">
        <f>IFERROR($C$55/SUMIFS('Job Number'!#REF!,'Job Number'!$A$3:$A$200,'Line Performance OK'!Z$1,'Job Number'!$B$3:$B$200,'Line Performance OK'!$C56,'Job Number'!$E$3:$E$200,'Line Performance OK'!$A$55),"")</f>
        <v/>
      </c>
      <c r="AA56" s="8" t="str">
        <f>IFERROR($C$55/SUMIFS('Job Number'!#REF!,'Job Number'!$A$3:$A$200,'Line Performance OK'!AA$1,'Job Number'!$B$3:$B$200,'Line Performance OK'!$C56,'Job Number'!$E$3:$E$200,'Line Performance OK'!$A$55),"")</f>
        <v/>
      </c>
      <c r="AB56" s="8" t="str">
        <f>IFERROR($C$55/SUMIFS('Job Number'!#REF!,'Job Number'!$A$3:$A$200,'Line Performance OK'!AB$1,'Job Number'!$B$3:$B$200,'Line Performance OK'!$C56,'Job Number'!$E$3:$E$200,'Line Performance OK'!$A$55),"")</f>
        <v/>
      </c>
      <c r="AC56" s="8" t="str">
        <f>IFERROR($C$55/SUMIFS('Job Number'!#REF!,'Job Number'!$A$3:$A$200,'Line Performance OK'!AC$1,'Job Number'!$B$3:$B$200,'Line Performance OK'!$C56,'Job Number'!$E$3:$E$200,'Line Performance OK'!$A$55),"")</f>
        <v/>
      </c>
      <c r="AD56" s="8" t="str">
        <f>IFERROR($C$55/SUMIFS('Job Number'!#REF!,'Job Number'!$A$3:$A$200,'Line Performance OK'!AD$1,'Job Number'!$B$3:$B$200,'Line Performance OK'!$C56,'Job Number'!$E$3:$E$200,'Line Performance OK'!$A$55),"")</f>
        <v/>
      </c>
      <c r="AE56" s="8" t="str">
        <f>IFERROR($C$55/SUMIFS('Job Number'!#REF!,'Job Number'!$A$3:$A$200,'Line Performance OK'!AE$1,'Job Number'!$B$3:$B$200,'Line Performance OK'!$C56,'Job Number'!$E$3:$E$200,'Line Performance OK'!$A$55),"")</f>
        <v/>
      </c>
      <c r="AF56" s="8" t="str">
        <f>IFERROR($C$55/SUMIFS('Job Number'!#REF!,'Job Number'!$A$3:$A$200,'Line Performance OK'!AF$1,'Job Number'!$B$3:$B$200,'Line Performance OK'!$C56,'Job Number'!$E$3:$E$200,'Line Performance OK'!$A$55),"")</f>
        <v/>
      </c>
      <c r="AG56" s="8" t="str">
        <f>IFERROR($C$55/SUMIFS('Job Number'!#REF!,'Job Number'!$A$3:$A$200,'Line Performance OK'!AG$1,'Job Number'!$B$3:$B$200,'Line Performance OK'!$C56,'Job Number'!$E$3:$E$200,'Line Performance OK'!$A$55),"")</f>
        <v/>
      </c>
      <c r="AH56" s="8" t="str">
        <f>IFERROR($C$55/SUMIFS('Job Number'!#REF!,'Job Number'!$A$3:$A$200,'Line Performance OK'!AH$1,'Job Number'!$B$3:$B$200,'Line Performance OK'!$C56,'Job Number'!$E$3:$E$200,'Line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3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4" t="e">
        <f>'Line Output'!#REF!</f>
        <v>#REF!</v>
      </c>
      <c r="D59" s="8" t="str">
        <f>IFERROR($C$58/SUMIFS('Job Number'!#REF!,'Job Number'!$A$3:$A$200,'Line Performance OK'!D$1,'Job Number'!$B$3:$B$200,'Line Performance OK'!$C59,'Job Number'!$E$3:$E$200,'Line Performance OK'!$A$58),"")</f>
        <v/>
      </c>
      <c r="E59" s="8" t="str">
        <f>IFERROR($C$58/SUMIFS('Job Number'!#REF!,'Job Number'!$A$3:$A$200,'Line Performance OK'!E$1,'Job Number'!$B$3:$B$200,'Line Performance OK'!$C59,'Job Number'!$E$3:$E$200,'Line Performance OK'!$A$58),"")</f>
        <v/>
      </c>
      <c r="F59" s="8" t="s">
        <v>51</v>
      </c>
      <c r="G59" s="8" t="str">
        <f>IFERROR($C$58/SUMIFS('Job Number'!#REF!,'Job Number'!$A$3:$A$200,'Line Performance OK'!G$1,'Job Number'!$B$3:$B$200,'Line Performance OK'!$C59,'Job Number'!$E$3:$E$200,'Line Performance OK'!$A$58),"")</f>
        <v/>
      </c>
      <c r="H59" s="8" t="str">
        <f>IFERROR($C$58/SUMIFS('Job Number'!#REF!,'Job Number'!$A$3:$A$200,'Line Performance OK'!H$1,'Job Number'!$B$3:$B$200,'Line Performance OK'!$C59,'Job Number'!$E$3:$E$200,'Line Performance OK'!$A$58),"")</f>
        <v/>
      </c>
      <c r="I59" s="8" t="str">
        <f>IFERROR($C$58/SUMIFS('Job Number'!#REF!,'Job Number'!$A$3:$A$200,'Line Performance OK'!I$1,'Job Number'!$B$3:$B$200,'Line Performance OK'!$C59,'Job Number'!$E$3:$E$200,'Line Performance OK'!$A$58),"")</f>
        <v/>
      </c>
      <c r="J59" s="8" t="str">
        <f>IFERROR($C$58/SUMIFS('Job Number'!#REF!,'Job Number'!$A$3:$A$200,'Line Performance OK'!J$1,'Job Number'!$B$3:$B$200,'Line Performance OK'!$C59,'Job Number'!$E$3:$E$200,'Line Performance OK'!$A$58),"")</f>
        <v/>
      </c>
      <c r="K59" s="8" t="str">
        <f>IFERROR($C$58/SUMIFS('Job Number'!#REF!,'Job Number'!$A$3:$A$200,'Line Performance OK'!K$1,'Job Number'!$B$3:$B$200,'Line Performance OK'!$C59,'Job Number'!$E$3:$E$200,'Line Performance OK'!$A$58),"")</f>
        <v/>
      </c>
      <c r="L59" s="8" t="str">
        <f>IFERROR($C$58/SUMIFS('Job Number'!#REF!,'Job Number'!$A$3:$A$200,'Line Performance OK'!L$1,'Job Number'!$B$3:$B$200,'Line Performance OK'!$C59,'Job Number'!$E$3:$E$200,'Line Performance OK'!$A$58),"")</f>
        <v/>
      </c>
      <c r="M59" s="8" t="str">
        <f>IFERROR($C$58/SUMIFS('Job Number'!#REF!,'Job Number'!$A$3:$A$200,'Line Performance OK'!M$1,'Job Number'!$B$3:$B$200,'Line Performance OK'!$C59,'Job Number'!$E$3:$E$200,'Line Performance OK'!$A$58),"")</f>
        <v/>
      </c>
      <c r="N59" s="8" t="str">
        <f>IFERROR($C$58/SUMIFS('Job Number'!#REF!,'Job Number'!$A$3:$A$200,'Line Performance OK'!N$1,'Job Number'!$B$3:$B$200,'Line Performance OK'!$C59,'Job Number'!$E$3:$E$200,'Line Performance OK'!$A$58),"")</f>
        <v/>
      </c>
      <c r="O59" s="8" t="str">
        <f>IFERROR($C$58/SUMIFS('Job Number'!#REF!,'Job Number'!$A$3:$A$200,'Line Performance OK'!O$1,'Job Number'!$B$3:$B$200,'Line Performance OK'!$C59,'Job Number'!$E$3:$E$200,'Line Performance OK'!$A$58),"")</f>
        <v/>
      </c>
      <c r="P59" s="8" t="str">
        <f>IFERROR($C$58/SUMIFS('Job Number'!#REF!,'Job Number'!$A$3:$A$200,'Line Performance OK'!P$1,'Job Number'!$B$3:$B$200,'Line Performance OK'!$C59,'Job Number'!$E$3:$E$200,'Line Performance OK'!$A$58),"")</f>
        <v/>
      </c>
      <c r="Q59" s="8" t="str">
        <f>IFERROR($C$58/SUMIFS('Job Number'!#REF!,'Job Number'!$A$3:$A$200,'Line Performance OK'!Q$1,'Job Number'!$B$3:$B$200,'Line Performance OK'!$C59,'Job Number'!$E$3:$E$200,'Line Performance OK'!$A$58),"")</f>
        <v/>
      </c>
      <c r="R59" s="8" t="str">
        <f>IFERROR($C$58/SUMIFS('Job Number'!#REF!,'Job Number'!$A$3:$A$200,'Line Performance OK'!R$1,'Job Number'!$B$3:$B$200,'Line Performance OK'!$C59,'Job Number'!$E$3:$E$200,'Line Performance OK'!$A$58),"")</f>
        <v/>
      </c>
      <c r="S59" s="8" t="str">
        <f>IFERROR($C$58/SUMIFS('Job Number'!#REF!,'Job Number'!$A$3:$A$200,'Line Performance OK'!S$1,'Job Number'!$B$3:$B$200,'Line Performance OK'!$C59,'Job Number'!$E$3:$E$200,'Line Performance OK'!$A$58),"")</f>
        <v/>
      </c>
      <c r="T59" s="8" t="str">
        <f>IFERROR($C$58/SUMIFS('Job Number'!#REF!,'Job Number'!$A$3:$A$200,'Line Performance OK'!T$1,'Job Number'!$B$3:$B$200,'Line Performance OK'!$C59,'Job Number'!$E$3:$E$200,'Line Performance OK'!$A$58),"")</f>
        <v/>
      </c>
      <c r="U59" s="8" t="str">
        <f>IFERROR($C$58/SUMIFS('Job Number'!#REF!,'Job Number'!$A$3:$A$200,'Line Performance OK'!U$1,'Job Number'!$B$3:$B$200,'Line Performance OK'!$C59,'Job Number'!$E$3:$E$200,'Line Performance OK'!$A$58),"")</f>
        <v/>
      </c>
      <c r="V59" s="8" t="str">
        <f>IFERROR($C$58/SUMIFS('Job Number'!#REF!,'Job Number'!$A$3:$A$200,'Line Performance OK'!V$1,'Job Number'!$B$3:$B$200,'Line Performance OK'!$C59,'Job Number'!$E$3:$E$200,'Line Performance OK'!$A$58),"")</f>
        <v/>
      </c>
      <c r="W59" s="8" t="str">
        <f>IFERROR($C$58/SUMIFS('Job Number'!#REF!,'Job Number'!$A$3:$A$200,'Line Performance OK'!W$1,'Job Number'!$B$3:$B$200,'Line Performance OK'!$C59,'Job Number'!$E$3:$E$200,'Line Performance OK'!$A$58),"")</f>
        <v/>
      </c>
      <c r="X59" s="8" t="str">
        <f>IFERROR($C$58/SUMIFS('Job Number'!#REF!,'Job Number'!$A$3:$A$200,'Line Performance OK'!X$1,'Job Number'!$B$3:$B$200,'Line Performance OK'!$C59,'Job Number'!$E$3:$E$200,'Line Performance OK'!$A$58),"")</f>
        <v/>
      </c>
      <c r="Y59" s="8" t="str">
        <f>IFERROR($C$58/SUMIFS('Job Number'!#REF!,'Job Number'!$A$3:$A$200,'Line Performance OK'!Y$1,'Job Number'!$B$3:$B$200,'Line Performance OK'!$C59,'Job Number'!$E$3:$E$200,'Line Performance OK'!$A$58),"")</f>
        <v/>
      </c>
      <c r="Z59" s="8" t="str">
        <f>IFERROR($C$58/SUMIFS('Job Number'!#REF!,'Job Number'!$A$3:$A$200,'Line Performance OK'!Z$1,'Job Number'!$B$3:$B$200,'Line Performance OK'!$C59,'Job Number'!$E$3:$E$200,'Line Performance OK'!$A$58),"")</f>
        <v/>
      </c>
      <c r="AA59" s="8" t="str">
        <f>IFERROR($C$58/SUMIFS('Job Number'!#REF!,'Job Number'!$A$3:$A$200,'Line Performance OK'!AA$1,'Job Number'!$B$3:$B$200,'Line Performance OK'!$C59,'Job Number'!$E$3:$E$200,'Line Performance OK'!$A$58),"")</f>
        <v/>
      </c>
      <c r="AB59" s="8" t="str">
        <f>IFERROR($C$58/SUMIFS('Job Number'!#REF!,'Job Number'!$A$3:$A$200,'Line Performance OK'!AB$1,'Job Number'!$B$3:$B$200,'Line Performance OK'!$C59,'Job Number'!$E$3:$E$200,'Line Performance OK'!$A$58),"")</f>
        <v/>
      </c>
      <c r="AC59" s="8" t="str">
        <f>IFERROR($C$58/SUMIFS('Job Number'!#REF!,'Job Number'!$A$3:$A$200,'Line Performance OK'!AC$1,'Job Number'!$B$3:$B$200,'Line Performance OK'!$C59,'Job Number'!$E$3:$E$200,'Line Performance OK'!$A$58),"")</f>
        <v/>
      </c>
      <c r="AD59" s="8" t="str">
        <f>IFERROR($C$58/SUMIFS('Job Number'!#REF!,'Job Number'!$A$3:$A$200,'Line Performance OK'!AD$1,'Job Number'!$B$3:$B$200,'Line Performance OK'!$C59,'Job Number'!$E$3:$E$200,'Line Performance OK'!$A$58),"")</f>
        <v/>
      </c>
      <c r="AE59" s="8" t="str">
        <f>IFERROR($C$58/SUMIFS('Job Number'!#REF!,'Job Number'!$A$3:$A$200,'Line Performance OK'!AE$1,'Job Number'!$B$3:$B$200,'Line Performance OK'!$C59,'Job Number'!$E$3:$E$200,'Line Performance OK'!$A$58),"")</f>
        <v/>
      </c>
      <c r="AF59" s="8" t="str">
        <f>IFERROR($C$58/SUMIFS('Job Number'!#REF!,'Job Number'!$A$3:$A$200,'Line Performance OK'!AF$1,'Job Number'!$B$3:$B$200,'Line Performance OK'!$C59,'Job Number'!$E$3:$E$200,'Line Performance OK'!$A$58),"")</f>
        <v/>
      </c>
      <c r="AG59" s="8" t="str">
        <f>IFERROR($C$58/SUMIFS('Job Number'!#REF!,'Job Number'!$A$3:$A$200,'Line Performance OK'!AG$1,'Job Number'!$B$3:$B$200,'Line Performance OK'!$C59,'Job Number'!$E$3:$E$200,'Line Performance OK'!$A$58),"")</f>
        <v/>
      </c>
      <c r="AH59" s="8" t="str">
        <f>IFERROR($C$58/SUMIFS('Job Number'!#REF!,'Job Number'!$A$3:$A$200,'Line Performance OK'!AH$1,'Job Number'!$B$3:$B$200,'Line Performance OK'!$C59,'Job Number'!$E$3:$E$200,'Line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3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4" t="e">
        <f>'Line Output'!#REF!</f>
        <v>#REF!</v>
      </c>
      <c r="D62" s="8" t="str">
        <f>IFERROR($C$61/SUMIFS('Job Number'!#REF!,'Job Number'!$A$3:$A$200,'Line Performance OK'!D$1,'Job Number'!$B$3:$B$200,'Line Performance OK'!$C62,'Job Number'!$E$3:$E$200,'Line Performance OK'!$A$61),"")</f>
        <v/>
      </c>
      <c r="E62" s="8" t="str">
        <f>IFERROR($C$61/SUMIFS('Job Number'!#REF!,'Job Number'!$A$3:$A$200,'Line Performance OK'!E$1,'Job Number'!$B$3:$B$200,'Line Performance OK'!$C62,'Job Number'!$E$3:$E$200,'Line Performance OK'!$A$61),"")</f>
        <v/>
      </c>
      <c r="F62" s="8">
        <v>1.6916959064327486</v>
      </c>
      <c r="G62" s="8" t="str">
        <f>IFERROR($C$61/SUMIFS('Job Number'!#REF!,'Job Number'!$A$3:$A$200,'Line Performance OK'!G$1,'Job Number'!$B$3:$B$200,'Line Performance OK'!$C62,'Job Number'!$E$3:$E$200,'Line Performance OK'!$A$61),"")</f>
        <v/>
      </c>
      <c r="H62" s="8" t="str">
        <f>IFERROR($C$61/SUMIFS('Job Number'!#REF!,'Job Number'!$A$3:$A$200,'Line Performance OK'!H$1,'Job Number'!$B$3:$B$200,'Line Performance OK'!$C62,'Job Number'!$E$3:$E$200,'Line Performance OK'!$A$61),"")</f>
        <v/>
      </c>
      <c r="I62" s="8" t="str">
        <f>IFERROR($C$61/SUMIFS('Job Number'!#REF!,'Job Number'!$A$3:$A$200,'Line Performance OK'!I$1,'Job Number'!$B$3:$B$200,'Line Performance OK'!$C62,'Job Number'!$E$3:$E$200,'Line Performance OK'!$A$61),"")</f>
        <v/>
      </c>
      <c r="J62" s="8" t="str">
        <f>IFERROR($C$61/SUMIFS('Job Number'!#REF!,'Job Number'!$A$3:$A$200,'Line Performance OK'!J$1,'Job Number'!$B$3:$B$200,'Line Performance OK'!$C62,'Job Number'!$E$3:$E$200,'Line Performance OK'!$A$61),"")</f>
        <v/>
      </c>
      <c r="K62" s="8" t="str">
        <f>IFERROR($C$61/SUMIFS('Job Number'!#REF!,'Job Number'!$A$3:$A$200,'Line Performance OK'!K$1,'Job Number'!$B$3:$B$200,'Line Performance OK'!$C62,'Job Number'!$E$3:$E$200,'Line Performance OK'!$A$61),"")</f>
        <v/>
      </c>
      <c r="L62" s="8" t="str">
        <f>IFERROR($C$61/SUMIFS('Job Number'!#REF!,'Job Number'!$A$3:$A$200,'Line Performance OK'!L$1,'Job Number'!$B$3:$B$200,'Line Performance OK'!$C62,'Job Number'!$E$3:$E$200,'Line Performance OK'!$A$61),"")</f>
        <v/>
      </c>
      <c r="M62" s="8" t="str">
        <f>IFERROR($C$61/SUMIFS('Job Number'!#REF!,'Job Number'!$A$3:$A$200,'Line Performance OK'!M$1,'Job Number'!$B$3:$B$200,'Line Performance OK'!$C62,'Job Number'!$E$3:$E$200,'Line Performance OK'!$A$61),"")</f>
        <v/>
      </c>
      <c r="N62" s="8" t="str">
        <f>IFERROR($C$61/SUMIFS('Job Number'!#REF!,'Job Number'!$A$3:$A$200,'Line Performance OK'!N$1,'Job Number'!$B$3:$B$200,'Line Performance OK'!$C62,'Job Number'!$E$3:$E$200,'Line Performance OK'!$A$61),"")</f>
        <v/>
      </c>
      <c r="O62" s="8" t="str">
        <f>IFERROR($C$61/SUMIFS('Job Number'!#REF!,'Job Number'!$A$3:$A$200,'Line Performance OK'!O$1,'Job Number'!$B$3:$B$200,'Line Performance OK'!$C62,'Job Number'!$E$3:$E$200,'Line Performance OK'!$A$61),"")</f>
        <v/>
      </c>
      <c r="P62" s="8" t="str">
        <f>IFERROR($C$61/SUMIFS('Job Number'!#REF!,'Job Number'!$A$3:$A$200,'Line Performance OK'!P$1,'Job Number'!$B$3:$B$200,'Line Performance OK'!$C62,'Job Number'!$E$3:$E$200,'Line Performance OK'!$A$61),"")</f>
        <v/>
      </c>
      <c r="Q62" s="8" t="str">
        <f>IFERROR($C$61/SUMIFS('Job Number'!#REF!,'Job Number'!$A$3:$A$200,'Line Performance OK'!Q$1,'Job Number'!$B$3:$B$200,'Line Performance OK'!$C62,'Job Number'!$E$3:$E$200,'Line Performance OK'!$A$61),"")</f>
        <v/>
      </c>
      <c r="R62" s="8" t="str">
        <f>IFERROR($C$61/SUMIFS('Job Number'!#REF!,'Job Number'!$A$3:$A$200,'Line Performance OK'!R$1,'Job Number'!$B$3:$B$200,'Line Performance OK'!$C62,'Job Number'!$E$3:$E$200,'Line Performance OK'!$A$61),"")</f>
        <v/>
      </c>
      <c r="S62" s="8" t="str">
        <f>IFERROR($C$61/SUMIFS('Job Number'!#REF!,'Job Number'!$A$3:$A$200,'Line Performance OK'!S$1,'Job Number'!$B$3:$B$200,'Line Performance OK'!$C62,'Job Number'!$E$3:$E$200,'Line Performance OK'!$A$61),"")</f>
        <v/>
      </c>
      <c r="T62" s="8" t="str">
        <f>IFERROR($C$61/SUMIFS('Job Number'!#REF!,'Job Number'!$A$3:$A$200,'Line Performance OK'!T$1,'Job Number'!$B$3:$B$200,'Line Performance OK'!$C62,'Job Number'!$E$3:$E$200,'Line Performance OK'!$A$61),"")</f>
        <v/>
      </c>
      <c r="U62" s="8" t="str">
        <f>IFERROR($C$61/SUMIFS('Job Number'!#REF!,'Job Number'!$A$3:$A$200,'Line Performance OK'!U$1,'Job Number'!$B$3:$B$200,'Line Performance OK'!$C62,'Job Number'!$E$3:$E$200,'Line Performance OK'!$A$61),"")</f>
        <v/>
      </c>
      <c r="V62" s="8" t="str">
        <f>IFERROR($C$61/SUMIFS('Job Number'!#REF!,'Job Number'!$A$3:$A$200,'Line Performance OK'!V$1,'Job Number'!$B$3:$B$200,'Line Performance OK'!$C62,'Job Number'!$E$3:$E$200,'Line Performance OK'!$A$61),"")</f>
        <v/>
      </c>
      <c r="W62" s="8" t="str">
        <f>IFERROR($C$61/SUMIFS('Job Number'!#REF!,'Job Number'!$A$3:$A$200,'Line Performance OK'!W$1,'Job Number'!$B$3:$B$200,'Line Performance OK'!$C62,'Job Number'!$E$3:$E$200,'Line Performance OK'!$A$61),"")</f>
        <v/>
      </c>
      <c r="X62" s="8" t="str">
        <f>IFERROR($C$61/SUMIFS('Job Number'!#REF!,'Job Number'!$A$3:$A$200,'Line Performance OK'!X$1,'Job Number'!$B$3:$B$200,'Line Performance OK'!$C62,'Job Number'!$E$3:$E$200,'Line Performance OK'!$A$61),"")</f>
        <v/>
      </c>
      <c r="Y62" s="8" t="str">
        <f>IFERROR($C$61/SUMIFS('Job Number'!#REF!,'Job Number'!$A$3:$A$200,'Line Performance OK'!Y$1,'Job Number'!$B$3:$B$200,'Line Performance OK'!$C62,'Job Number'!$E$3:$E$200,'Line Performance OK'!$A$61),"")</f>
        <v/>
      </c>
      <c r="Z62" s="8" t="str">
        <f>IFERROR($C$61/SUMIFS('Job Number'!#REF!,'Job Number'!$A$3:$A$200,'Line Performance OK'!Z$1,'Job Number'!$B$3:$B$200,'Line Performance OK'!$C62,'Job Number'!$E$3:$E$200,'Line Performance OK'!$A$61),"")</f>
        <v/>
      </c>
      <c r="AA62" s="8" t="str">
        <f>IFERROR($C$61/SUMIFS('Job Number'!#REF!,'Job Number'!$A$3:$A$200,'Line Performance OK'!AA$1,'Job Number'!$B$3:$B$200,'Line Performance OK'!$C62,'Job Number'!$E$3:$E$200,'Line Performance OK'!$A$61),"")</f>
        <v/>
      </c>
      <c r="AB62" s="8" t="str">
        <f>IFERROR($C$61/SUMIFS('Job Number'!#REF!,'Job Number'!$A$3:$A$200,'Line Performance OK'!AB$1,'Job Number'!$B$3:$B$200,'Line Performance OK'!$C62,'Job Number'!$E$3:$E$200,'Line Performance OK'!$A$61),"")</f>
        <v/>
      </c>
      <c r="AC62" s="8" t="str">
        <f>IFERROR($C$61/SUMIFS('Job Number'!#REF!,'Job Number'!$A$3:$A$200,'Line Performance OK'!AC$1,'Job Number'!$B$3:$B$200,'Line Performance OK'!$C62,'Job Number'!$E$3:$E$200,'Line Performance OK'!$A$61),"")</f>
        <v/>
      </c>
      <c r="AD62" s="8" t="str">
        <f>IFERROR($C$61/SUMIFS('Job Number'!#REF!,'Job Number'!$A$3:$A$200,'Line Performance OK'!AD$1,'Job Number'!$B$3:$B$200,'Line Performance OK'!$C62,'Job Number'!$E$3:$E$200,'Line Performance OK'!$A$61),"")</f>
        <v/>
      </c>
      <c r="AE62" s="8" t="str">
        <f>IFERROR($C$61/SUMIFS('Job Number'!#REF!,'Job Number'!$A$3:$A$200,'Line Performance OK'!AE$1,'Job Number'!$B$3:$B$200,'Line Performance OK'!$C62,'Job Number'!$E$3:$E$200,'Line Performance OK'!$A$61),"")</f>
        <v/>
      </c>
      <c r="AF62" s="8" t="str">
        <f>IFERROR($C$61/SUMIFS('Job Number'!#REF!,'Job Number'!$A$3:$A$200,'Line Performance OK'!AF$1,'Job Number'!$B$3:$B$200,'Line Performance OK'!$C62,'Job Number'!$E$3:$E$200,'Line Performance OK'!$A$61),"")</f>
        <v/>
      </c>
      <c r="AG62" s="8" t="str">
        <f>IFERROR($C$61/SUMIFS('Job Number'!#REF!,'Job Number'!$A$3:$A$200,'Line Performance OK'!AG$1,'Job Number'!$B$3:$B$200,'Line Performance OK'!$C62,'Job Number'!$E$3:$E$200,'Line Performance OK'!$A$61),"")</f>
        <v/>
      </c>
      <c r="AH62" s="8" t="str">
        <f>IFERROR($C$61/SUMIFS('Job Number'!#REF!,'Job Number'!$A$3:$A$200,'Line Performance OK'!AH$1,'Job Number'!$B$3:$B$200,'Line Performance OK'!$C62,'Job Number'!$E$3:$E$200,'Line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3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4" t="e">
        <f>'Line Output'!#REF!</f>
        <v>#REF!</v>
      </c>
      <c r="D65" s="8" t="str">
        <f>IFERROR($C$64/SUMIFS('Job Number'!#REF!,'Job Number'!$A$3:$A$200,'Line Performance OK'!D$1,'Job Number'!$B$3:$B$200,'Line Performance OK'!$C65,'Job Number'!$E$3:$E$200,'Line Performance OK'!$A$64),"")</f>
        <v/>
      </c>
      <c r="E65" s="8" t="str">
        <f>IFERROR($C$64/SUMIFS('Job Number'!#REF!,'Job Number'!$A$3:$A$200,'Line Performance OK'!E$1,'Job Number'!$B$3:$B$200,'Line Performance OK'!$C65,'Job Number'!$E$3:$E$200,'Line Performance OK'!$A$64),"")</f>
        <v/>
      </c>
      <c r="F65" s="8">
        <v>0.79365079365079361</v>
      </c>
      <c r="G65" s="8" t="str">
        <f>IFERROR($C$64/SUMIFS('Job Number'!#REF!,'Job Number'!$A$3:$A$200,'Line Performance OK'!G$1,'Job Number'!$B$3:$B$200,'Line Performance OK'!$C65,'Job Number'!$E$3:$E$200,'Line Performance OK'!$A$64),"")</f>
        <v/>
      </c>
      <c r="H65" s="8" t="str">
        <f>IFERROR($C$64/SUMIFS('Job Number'!#REF!,'Job Number'!$A$3:$A$200,'Line Performance OK'!H$1,'Job Number'!$B$3:$B$200,'Line Performance OK'!$C65,'Job Number'!$E$3:$E$200,'Line Performance OK'!$A$64),"")</f>
        <v/>
      </c>
      <c r="I65" s="8" t="str">
        <f>IFERROR($C$64/SUMIFS('Job Number'!#REF!,'Job Number'!$A$3:$A$200,'Line Performance OK'!I$1,'Job Number'!$B$3:$B$200,'Line Performance OK'!$C65,'Job Number'!$E$3:$E$200,'Line Performance OK'!$A$64),"")</f>
        <v/>
      </c>
      <c r="J65" s="8" t="str">
        <f>IFERROR($C$64/SUMIFS('Job Number'!#REF!,'Job Number'!$A$3:$A$200,'Line Performance OK'!J$1,'Job Number'!$B$3:$B$200,'Line Performance OK'!$C65,'Job Number'!$E$3:$E$200,'Line Performance OK'!$A$64),"")</f>
        <v/>
      </c>
      <c r="K65" s="8" t="str">
        <f>IFERROR($C$64/SUMIFS('Job Number'!#REF!,'Job Number'!$A$3:$A$200,'Line Performance OK'!K$1,'Job Number'!$B$3:$B$200,'Line Performance OK'!$C65,'Job Number'!$E$3:$E$200,'Line Performance OK'!$A$64),"")</f>
        <v/>
      </c>
      <c r="L65" s="8" t="str">
        <f>IFERROR($C$64/SUMIFS('Job Number'!#REF!,'Job Number'!$A$3:$A$200,'Line Performance OK'!L$1,'Job Number'!$B$3:$B$200,'Line Performance OK'!$C65,'Job Number'!$E$3:$E$200,'Line Performance OK'!$A$64),"")</f>
        <v/>
      </c>
      <c r="M65" s="8" t="str">
        <f>IFERROR($C$64/SUMIFS('Job Number'!#REF!,'Job Number'!$A$3:$A$200,'Line Performance OK'!M$1,'Job Number'!$B$3:$B$200,'Line Performance OK'!$C65,'Job Number'!$E$3:$E$200,'Line Performance OK'!$A$64),"")</f>
        <v/>
      </c>
      <c r="N65" s="8" t="str">
        <f>IFERROR($C$64/SUMIFS('Job Number'!#REF!,'Job Number'!$A$3:$A$200,'Line Performance OK'!N$1,'Job Number'!$B$3:$B$200,'Line Performance OK'!$C65,'Job Number'!$E$3:$E$200,'Line Performance OK'!$A$64),"")</f>
        <v/>
      </c>
      <c r="O65" s="8" t="str">
        <f>IFERROR($C$64/SUMIFS('Job Number'!#REF!,'Job Number'!$A$3:$A$200,'Line Performance OK'!O$1,'Job Number'!$B$3:$B$200,'Line Performance OK'!$C65,'Job Number'!$E$3:$E$200,'Line Performance OK'!$A$64),"")</f>
        <v/>
      </c>
      <c r="P65" s="8" t="str">
        <f>IFERROR($C$64/SUMIFS('Job Number'!#REF!,'Job Number'!$A$3:$A$200,'Line Performance OK'!P$1,'Job Number'!$B$3:$B$200,'Line Performance OK'!$C65,'Job Number'!$E$3:$E$200,'Line Performance OK'!$A$64),"")</f>
        <v/>
      </c>
      <c r="Q65" s="8" t="str">
        <f>IFERROR($C$64/SUMIFS('Job Number'!#REF!,'Job Number'!$A$3:$A$200,'Line Performance OK'!Q$1,'Job Number'!$B$3:$B$200,'Line Performance OK'!$C65,'Job Number'!$E$3:$E$200,'Line Performance OK'!$A$64),"")</f>
        <v/>
      </c>
      <c r="R65" s="8" t="str">
        <f>IFERROR($C$64/SUMIFS('Job Number'!#REF!,'Job Number'!$A$3:$A$200,'Line Performance OK'!R$1,'Job Number'!$B$3:$B$200,'Line Performance OK'!$C65,'Job Number'!$E$3:$E$200,'Line Performance OK'!$A$64),"")</f>
        <v/>
      </c>
      <c r="S65" s="8" t="str">
        <f>IFERROR($C$64/SUMIFS('Job Number'!#REF!,'Job Number'!$A$3:$A$200,'Line Performance OK'!S$1,'Job Number'!$B$3:$B$200,'Line Performance OK'!$C65,'Job Number'!$E$3:$E$200,'Line Performance OK'!$A$64),"")</f>
        <v/>
      </c>
      <c r="T65" s="8" t="str">
        <f>IFERROR($C$64/SUMIFS('Job Number'!#REF!,'Job Number'!$A$3:$A$200,'Line Performance OK'!T$1,'Job Number'!$B$3:$B$200,'Line Performance OK'!$C65,'Job Number'!$E$3:$E$200,'Line Performance OK'!$A$64),"")</f>
        <v/>
      </c>
      <c r="U65" s="8" t="str">
        <f>IFERROR($C$64/SUMIFS('Job Number'!#REF!,'Job Number'!$A$3:$A$200,'Line Performance OK'!U$1,'Job Number'!$B$3:$B$200,'Line Performance OK'!$C65,'Job Number'!$E$3:$E$200,'Line Performance OK'!$A$64),"")</f>
        <v/>
      </c>
      <c r="V65" s="8" t="str">
        <f>IFERROR($C$64/SUMIFS('Job Number'!#REF!,'Job Number'!$A$3:$A$200,'Line Performance OK'!V$1,'Job Number'!$B$3:$B$200,'Line Performance OK'!$C65,'Job Number'!$E$3:$E$200,'Line Performance OK'!$A$64),"")</f>
        <v/>
      </c>
      <c r="W65" s="8" t="str">
        <f>IFERROR($C$64/SUMIFS('Job Number'!#REF!,'Job Number'!$A$3:$A$200,'Line Performance OK'!W$1,'Job Number'!$B$3:$B$200,'Line Performance OK'!$C65,'Job Number'!$E$3:$E$200,'Line Performance OK'!$A$64),"")</f>
        <v/>
      </c>
      <c r="X65" s="8" t="str">
        <f>IFERROR($C$64/SUMIFS('Job Number'!#REF!,'Job Number'!$A$3:$A$200,'Line Performance OK'!X$1,'Job Number'!$B$3:$B$200,'Line Performance OK'!$C65,'Job Number'!$E$3:$E$200,'Line Performance OK'!$A$64),"")</f>
        <v/>
      </c>
      <c r="Y65" s="8" t="str">
        <f>IFERROR($C$64/SUMIFS('Job Number'!#REF!,'Job Number'!$A$3:$A$200,'Line Performance OK'!Y$1,'Job Number'!$B$3:$B$200,'Line Performance OK'!$C65,'Job Number'!$E$3:$E$200,'Line Performance OK'!$A$64),"")</f>
        <v/>
      </c>
      <c r="Z65" s="8" t="str">
        <f>IFERROR($C$64/SUMIFS('Job Number'!#REF!,'Job Number'!$A$3:$A$200,'Line Performance OK'!Z$1,'Job Number'!$B$3:$B$200,'Line Performance OK'!$C65,'Job Number'!$E$3:$E$200,'Line Performance OK'!$A$64),"")</f>
        <v/>
      </c>
      <c r="AA65" s="8" t="str">
        <f>IFERROR($C$64/SUMIFS('Job Number'!#REF!,'Job Number'!$A$3:$A$200,'Line Performance OK'!AA$1,'Job Number'!$B$3:$B$200,'Line Performance OK'!$C65,'Job Number'!$E$3:$E$200,'Line Performance OK'!$A$64),"")</f>
        <v/>
      </c>
      <c r="AB65" s="8" t="str">
        <f>IFERROR($C$64/SUMIFS('Job Number'!#REF!,'Job Number'!$A$3:$A$200,'Line Performance OK'!AB$1,'Job Number'!$B$3:$B$200,'Line Performance OK'!$C65,'Job Number'!$E$3:$E$200,'Line Performance OK'!$A$64),"")</f>
        <v/>
      </c>
      <c r="AC65" s="8" t="str">
        <f>IFERROR($C$64/SUMIFS('Job Number'!#REF!,'Job Number'!$A$3:$A$200,'Line Performance OK'!AC$1,'Job Number'!$B$3:$B$200,'Line Performance OK'!$C65,'Job Number'!$E$3:$E$200,'Line Performance OK'!$A$64),"")</f>
        <v/>
      </c>
      <c r="AD65" s="8" t="str">
        <f>IFERROR($C$64/SUMIFS('Job Number'!#REF!,'Job Number'!$A$3:$A$200,'Line Performance OK'!AD$1,'Job Number'!$B$3:$B$200,'Line Performance OK'!$C65,'Job Number'!$E$3:$E$200,'Line Performance OK'!$A$64),"")</f>
        <v/>
      </c>
      <c r="AE65" s="8" t="str">
        <f>IFERROR($C$64/SUMIFS('Job Number'!#REF!,'Job Number'!$A$3:$A$200,'Line Performance OK'!AE$1,'Job Number'!$B$3:$B$200,'Line Performance OK'!$C65,'Job Number'!$E$3:$E$200,'Line Performance OK'!$A$64),"")</f>
        <v/>
      </c>
      <c r="AF65" s="8" t="str">
        <f>IFERROR($C$64/SUMIFS('Job Number'!#REF!,'Job Number'!$A$3:$A$200,'Line Performance OK'!AF$1,'Job Number'!$B$3:$B$200,'Line Performance OK'!$C65,'Job Number'!$E$3:$E$200,'Line Performance OK'!$A$64),"")</f>
        <v/>
      </c>
      <c r="AG65" s="8" t="str">
        <f>IFERROR($C$64/SUMIFS('Job Number'!#REF!,'Job Number'!$A$3:$A$200,'Line Performance OK'!AG$1,'Job Number'!$B$3:$B$200,'Line Performance OK'!$C65,'Job Number'!$E$3:$E$200,'Line Performance OK'!$A$64),"")</f>
        <v/>
      </c>
      <c r="AH65" s="8" t="str">
        <f>IFERROR($C$64/SUMIFS('Job Number'!#REF!,'Job Number'!$A$3:$A$200,'Line Performance OK'!AH$1,'Job Number'!$B$3:$B$200,'Line Performance OK'!$C65,'Job Number'!$E$3:$E$200,'Line Performance OK'!$A$64),"")</f>
        <v/>
      </c>
    </row>
    <row r="66" spans="1:34" ht="15" customHeight="1">
      <c r="B66" s="5"/>
      <c r="C66" s="54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3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4" t="e">
        <f>'Line Output'!#REF!</f>
        <v>#REF!</v>
      </c>
      <c r="D68" s="8" t="str">
        <f>IFERROR($C$67/SUMIFS('Job Number'!#REF!,'Job Number'!$A$3:$A$200,'Line Performance OK'!D$1,'Job Number'!$B$3:$B$200,'Line Performance OK'!$C68,'Job Number'!$E$3:$E$200,'Line Performance OK'!$A$67),"")</f>
        <v/>
      </c>
      <c r="E68" s="8" t="str">
        <f>IFERROR($C$67/SUMIFS('Job Number'!#REF!,'Job Number'!$A$3:$A$200,'Line Performance OK'!E$1,'Job Number'!$B$3:$B$200,'Line Performance OK'!$C68,'Job Number'!$E$3:$E$200,'Line Performance OK'!$A$67),"")</f>
        <v/>
      </c>
      <c r="F68" s="8" t="s">
        <v>51</v>
      </c>
      <c r="G68" s="8" t="str">
        <f>IFERROR($C$67/SUMIFS('Job Number'!#REF!,'Job Number'!$A$3:$A$200,'Line Performance OK'!G$1,'Job Number'!$B$3:$B$200,'Line Performance OK'!$C68,'Job Number'!$E$3:$E$200,'Line Performance OK'!$A$67),"")</f>
        <v/>
      </c>
      <c r="H68" s="8" t="str">
        <f>IFERROR($C$67/SUMIFS('Job Number'!#REF!,'Job Number'!$A$3:$A$200,'Line Performance OK'!H$1,'Job Number'!$B$3:$B$200,'Line Performance OK'!$C68,'Job Number'!$E$3:$E$200,'Line Performance OK'!$A$67),"")</f>
        <v/>
      </c>
      <c r="I68" s="8" t="str">
        <f>IFERROR($C$67/SUMIFS('Job Number'!#REF!,'Job Number'!$A$3:$A$200,'Line Performance OK'!I$1,'Job Number'!$B$3:$B$200,'Line Performance OK'!$C68,'Job Number'!$E$3:$E$200,'Line Performance OK'!$A$67),"")</f>
        <v/>
      </c>
      <c r="J68" s="8" t="str">
        <f>IFERROR($C$67/SUMIFS('Job Number'!#REF!,'Job Number'!$A$3:$A$200,'Line Performance OK'!J$1,'Job Number'!$B$3:$B$200,'Line Performance OK'!$C68,'Job Number'!$E$3:$E$200,'Line Performance OK'!$A$67),"")</f>
        <v/>
      </c>
      <c r="K68" s="8" t="str">
        <f>IFERROR($C$67/SUMIFS('Job Number'!#REF!,'Job Number'!$A$3:$A$200,'Line Performance OK'!K$1,'Job Number'!$B$3:$B$200,'Line Performance OK'!$C68,'Job Number'!$E$3:$E$200,'Line Performance OK'!$A$67),"")</f>
        <v/>
      </c>
      <c r="L68" s="8" t="str">
        <f>IFERROR($C$67/SUMIFS('Job Number'!#REF!,'Job Number'!$A$3:$A$200,'Line Performance OK'!L$1,'Job Number'!$B$3:$B$200,'Line Performance OK'!$C68,'Job Number'!$E$3:$E$200,'Line Performance OK'!$A$67),"")</f>
        <v/>
      </c>
      <c r="M68" s="8" t="str">
        <f>IFERROR($C$67/SUMIFS('Job Number'!#REF!,'Job Number'!$A$3:$A$200,'Line Performance OK'!M$1,'Job Number'!$B$3:$B$200,'Line Performance OK'!$C68,'Job Number'!$E$3:$E$200,'Line Performance OK'!$A$67),"")</f>
        <v/>
      </c>
      <c r="N68" s="8" t="str">
        <f>IFERROR($C$67/SUMIFS('Job Number'!#REF!,'Job Number'!$A$3:$A$200,'Line Performance OK'!N$1,'Job Number'!$B$3:$B$200,'Line Performance OK'!$C68,'Job Number'!$E$3:$E$200,'Line Performance OK'!$A$67),"")</f>
        <v/>
      </c>
      <c r="O68" s="8" t="str">
        <f>IFERROR($C$67/SUMIFS('Job Number'!#REF!,'Job Number'!$A$3:$A$200,'Line Performance OK'!O$1,'Job Number'!$B$3:$B$200,'Line Performance OK'!$C68,'Job Number'!$E$3:$E$200,'Line Performance OK'!$A$67),"")</f>
        <v/>
      </c>
      <c r="P68" s="8" t="str">
        <f>IFERROR($C$67/SUMIFS('Job Number'!#REF!,'Job Number'!$A$3:$A$200,'Line Performance OK'!P$1,'Job Number'!$B$3:$B$200,'Line Performance OK'!$C68,'Job Number'!$E$3:$E$200,'Line Performance OK'!$A$67),"")</f>
        <v/>
      </c>
      <c r="Q68" s="8" t="str">
        <f>IFERROR($C$67/SUMIFS('Job Number'!#REF!,'Job Number'!$A$3:$A$200,'Line Performance OK'!Q$1,'Job Number'!$B$3:$B$200,'Line Performance OK'!$C68,'Job Number'!$E$3:$E$200,'Line Performance OK'!$A$67),"")</f>
        <v/>
      </c>
      <c r="R68" s="8" t="str">
        <f>IFERROR($C$67/SUMIFS('Job Number'!#REF!,'Job Number'!$A$3:$A$200,'Line Performance OK'!R$1,'Job Number'!$B$3:$B$200,'Line Performance OK'!$C68,'Job Number'!$E$3:$E$200,'Line Performance OK'!$A$67),"")</f>
        <v/>
      </c>
      <c r="S68" s="8" t="str">
        <f>IFERROR($C$67/SUMIFS('Job Number'!#REF!,'Job Number'!$A$3:$A$200,'Line Performance OK'!S$1,'Job Number'!$B$3:$B$200,'Line Performance OK'!$C68,'Job Number'!$E$3:$E$200,'Line Performance OK'!$A$67),"")</f>
        <v/>
      </c>
      <c r="T68" s="8" t="str">
        <f>IFERROR($C$67/SUMIFS('Job Number'!#REF!,'Job Number'!$A$3:$A$200,'Line Performance OK'!T$1,'Job Number'!$B$3:$B$200,'Line Performance OK'!$C68,'Job Number'!$E$3:$E$200,'Line Performance OK'!$A$67),"")</f>
        <v/>
      </c>
      <c r="U68" s="8" t="str">
        <f>IFERROR($C$67/SUMIFS('Job Number'!#REF!,'Job Number'!$A$3:$A$200,'Line Performance OK'!U$1,'Job Number'!$B$3:$B$200,'Line Performance OK'!$C68,'Job Number'!$E$3:$E$200,'Line Performance OK'!$A$67),"")</f>
        <v/>
      </c>
      <c r="V68" s="8" t="str">
        <f>IFERROR($C$67/SUMIFS('Job Number'!#REF!,'Job Number'!$A$3:$A$200,'Line Performance OK'!V$1,'Job Number'!$B$3:$B$200,'Line Performance OK'!$C68,'Job Number'!$E$3:$E$200,'Line Performance OK'!$A$67),"")</f>
        <v/>
      </c>
      <c r="W68" s="8" t="str">
        <f>IFERROR($C$67/SUMIFS('Job Number'!#REF!,'Job Number'!$A$3:$A$200,'Line Performance OK'!W$1,'Job Number'!$B$3:$B$200,'Line Performance OK'!$C68,'Job Number'!$E$3:$E$200,'Line Performance OK'!$A$67),"")</f>
        <v/>
      </c>
      <c r="X68" s="8" t="str">
        <f>IFERROR($C$67/SUMIFS('Job Number'!#REF!,'Job Number'!$A$3:$A$200,'Line Performance OK'!X$1,'Job Number'!$B$3:$B$200,'Line Performance OK'!$C68,'Job Number'!$E$3:$E$200,'Line Performance OK'!$A$67),"")</f>
        <v/>
      </c>
      <c r="Y68" s="8" t="str">
        <f>IFERROR($C$67/SUMIFS('Job Number'!#REF!,'Job Number'!$A$3:$A$200,'Line Performance OK'!Y$1,'Job Number'!$B$3:$B$200,'Line Performance OK'!$C68,'Job Number'!$E$3:$E$200,'Line Performance OK'!$A$67),"")</f>
        <v/>
      </c>
      <c r="Z68" s="8" t="str">
        <f>IFERROR($C$67/SUMIFS('Job Number'!#REF!,'Job Number'!$A$3:$A$200,'Line Performance OK'!Z$1,'Job Number'!$B$3:$B$200,'Line Performance OK'!$C68,'Job Number'!$E$3:$E$200,'Line Performance OK'!$A$67),"")</f>
        <v/>
      </c>
      <c r="AA68" s="8" t="str">
        <f>IFERROR($C$67/SUMIFS('Job Number'!#REF!,'Job Number'!$A$3:$A$200,'Line Performance OK'!AA$1,'Job Number'!$B$3:$B$200,'Line Performance OK'!$C68,'Job Number'!$E$3:$E$200,'Line Performance OK'!$A$67),"")</f>
        <v/>
      </c>
      <c r="AB68" s="8" t="str">
        <f>IFERROR($C$67/SUMIFS('Job Number'!#REF!,'Job Number'!$A$3:$A$200,'Line Performance OK'!AB$1,'Job Number'!$B$3:$B$200,'Line Performance OK'!$C68,'Job Number'!$E$3:$E$200,'Line Performance OK'!$A$67),"")</f>
        <v/>
      </c>
      <c r="AC68" s="8" t="str">
        <f>IFERROR($C$67/SUMIFS('Job Number'!#REF!,'Job Number'!$A$3:$A$200,'Line Performance OK'!AC$1,'Job Number'!$B$3:$B$200,'Line Performance OK'!$C68,'Job Number'!$E$3:$E$200,'Line Performance OK'!$A$67),"")</f>
        <v/>
      </c>
      <c r="AD68" s="8" t="str">
        <f>IFERROR($C$67/SUMIFS('Job Number'!#REF!,'Job Number'!$A$3:$A$200,'Line Performance OK'!AD$1,'Job Number'!$B$3:$B$200,'Line Performance OK'!$C68,'Job Number'!$E$3:$E$200,'Line Performance OK'!$A$67),"")</f>
        <v/>
      </c>
      <c r="AE68" s="8" t="str">
        <f>IFERROR($C$67/SUMIFS('Job Number'!#REF!,'Job Number'!$A$3:$A$200,'Line Performance OK'!AE$1,'Job Number'!$B$3:$B$200,'Line Performance OK'!$C68,'Job Number'!$E$3:$E$200,'Line Performance OK'!$A$67),"")</f>
        <v/>
      </c>
      <c r="AF68" s="8" t="str">
        <f>IFERROR($C$67/SUMIFS('Job Number'!#REF!,'Job Number'!$A$3:$A$200,'Line Performance OK'!AF$1,'Job Number'!$B$3:$B$200,'Line Performance OK'!$C68,'Job Number'!$E$3:$E$200,'Line Performance OK'!$A$67),"")</f>
        <v/>
      </c>
      <c r="AG68" s="8" t="str">
        <f>IFERROR($C$67/SUMIFS('Job Number'!#REF!,'Job Number'!$A$3:$A$200,'Line Performance OK'!AG$1,'Job Number'!$B$3:$B$200,'Line Performance OK'!$C68,'Job Number'!$E$3:$E$200,'Line Performance OK'!$A$67),"")</f>
        <v/>
      </c>
      <c r="AH68" s="8" t="str">
        <f>IFERROR($C$67/SUMIFS('Job Number'!#REF!,'Job Number'!$A$3:$A$200,'Line Performance OK'!AH$1,'Job Number'!$B$3:$B$200,'Line Performance OK'!$C68,'Job Number'!$E$3:$E$200,'Line Performance OK'!$A$67),"")</f>
        <v/>
      </c>
    </row>
    <row r="69" spans="1:34" ht="15" customHeight="1">
      <c r="B69" s="5"/>
      <c r="C69" s="54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3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4" t="e">
        <f>'Line Output'!#REF!</f>
        <v>#REF!</v>
      </c>
      <c r="D71" s="8" t="str">
        <f>IFERROR($C$70/SUMIFS('Job Number'!#REF!,'Job Number'!$A$3:$A$200,'Line Performance OK'!D$1,'Job Number'!$B$3:$B$200,'Line Performance OK'!$C71,'Job Number'!$E$3:$E$200,'Line Performance OK'!$A$70),"")</f>
        <v/>
      </c>
      <c r="E71" s="8" t="str">
        <f>IFERROR($C$70/SUMIFS('Job Number'!#REF!,'Job Number'!$A$3:$A$200,'Line Performance OK'!E$1,'Job Number'!$B$3:$B$200,'Line Performance OK'!$C71,'Job Number'!$E$3:$E$200,'Line Performance OK'!$A$70),"")</f>
        <v/>
      </c>
      <c r="F71" s="8" t="s">
        <v>51</v>
      </c>
      <c r="G71" s="8" t="str">
        <f>IFERROR($C$70/SUMIFS('Job Number'!#REF!,'Job Number'!$A$3:$A$200,'Line Performance OK'!G$1,'Job Number'!$B$3:$B$200,'Line Performance OK'!$C71,'Job Number'!$E$3:$E$200,'Line Performance OK'!$A$70),"")</f>
        <v/>
      </c>
      <c r="H71" s="8" t="str">
        <f>IFERROR($C$70/SUMIFS('Job Number'!#REF!,'Job Number'!$A$3:$A$200,'Line Performance OK'!H$1,'Job Number'!$B$3:$B$200,'Line Performance OK'!$C71,'Job Number'!$E$3:$E$200,'Line Performance OK'!$A$70),"")</f>
        <v/>
      </c>
      <c r="I71" s="8" t="str">
        <f>IFERROR($C$70/SUMIFS('Job Number'!#REF!,'Job Number'!$A$3:$A$200,'Line Performance OK'!I$1,'Job Number'!$B$3:$B$200,'Line Performance OK'!$C71,'Job Number'!$E$3:$E$200,'Line Performance OK'!$A$70),"")</f>
        <v/>
      </c>
      <c r="J71" s="8" t="str">
        <f>IFERROR($C$70/SUMIFS('Job Number'!#REF!,'Job Number'!$A$3:$A$200,'Line Performance OK'!J$1,'Job Number'!$B$3:$B$200,'Line Performance OK'!$C71,'Job Number'!$E$3:$E$200,'Line Performance OK'!$A$70),"")</f>
        <v/>
      </c>
      <c r="K71" s="8" t="str">
        <f>IFERROR($C$70/SUMIFS('Job Number'!#REF!,'Job Number'!$A$3:$A$200,'Line Performance OK'!K$1,'Job Number'!$B$3:$B$200,'Line Performance OK'!$C71,'Job Number'!$E$3:$E$200,'Line Performance OK'!$A$70),"")</f>
        <v/>
      </c>
      <c r="L71" s="8" t="str">
        <f>IFERROR($C$70/SUMIFS('Job Number'!#REF!,'Job Number'!$A$3:$A$200,'Line Performance OK'!L$1,'Job Number'!$B$3:$B$200,'Line Performance OK'!$C71,'Job Number'!$E$3:$E$200,'Line Performance OK'!$A$70),"")</f>
        <v/>
      </c>
      <c r="M71" s="8" t="str">
        <f>IFERROR($C$70/SUMIFS('Job Number'!#REF!,'Job Number'!$A$3:$A$200,'Line Performance OK'!M$1,'Job Number'!$B$3:$B$200,'Line Performance OK'!$C71,'Job Number'!$E$3:$E$200,'Line Performance OK'!$A$70),"")</f>
        <v/>
      </c>
      <c r="N71" s="8" t="str">
        <f>IFERROR($C$70/SUMIFS('Job Number'!#REF!,'Job Number'!$A$3:$A$200,'Line Performance OK'!N$1,'Job Number'!$B$3:$B$200,'Line Performance OK'!$C71,'Job Number'!$E$3:$E$200,'Line Performance OK'!$A$70),"")</f>
        <v/>
      </c>
      <c r="O71" s="8" t="str">
        <f>IFERROR($C$70/SUMIFS('Job Number'!#REF!,'Job Number'!$A$3:$A$200,'Line Performance OK'!O$1,'Job Number'!$B$3:$B$200,'Line Performance OK'!$C71,'Job Number'!$E$3:$E$200,'Line Performance OK'!$A$70),"")</f>
        <v/>
      </c>
      <c r="P71" s="8" t="str">
        <f>IFERROR($C$70/SUMIFS('Job Number'!#REF!,'Job Number'!$A$3:$A$200,'Line Performance OK'!P$1,'Job Number'!$B$3:$B$200,'Line Performance OK'!$C71,'Job Number'!$E$3:$E$200,'Line Performance OK'!$A$70),"")</f>
        <v/>
      </c>
      <c r="Q71" s="8" t="str">
        <f>IFERROR($C$70/SUMIFS('Job Number'!#REF!,'Job Number'!$A$3:$A$200,'Line Performance OK'!Q$1,'Job Number'!$B$3:$B$200,'Line Performance OK'!$C71,'Job Number'!$E$3:$E$200,'Line Performance OK'!$A$70),"")</f>
        <v/>
      </c>
      <c r="R71" s="8" t="str">
        <f>IFERROR($C$70/SUMIFS('Job Number'!#REF!,'Job Number'!$A$3:$A$200,'Line Performance OK'!R$1,'Job Number'!$B$3:$B$200,'Line Performance OK'!$C71,'Job Number'!$E$3:$E$200,'Line Performance OK'!$A$70),"")</f>
        <v/>
      </c>
      <c r="S71" s="8" t="str">
        <f>IFERROR($C$70/SUMIFS('Job Number'!#REF!,'Job Number'!$A$3:$A$200,'Line Performance OK'!S$1,'Job Number'!$B$3:$B$200,'Line Performance OK'!$C71,'Job Number'!$E$3:$E$200,'Line Performance OK'!$A$70),"")</f>
        <v/>
      </c>
      <c r="T71" s="8" t="str">
        <f>IFERROR($C$70/SUMIFS('Job Number'!#REF!,'Job Number'!$A$3:$A$200,'Line Performance OK'!T$1,'Job Number'!$B$3:$B$200,'Line Performance OK'!$C71,'Job Number'!$E$3:$E$200,'Line Performance OK'!$A$70),"")</f>
        <v/>
      </c>
      <c r="U71" s="8" t="str">
        <f>IFERROR($C$70/SUMIFS('Job Number'!#REF!,'Job Number'!$A$3:$A$200,'Line Performance OK'!U$1,'Job Number'!$B$3:$B$200,'Line Performance OK'!$C71,'Job Number'!$E$3:$E$200,'Line Performance OK'!$A$70),"")</f>
        <v/>
      </c>
      <c r="V71" s="8" t="str">
        <f>IFERROR($C$70/SUMIFS('Job Number'!#REF!,'Job Number'!$A$3:$A$200,'Line Performance OK'!V$1,'Job Number'!$B$3:$B$200,'Line Performance OK'!$C71,'Job Number'!$E$3:$E$200,'Line Performance OK'!$A$70),"")</f>
        <v/>
      </c>
      <c r="W71" s="8" t="str">
        <f>IFERROR($C$70/SUMIFS('Job Number'!#REF!,'Job Number'!$A$3:$A$200,'Line Performance OK'!W$1,'Job Number'!$B$3:$B$200,'Line Performance OK'!$C71,'Job Number'!$E$3:$E$200,'Line Performance OK'!$A$70),"")</f>
        <v/>
      </c>
      <c r="X71" s="8" t="str">
        <f>IFERROR($C$70/SUMIFS('Job Number'!#REF!,'Job Number'!$A$3:$A$200,'Line Performance OK'!X$1,'Job Number'!$B$3:$B$200,'Line Performance OK'!$C71,'Job Number'!$E$3:$E$200,'Line Performance OK'!$A$70),"")</f>
        <v/>
      </c>
      <c r="Y71" s="8" t="str">
        <f>IFERROR($C$70/SUMIFS('Job Number'!#REF!,'Job Number'!$A$3:$A$200,'Line Performance OK'!Y$1,'Job Number'!$B$3:$B$200,'Line Performance OK'!$C71,'Job Number'!$E$3:$E$200,'Line Performance OK'!$A$70),"")</f>
        <v/>
      </c>
      <c r="Z71" s="8" t="str">
        <f>IFERROR($C$70/SUMIFS('Job Number'!#REF!,'Job Number'!$A$3:$A$200,'Line Performance OK'!Z$1,'Job Number'!$B$3:$B$200,'Line Performance OK'!$C71,'Job Number'!$E$3:$E$200,'Line Performance OK'!$A$70),"")</f>
        <v/>
      </c>
      <c r="AA71" s="8" t="str">
        <f>IFERROR($C$70/SUMIFS('Job Number'!#REF!,'Job Number'!$A$3:$A$200,'Line Performance OK'!AA$1,'Job Number'!$B$3:$B$200,'Line Performance OK'!$C71,'Job Number'!$E$3:$E$200,'Line Performance OK'!$A$70),"")</f>
        <v/>
      </c>
      <c r="AB71" s="8" t="str">
        <f>IFERROR($C$70/SUMIFS('Job Number'!#REF!,'Job Number'!$A$3:$A$200,'Line Performance OK'!AB$1,'Job Number'!$B$3:$B$200,'Line Performance OK'!$C71,'Job Number'!$E$3:$E$200,'Line Performance OK'!$A$70),"")</f>
        <v/>
      </c>
      <c r="AC71" s="8" t="str">
        <f>IFERROR($C$70/SUMIFS('Job Number'!#REF!,'Job Number'!$A$3:$A$200,'Line Performance OK'!AC$1,'Job Number'!$B$3:$B$200,'Line Performance OK'!$C71,'Job Number'!$E$3:$E$200,'Line Performance OK'!$A$70),"")</f>
        <v/>
      </c>
      <c r="AD71" s="8" t="str">
        <f>IFERROR($C$70/SUMIFS('Job Number'!#REF!,'Job Number'!$A$3:$A$200,'Line Performance OK'!AD$1,'Job Number'!$B$3:$B$200,'Line Performance OK'!$C71,'Job Number'!$E$3:$E$200,'Line Performance OK'!$A$70),"")</f>
        <v/>
      </c>
      <c r="AE71" s="8" t="str">
        <f>IFERROR($C$70/SUMIFS('Job Number'!#REF!,'Job Number'!$A$3:$A$200,'Line Performance OK'!AE$1,'Job Number'!$B$3:$B$200,'Line Performance OK'!$C71,'Job Number'!$E$3:$E$200,'Line Performance OK'!$A$70),"")</f>
        <v/>
      </c>
      <c r="AF71" s="8" t="str">
        <f>IFERROR($C$70/SUMIFS('Job Number'!#REF!,'Job Number'!$A$3:$A$200,'Line Performance OK'!AF$1,'Job Number'!$B$3:$B$200,'Line Performance OK'!$C71,'Job Number'!$E$3:$E$200,'Line Performance OK'!$A$70),"")</f>
        <v/>
      </c>
      <c r="AG71" s="8" t="str">
        <f>IFERROR($C$70/SUMIFS('Job Number'!#REF!,'Job Number'!$A$3:$A$200,'Line Performance OK'!AG$1,'Job Number'!$B$3:$B$200,'Line Performance OK'!$C71,'Job Number'!$E$3:$E$200,'Line Performance OK'!$A$70),"")</f>
        <v/>
      </c>
      <c r="AH71" s="8" t="str">
        <f>IFERROR($C$70/SUMIFS('Job Number'!#REF!,'Job Number'!$A$3:$A$200,'Line Performance OK'!AH$1,'Job Number'!$B$3:$B$200,'Line Performance OK'!$C71,'Job Number'!$E$3:$E$200,'Line Performance OK'!$A$70),"")</f>
        <v/>
      </c>
    </row>
    <row r="72" spans="1:34" ht="15" customHeight="1">
      <c r="B72" s="5"/>
      <c r="C72" s="54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3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4" t="e">
        <f>'Line Output'!#REF!</f>
        <v>#REF!</v>
      </c>
      <c r="D74" s="8" t="str">
        <f>IFERROR($C$73/SUMIFS('Job Number'!#REF!,'Job Number'!$A$3:$A$200,'Line Performance OK'!D$1,'Job Number'!$B$3:$B$200,'Line Performance OK'!$C74,'Job Number'!$E$3:$E$200,'Line Performance OK'!$A$73),"")</f>
        <v/>
      </c>
      <c r="E74" s="8" t="str">
        <f>IFERROR($C$73/SUMIFS('Job Number'!#REF!,'Job Number'!$A$3:$A$200,'Line Performance OK'!E$1,'Job Number'!$B$3:$B$200,'Line Performance OK'!$C74,'Job Number'!$E$3:$E$200,'Line Performance OK'!$A$73),"")</f>
        <v/>
      </c>
      <c r="F74" s="8" t="s">
        <v>51</v>
      </c>
      <c r="G74" s="8" t="str">
        <f>IFERROR($C$73/SUMIFS('Job Number'!#REF!,'Job Number'!$A$3:$A$200,'Line Performance OK'!G$1,'Job Number'!$B$3:$B$200,'Line Performance OK'!$C74,'Job Number'!$E$3:$E$200,'Line Performance OK'!$A$73),"")</f>
        <v/>
      </c>
      <c r="H74" s="8" t="str">
        <f>IFERROR($C$73/SUMIFS('Job Number'!#REF!,'Job Number'!$A$3:$A$200,'Line Performance OK'!H$1,'Job Number'!$B$3:$B$200,'Line Performance OK'!$C74,'Job Number'!$E$3:$E$200,'Line Performance OK'!$A$73),"")</f>
        <v/>
      </c>
      <c r="I74" s="8" t="str">
        <f>IFERROR($C$73/SUMIFS('Job Number'!#REF!,'Job Number'!$A$3:$A$200,'Line Performance OK'!I$1,'Job Number'!$B$3:$B$200,'Line Performance OK'!$C74,'Job Number'!$E$3:$E$200,'Line Performance OK'!$A$73),"")</f>
        <v/>
      </c>
      <c r="J74" s="8" t="str">
        <f>IFERROR($C$73/SUMIFS('Job Number'!#REF!,'Job Number'!$A$3:$A$200,'Line Performance OK'!J$1,'Job Number'!$B$3:$B$200,'Line Performance OK'!$C74,'Job Number'!$E$3:$E$200,'Line Performance OK'!$A$73),"")</f>
        <v/>
      </c>
      <c r="K74" s="8" t="str">
        <f>IFERROR($C$73/SUMIFS('Job Number'!#REF!,'Job Number'!$A$3:$A$200,'Line Performance OK'!K$1,'Job Number'!$B$3:$B$200,'Line Performance OK'!$C74,'Job Number'!$E$3:$E$200,'Line Performance OK'!$A$73),"")</f>
        <v/>
      </c>
      <c r="L74" s="8" t="str">
        <f>IFERROR($C$73/SUMIFS('Job Number'!#REF!,'Job Number'!$A$3:$A$200,'Line Performance OK'!L$1,'Job Number'!$B$3:$B$200,'Line Performance OK'!$C74,'Job Number'!$E$3:$E$200,'Line Performance OK'!$A$73),"")</f>
        <v/>
      </c>
      <c r="M74" s="8" t="str">
        <f>IFERROR($C$73/SUMIFS('Job Number'!#REF!,'Job Number'!$A$3:$A$200,'Line Performance OK'!M$1,'Job Number'!$B$3:$B$200,'Line Performance OK'!$C74,'Job Number'!$E$3:$E$200,'Line Performance OK'!$A$73),"")</f>
        <v/>
      </c>
      <c r="N74" s="8" t="str">
        <f>IFERROR($C$73/SUMIFS('Job Number'!#REF!,'Job Number'!$A$3:$A$200,'Line Performance OK'!N$1,'Job Number'!$B$3:$B$200,'Line Performance OK'!$C74,'Job Number'!$E$3:$E$200,'Line Performance OK'!$A$73),"")</f>
        <v/>
      </c>
      <c r="O74" s="8" t="str">
        <f>IFERROR($C$73/SUMIFS('Job Number'!#REF!,'Job Number'!$A$3:$A$200,'Line Performance OK'!O$1,'Job Number'!$B$3:$B$200,'Line Performance OK'!$C74,'Job Number'!$E$3:$E$200,'Line Performance OK'!$A$73),"")</f>
        <v/>
      </c>
      <c r="P74" s="8" t="str">
        <f>IFERROR($C$73/SUMIFS('Job Number'!#REF!,'Job Number'!$A$3:$A$200,'Line Performance OK'!P$1,'Job Number'!$B$3:$B$200,'Line Performance OK'!$C74,'Job Number'!$E$3:$E$200,'Line Performance OK'!$A$73),"")</f>
        <v/>
      </c>
      <c r="Q74" s="8" t="str">
        <f>IFERROR($C$73/SUMIFS('Job Number'!#REF!,'Job Number'!$A$3:$A$200,'Line Performance OK'!Q$1,'Job Number'!$B$3:$B$200,'Line Performance OK'!$C74,'Job Number'!$E$3:$E$200,'Line Performance OK'!$A$73),"")</f>
        <v/>
      </c>
      <c r="R74" s="8" t="str">
        <f>IFERROR($C$73/SUMIFS('Job Number'!#REF!,'Job Number'!$A$3:$A$200,'Line Performance OK'!R$1,'Job Number'!$B$3:$B$200,'Line Performance OK'!$C74,'Job Number'!$E$3:$E$200,'Line Performance OK'!$A$73),"")</f>
        <v/>
      </c>
      <c r="S74" s="8" t="str">
        <f>IFERROR($C$73/SUMIFS('Job Number'!#REF!,'Job Number'!$A$3:$A$200,'Line Performance OK'!S$1,'Job Number'!$B$3:$B$200,'Line Performance OK'!$C74,'Job Number'!$E$3:$E$200,'Line Performance OK'!$A$73),"")</f>
        <v/>
      </c>
      <c r="T74" s="8" t="str">
        <f>IFERROR($C$73/SUMIFS('Job Number'!#REF!,'Job Number'!$A$3:$A$200,'Line Performance OK'!T$1,'Job Number'!$B$3:$B$200,'Line Performance OK'!$C74,'Job Number'!$E$3:$E$200,'Line Performance OK'!$A$73),"")</f>
        <v/>
      </c>
      <c r="U74" s="8" t="str">
        <f>IFERROR($C$73/SUMIFS('Job Number'!#REF!,'Job Number'!$A$3:$A$200,'Line Performance OK'!U$1,'Job Number'!$B$3:$B$200,'Line Performance OK'!$C74,'Job Number'!$E$3:$E$200,'Line Performance OK'!$A$73),"")</f>
        <v/>
      </c>
      <c r="V74" s="8" t="str">
        <f>IFERROR($C$73/SUMIFS('Job Number'!#REF!,'Job Number'!$A$3:$A$200,'Line Performance OK'!V$1,'Job Number'!$B$3:$B$200,'Line Performance OK'!$C74,'Job Number'!$E$3:$E$200,'Line Performance OK'!$A$73),"")</f>
        <v/>
      </c>
      <c r="W74" s="8" t="str">
        <f>IFERROR($C$73/SUMIFS('Job Number'!#REF!,'Job Number'!$A$3:$A$200,'Line Performance OK'!W$1,'Job Number'!$B$3:$B$200,'Line Performance OK'!$C74,'Job Number'!$E$3:$E$200,'Line Performance OK'!$A$73),"")</f>
        <v/>
      </c>
      <c r="X74" s="8" t="str">
        <f>IFERROR($C$73/SUMIFS('Job Number'!#REF!,'Job Number'!$A$3:$A$200,'Line Performance OK'!X$1,'Job Number'!$B$3:$B$200,'Line Performance OK'!$C74,'Job Number'!$E$3:$E$200,'Line Performance OK'!$A$73),"")</f>
        <v/>
      </c>
      <c r="Y74" s="8" t="str">
        <f>IFERROR($C$73/SUMIFS('Job Number'!#REF!,'Job Number'!$A$3:$A$200,'Line Performance OK'!Y$1,'Job Number'!$B$3:$B$200,'Line Performance OK'!$C74,'Job Number'!$E$3:$E$200,'Line Performance OK'!$A$73),"")</f>
        <v/>
      </c>
      <c r="Z74" s="8" t="str">
        <f>IFERROR($C$73/SUMIFS('Job Number'!#REF!,'Job Number'!$A$3:$A$200,'Line Performance OK'!Z$1,'Job Number'!$B$3:$B$200,'Line Performance OK'!$C74,'Job Number'!$E$3:$E$200,'Line Performance OK'!$A$73),"")</f>
        <v/>
      </c>
      <c r="AA74" s="8" t="str">
        <f>IFERROR($C$73/SUMIFS('Job Number'!#REF!,'Job Number'!$A$3:$A$200,'Line Performance OK'!AA$1,'Job Number'!$B$3:$B$200,'Line Performance OK'!$C74,'Job Number'!$E$3:$E$200,'Line Performance OK'!$A$73),"")</f>
        <v/>
      </c>
      <c r="AB74" s="8" t="str">
        <f>IFERROR($C$73/SUMIFS('Job Number'!#REF!,'Job Number'!$A$3:$A$200,'Line Performance OK'!AB$1,'Job Number'!$B$3:$B$200,'Line Performance OK'!$C74,'Job Number'!$E$3:$E$200,'Line Performance OK'!$A$73),"")</f>
        <v/>
      </c>
      <c r="AC74" s="8" t="str">
        <f>IFERROR($C$73/SUMIFS('Job Number'!#REF!,'Job Number'!$A$3:$A$200,'Line Performance OK'!AC$1,'Job Number'!$B$3:$B$200,'Line Performance OK'!$C74,'Job Number'!$E$3:$E$200,'Line Performance OK'!$A$73),"")</f>
        <v/>
      </c>
      <c r="AD74" s="8" t="str">
        <f>IFERROR($C$73/SUMIFS('Job Number'!#REF!,'Job Number'!$A$3:$A$200,'Line Performance OK'!AD$1,'Job Number'!$B$3:$B$200,'Line Performance OK'!$C74,'Job Number'!$E$3:$E$200,'Line Performance OK'!$A$73),"")</f>
        <v/>
      </c>
      <c r="AE74" s="8" t="str">
        <f>IFERROR($C$73/SUMIFS('Job Number'!#REF!,'Job Number'!$A$3:$A$200,'Line Performance OK'!AE$1,'Job Number'!$B$3:$B$200,'Line Performance OK'!$C74,'Job Number'!$E$3:$E$200,'Line Performance OK'!$A$73),"")</f>
        <v/>
      </c>
      <c r="AF74" s="8" t="str">
        <f>IFERROR($C$73/SUMIFS('Job Number'!#REF!,'Job Number'!$A$3:$A$200,'Line Performance OK'!AF$1,'Job Number'!$B$3:$B$200,'Line Performance OK'!$C74,'Job Number'!$E$3:$E$200,'Line Performance OK'!$A$73),"")</f>
        <v/>
      </c>
      <c r="AG74" s="8" t="str">
        <f>IFERROR($C$73/SUMIFS('Job Number'!#REF!,'Job Number'!$A$3:$A$200,'Line Performance OK'!AG$1,'Job Number'!$B$3:$B$200,'Line Performance OK'!$C74,'Job Number'!$E$3:$E$200,'Line Performance OK'!$A$73),"")</f>
        <v/>
      </c>
      <c r="AH74" s="8" t="str">
        <f>IFERROR($C$73/SUMIFS('Job Number'!#REF!,'Job Number'!$A$3:$A$200,'Line Performance OK'!AH$1,'Job Number'!$B$3:$B$200,'Line Performance OK'!$C74,'Job Number'!$E$3:$E$200,'Line Performance OK'!$A$73),"")</f>
        <v/>
      </c>
    </row>
    <row r="75" spans="1:34" ht="15.75" customHeight="1">
      <c r="B75" s="5"/>
      <c r="C75" s="54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3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4" t="e">
        <f>'Line Output'!#REF!</f>
        <v>#REF!</v>
      </c>
      <c r="D77" s="8" t="str">
        <f>IFERROR($C$76/SUMIFS('Job Number'!#REF!,'Job Number'!$A$3:$A$200,'Line Performance OK'!D$1,'Job Number'!$B$3:$B$200,'Line Performance OK'!$C77,'Job Number'!$E$3:$E$200,'Line Performance OK'!$A$76),"")</f>
        <v/>
      </c>
      <c r="E77" s="8" t="str">
        <f>IFERROR($C$76/SUMIFS('Job Number'!#REF!,'Job Number'!$A$3:$A$200,'Line Performance OK'!E$1,'Job Number'!$B$3:$B$200,'Line Performance OK'!$C77,'Job Number'!$E$3:$E$200,'Line Performance OK'!$A$76),"")</f>
        <v/>
      </c>
      <c r="F77" s="8">
        <v>0.79</v>
      </c>
      <c r="G77" s="8">
        <v>0.64</v>
      </c>
      <c r="H77" s="8" t="str">
        <f>IFERROR($C$76/SUMIFS('Job Number'!#REF!,'Job Number'!$A$3:$A$200,'Line Performance OK'!H$1,'Job Number'!$B$3:$B$200,'Line Performance OK'!$C77,'Job Number'!$E$3:$E$200,'Line Performance OK'!$A$76),"")</f>
        <v/>
      </c>
      <c r="I77" s="8" t="str">
        <f>IFERROR($C$76/SUMIFS('Job Number'!#REF!,'Job Number'!$A$3:$A$200,'Line Performance OK'!I$1,'Job Number'!$B$3:$B$200,'Line Performance OK'!$C77,'Job Number'!$E$3:$E$200,'Line Performance OK'!$A$76),"")</f>
        <v/>
      </c>
      <c r="J77" s="8" t="str">
        <f>IFERROR($C$76/SUMIFS('Job Number'!#REF!,'Job Number'!$A$3:$A$200,'Line Performance OK'!J$1,'Job Number'!$B$3:$B$200,'Line Performance OK'!$C77,'Job Number'!$E$3:$E$200,'Line Performance OK'!$A$76),"")</f>
        <v/>
      </c>
      <c r="K77" s="8" t="str">
        <f>IFERROR($C$76/SUMIFS('Job Number'!#REF!,'Job Number'!$A$3:$A$200,'Line Performance OK'!K$1,'Job Number'!$B$3:$B$200,'Line Performance OK'!$C77,'Job Number'!$E$3:$E$200,'Line Performance OK'!$A$76),"")</f>
        <v/>
      </c>
      <c r="L77" s="8" t="str">
        <f>IFERROR($C$76/SUMIFS('Job Number'!#REF!,'Job Number'!$A$3:$A$200,'Line Performance OK'!L$1,'Job Number'!$B$3:$B$200,'Line Performance OK'!$C77,'Job Number'!$E$3:$E$200,'Line Performance OK'!$A$76),"")</f>
        <v/>
      </c>
      <c r="M77" s="8" t="str">
        <f>IFERROR($C$76/SUMIFS('Job Number'!#REF!,'Job Number'!$A$3:$A$200,'Line Performance OK'!M$1,'Job Number'!$B$3:$B$200,'Line Performance OK'!$C77,'Job Number'!$E$3:$E$200,'Line Performance OK'!$A$76),"")</f>
        <v/>
      </c>
      <c r="N77" s="8" t="str">
        <f>IFERROR($C$76/SUMIFS('Job Number'!#REF!,'Job Number'!$A$3:$A$200,'Line Performance OK'!N$1,'Job Number'!$B$3:$B$200,'Line Performance OK'!$C77,'Job Number'!$E$3:$E$200,'Line Performance OK'!$A$76),"")</f>
        <v/>
      </c>
      <c r="O77" s="8" t="str">
        <f>IFERROR($C$76/SUMIFS('Job Number'!#REF!,'Job Number'!$A$3:$A$200,'Line Performance OK'!O$1,'Job Number'!$B$3:$B$200,'Line Performance OK'!$C77,'Job Number'!$E$3:$E$200,'Line Performance OK'!$A$76),"")</f>
        <v/>
      </c>
      <c r="P77" s="8" t="str">
        <f>IFERROR($C$76/SUMIFS('Job Number'!#REF!,'Job Number'!$A$3:$A$200,'Line Performance OK'!P$1,'Job Number'!$B$3:$B$200,'Line Performance OK'!$C77,'Job Number'!$E$3:$E$200,'Line Performance OK'!$A$76),"")</f>
        <v/>
      </c>
      <c r="Q77" s="8" t="str">
        <f>IFERROR($C$76/SUMIFS('Job Number'!#REF!,'Job Number'!$A$3:$A$200,'Line Performance OK'!Q$1,'Job Number'!$B$3:$B$200,'Line Performance OK'!$C77,'Job Number'!$E$3:$E$200,'Line Performance OK'!$A$76),"")</f>
        <v/>
      </c>
      <c r="R77" s="8" t="str">
        <f>IFERROR($C$76/SUMIFS('Job Number'!#REF!,'Job Number'!$A$3:$A$200,'Line Performance OK'!R$1,'Job Number'!$B$3:$B$200,'Line Performance OK'!$C77,'Job Number'!$E$3:$E$200,'Line Performance OK'!$A$76),"")</f>
        <v/>
      </c>
      <c r="S77" s="8" t="str">
        <f>IFERROR($C$76/SUMIFS('Job Number'!#REF!,'Job Number'!$A$3:$A$200,'Line Performance OK'!S$1,'Job Number'!$B$3:$B$200,'Line Performance OK'!$C77,'Job Number'!$E$3:$E$200,'Line Performance OK'!$A$76),"")</f>
        <v/>
      </c>
      <c r="T77" s="8" t="str">
        <f>IFERROR($C$76/SUMIFS('Job Number'!#REF!,'Job Number'!$A$3:$A$200,'Line Performance OK'!T$1,'Job Number'!$B$3:$B$200,'Line Performance OK'!$C77,'Job Number'!$E$3:$E$200,'Line Performance OK'!$A$76),"")</f>
        <v/>
      </c>
      <c r="U77" s="8" t="str">
        <f>IFERROR($C$76/SUMIFS('Job Number'!#REF!,'Job Number'!$A$3:$A$200,'Line Performance OK'!U$1,'Job Number'!$B$3:$B$200,'Line Performance OK'!$C77,'Job Number'!$E$3:$E$200,'Line Performance OK'!$A$76),"")</f>
        <v/>
      </c>
      <c r="V77" s="8" t="str">
        <f>IFERROR($C$76/SUMIFS('Job Number'!#REF!,'Job Number'!$A$3:$A$200,'Line Performance OK'!V$1,'Job Number'!$B$3:$B$200,'Line Performance OK'!$C77,'Job Number'!$E$3:$E$200,'Line Performance OK'!$A$76),"")</f>
        <v/>
      </c>
      <c r="W77" s="8" t="str">
        <f>IFERROR($C$76/SUMIFS('Job Number'!#REF!,'Job Number'!$A$3:$A$200,'Line Performance OK'!W$1,'Job Number'!$B$3:$B$200,'Line Performance OK'!$C77,'Job Number'!$E$3:$E$200,'Line Performance OK'!$A$76),"")</f>
        <v/>
      </c>
      <c r="X77" s="8" t="str">
        <f>IFERROR($C$76/SUMIFS('Job Number'!#REF!,'Job Number'!$A$3:$A$200,'Line Performance OK'!X$1,'Job Number'!$B$3:$B$200,'Line Performance OK'!$C77,'Job Number'!$E$3:$E$200,'Line Performance OK'!$A$76),"")</f>
        <v/>
      </c>
      <c r="Y77" s="8" t="str">
        <f>IFERROR($C$76/SUMIFS('Job Number'!#REF!,'Job Number'!$A$3:$A$200,'Line Performance OK'!Y$1,'Job Number'!$B$3:$B$200,'Line Performance OK'!$C77,'Job Number'!$E$3:$E$200,'Line Performance OK'!$A$76),"")</f>
        <v/>
      </c>
      <c r="Z77" s="8" t="str">
        <f>IFERROR($C$76/SUMIFS('Job Number'!#REF!,'Job Number'!$A$3:$A$200,'Line Performance OK'!Z$1,'Job Number'!$B$3:$B$200,'Line Performance OK'!$C77,'Job Number'!$E$3:$E$200,'Line Performance OK'!$A$76),"")</f>
        <v/>
      </c>
      <c r="AA77" s="8" t="str">
        <f>IFERROR($C$76/SUMIFS('Job Number'!#REF!,'Job Number'!$A$3:$A$200,'Line Performance OK'!AA$1,'Job Number'!$B$3:$B$200,'Line Performance OK'!$C77,'Job Number'!$E$3:$E$200,'Line Performance OK'!$A$76),"")</f>
        <v/>
      </c>
      <c r="AB77" s="8" t="str">
        <f>IFERROR($C$76/SUMIFS('Job Number'!#REF!,'Job Number'!$A$3:$A$200,'Line Performance OK'!AB$1,'Job Number'!$B$3:$B$200,'Line Performance OK'!$C77,'Job Number'!$E$3:$E$200,'Line Performance OK'!$A$76),"")</f>
        <v/>
      </c>
      <c r="AC77" s="8" t="str">
        <f>IFERROR($C$76/SUMIFS('Job Number'!#REF!,'Job Number'!$A$3:$A$200,'Line Performance OK'!AC$1,'Job Number'!$B$3:$B$200,'Line Performance OK'!$C77,'Job Number'!$E$3:$E$200,'Line Performance OK'!$A$76),"")</f>
        <v/>
      </c>
      <c r="AD77" s="8" t="str">
        <f>IFERROR($C$76/SUMIFS('Job Number'!#REF!,'Job Number'!$A$3:$A$200,'Line Performance OK'!AD$1,'Job Number'!$B$3:$B$200,'Line Performance OK'!$C77,'Job Number'!$E$3:$E$200,'Line Performance OK'!$A$76),"")</f>
        <v/>
      </c>
      <c r="AE77" s="8" t="str">
        <f>IFERROR($C$76/SUMIFS('Job Number'!#REF!,'Job Number'!$A$3:$A$200,'Line Performance OK'!AE$1,'Job Number'!$B$3:$B$200,'Line Performance OK'!$C77,'Job Number'!$E$3:$E$200,'Line Performance OK'!$A$76),"")</f>
        <v/>
      </c>
      <c r="AF77" s="8" t="str">
        <f>IFERROR($C$76/SUMIFS('Job Number'!#REF!,'Job Number'!$A$3:$A$200,'Line Performance OK'!AF$1,'Job Number'!$B$3:$B$200,'Line Performance OK'!$C77,'Job Number'!$E$3:$E$200,'Line Performance OK'!$A$76),"")</f>
        <v/>
      </c>
      <c r="AG77" s="8" t="str">
        <f>IFERROR($C$76/SUMIFS('Job Number'!#REF!,'Job Number'!$A$3:$A$200,'Line Performance OK'!AG$1,'Job Number'!$B$3:$B$200,'Line Performance OK'!$C77,'Job Number'!$E$3:$E$200,'Line Performance OK'!$A$76),"")</f>
        <v/>
      </c>
      <c r="AH77" s="8" t="str">
        <f>IFERROR($C$76/SUMIFS('Job Number'!#REF!,'Job Number'!$A$3:$A$200,'Line Performance OK'!AH$1,'Job Number'!$B$3:$B$200,'Line Performance OK'!$C77,'Job Number'!$E$3:$E$200,'Line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4" t="e">
        <f>'Line Output'!#REF!</f>
        <v>#REF!</v>
      </c>
      <c r="D78" s="8" t="str">
        <f>IFERROR($C$76/SUMIFS('Job Number'!#REF!,'Job Number'!$A$3:$A$200,'Line Performance OK'!D$1,'Job Number'!$B$3:$B$200,'Line Performance OK'!$C78,'Job Number'!$E$3:$E$200,'Line Performance OK'!$A$76),"")</f>
        <v/>
      </c>
      <c r="E78" s="8" t="str">
        <f>IFERROR($C$76/SUMIFS('Job Number'!#REF!,'Job Number'!$A$3:$A$200,'Line Performance OK'!E$1,'Job Number'!$B$3:$B$200,'Line Performance OK'!$C78,'Job Number'!$E$3:$E$200,'Line Performance OK'!$A$76),"")</f>
        <v/>
      </c>
      <c r="F78" s="8"/>
      <c r="G78" s="8"/>
      <c r="H78" s="8" t="str">
        <f>IFERROR($C$76/SUMIFS('Job Number'!#REF!,'Job Number'!$A$3:$A$200,'Line Performance OK'!H$1,'Job Number'!$B$3:$B$200,'Line Performance OK'!$C78,'Job Number'!$E$3:$E$200,'Line Performance OK'!$A$76),"")</f>
        <v/>
      </c>
      <c r="I78" s="8" t="str">
        <f>IFERROR($C$76/SUMIFS('Job Number'!#REF!,'Job Number'!$A$3:$A$200,'Line Performance OK'!I$1,'Job Number'!$B$3:$B$200,'Line Performance OK'!$C78,'Job Number'!$E$3:$E$200,'Line Performance OK'!$A$76),"")</f>
        <v/>
      </c>
      <c r="J78" s="8">
        <v>0.28999999999999998</v>
      </c>
      <c r="K78" s="8" t="str">
        <f>IFERROR($C$76/SUMIFS('Job Number'!#REF!,'Job Number'!$A$3:$A$200,'Line Performance OK'!K$1,'Job Number'!$B$3:$B$200,'Line Performance OK'!$C78,'Job Number'!$E$3:$E$200,'Line Performance OK'!$A$76),"")</f>
        <v/>
      </c>
      <c r="L78" s="8" t="str">
        <f>IFERROR($C$76/SUMIFS('Job Number'!#REF!,'Job Number'!$A$3:$A$200,'Line Performance OK'!L$1,'Job Number'!$B$3:$B$200,'Line Performance OK'!$C78,'Job Number'!$E$3:$E$200,'Line Performance OK'!$A$76),"")</f>
        <v/>
      </c>
      <c r="M78" s="8">
        <v>0.63</v>
      </c>
      <c r="N78" s="8" t="str">
        <f>IFERROR($C$76/SUMIFS('Job Number'!#REF!,'Job Number'!$A$3:$A$200,'Line Performance OK'!N$1,'Job Number'!$B$3:$B$200,'Line Performance OK'!$C78,'Job Number'!$E$3:$E$200,'Line Performance OK'!$A$76),"")</f>
        <v/>
      </c>
      <c r="O78" s="8" t="str">
        <f>IFERROR($C$76/SUMIFS('Job Number'!#REF!,'Job Number'!$A$3:$A$200,'Line Performance OK'!O$1,'Job Number'!$B$3:$B$200,'Line Performance OK'!$C78,'Job Number'!$E$3:$E$200,'Line Performance OK'!$A$76),"")</f>
        <v/>
      </c>
      <c r="P78" s="8" t="str">
        <f>IFERROR($C$76/SUMIFS('Job Number'!#REF!,'Job Number'!$A$3:$A$200,'Line Performance OK'!P$1,'Job Number'!$B$3:$B$200,'Line Performance OK'!$C78,'Job Number'!$E$3:$E$200,'Line Performance OK'!$A$76),"")</f>
        <v/>
      </c>
      <c r="Q78" s="8" t="str">
        <f>IFERROR($C$76/SUMIFS('Job Number'!#REF!,'Job Number'!$A$3:$A$200,'Line Performance OK'!Q$1,'Job Number'!$B$3:$B$200,'Line Performance OK'!$C78,'Job Number'!$E$3:$E$200,'Line Performance OK'!$A$76),"")</f>
        <v/>
      </c>
      <c r="R78" s="8" t="str">
        <f>IFERROR($C$76/SUMIFS('Job Number'!#REF!,'Job Number'!$A$3:$A$200,'Line Performance OK'!R$1,'Job Number'!$B$3:$B$200,'Line Performance OK'!$C78,'Job Number'!$E$3:$E$200,'Line Performance OK'!$A$76),"")</f>
        <v/>
      </c>
      <c r="S78" s="8" t="str">
        <f>IFERROR($C$76/SUMIFS('Job Number'!#REF!,'Job Number'!$A$3:$A$200,'Line Performance OK'!S$1,'Job Number'!$B$3:$B$200,'Line Performance OK'!$C78,'Job Number'!$E$3:$E$200,'Line Performance OK'!$A$76),"")</f>
        <v/>
      </c>
      <c r="T78" s="8" t="str">
        <f>IFERROR($C$76/SUMIFS('Job Number'!#REF!,'Job Number'!$A$3:$A$200,'Line Performance OK'!T$1,'Job Number'!$B$3:$B$200,'Line Performance OK'!$C78,'Job Number'!$E$3:$E$200,'Line Performance OK'!$A$76),"")</f>
        <v/>
      </c>
      <c r="U78" s="8" t="str">
        <f>IFERROR($C$76/SUMIFS('Job Number'!#REF!,'Job Number'!$A$3:$A$200,'Line Performance OK'!U$1,'Job Number'!$B$3:$B$200,'Line Performance OK'!$C78,'Job Number'!$E$3:$E$200,'Line Performance OK'!$A$76),"")</f>
        <v/>
      </c>
      <c r="V78" s="8" t="str">
        <f>IFERROR($C$76/SUMIFS('Job Number'!#REF!,'Job Number'!$A$3:$A$200,'Line Performance OK'!V$1,'Job Number'!$B$3:$B$200,'Line Performance OK'!$C78,'Job Number'!$E$3:$E$200,'Line Performance OK'!$A$76),"")</f>
        <v/>
      </c>
      <c r="W78" s="8" t="str">
        <f>IFERROR($C$76/SUMIFS('Job Number'!#REF!,'Job Number'!$A$3:$A$200,'Line Performance OK'!W$1,'Job Number'!$B$3:$B$200,'Line Performance OK'!$C78,'Job Number'!$E$3:$E$200,'Line Performance OK'!$A$76),"")</f>
        <v/>
      </c>
      <c r="X78" s="8" t="str">
        <f>IFERROR($C$76/SUMIFS('Job Number'!#REF!,'Job Number'!$A$3:$A$200,'Line Performance OK'!X$1,'Job Number'!$B$3:$B$200,'Line Performance OK'!$C78,'Job Number'!$E$3:$E$200,'Line Performance OK'!$A$76),"")</f>
        <v/>
      </c>
      <c r="Y78" s="8" t="str">
        <f>IFERROR($C$76/SUMIFS('Job Number'!#REF!,'Job Number'!$A$3:$A$200,'Line Performance OK'!Y$1,'Job Number'!$B$3:$B$200,'Line Performance OK'!$C78,'Job Number'!$E$3:$E$200,'Line Performance OK'!$A$76),"")</f>
        <v/>
      </c>
      <c r="Z78" s="8" t="str">
        <f>IFERROR($C$76/SUMIFS('Job Number'!#REF!,'Job Number'!$A$3:$A$200,'Line Performance OK'!Z$1,'Job Number'!$B$3:$B$200,'Line Performance OK'!$C78,'Job Number'!$E$3:$E$200,'Line Performance OK'!$A$76),"")</f>
        <v/>
      </c>
      <c r="AA78" s="8" t="str">
        <f>IFERROR($C$76/SUMIFS('Job Number'!#REF!,'Job Number'!$A$3:$A$200,'Line Performance OK'!AA$1,'Job Number'!$B$3:$B$200,'Line Performance OK'!$C78,'Job Number'!$E$3:$E$200,'Line Performance OK'!$A$76),"")</f>
        <v/>
      </c>
      <c r="AB78" s="8" t="str">
        <f>IFERROR($C$76/SUMIFS('Job Number'!#REF!,'Job Number'!$A$3:$A$200,'Line Performance OK'!AB$1,'Job Number'!$B$3:$B$200,'Line Performance OK'!$C78,'Job Number'!$E$3:$E$200,'Line Performance OK'!$A$76),"")</f>
        <v/>
      </c>
      <c r="AC78" s="8" t="str">
        <f>IFERROR($C$76/SUMIFS('Job Number'!#REF!,'Job Number'!$A$3:$A$200,'Line Performance OK'!AC$1,'Job Number'!$B$3:$B$200,'Line Performance OK'!$C78,'Job Number'!$E$3:$E$200,'Line Performance OK'!$A$76),"")</f>
        <v/>
      </c>
      <c r="AD78" s="8" t="str">
        <f>IFERROR($C$76/SUMIFS('Job Number'!#REF!,'Job Number'!$A$3:$A$200,'Line Performance OK'!AD$1,'Job Number'!$B$3:$B$200,'Line Performance OK'!$C78,'Job Number'!$E$3:$E$200,'Line Performance OK'!$A$76),"")</f>
        <v/>
      </c>
      <c r="AE78" s="8" t="str">
        <f>IFERROR($C$76/SUMIFS('Job Number'!#REF!,'Job Number'!$A$3:$A$200,'Line Performance OK'!AE$1,'Job Number'!$B$3:$B$200,'Line Performance OK'!$C78,'Job Number'!$E$3:$E$200,'Line Performance OK'!$A$76),"")</f>
        <v/>
      </c>
      <c r="AF78" s="8" t="str">
        <f>IFERROR($C$76/SUMIFS('Job Number'!#REF!,'Job Number'!$A$3:$A$200,'Line Performance OK'!AF$1,'Job Number'!$B$3:$B$200,'Line Performance OK'!$C78,'Job Number'!$E$3:$E$200,'Line Performance OK'!$A$76),"")</f>
        <v/>
      </c>
      <c r="AG78" s="8" t="str">
        <f>IFERROR($C$76/SUMIFS('Job Number'!#REF!,'Job Number'!$A$3:$A$200,'Line Performance OK'!AG$1,'Job Number'!$B$3:$B$200,'Line Performance OK'!$C78,'Job Number'!$E$3:$E$200,'Line Performance OK'!$A$76),"")</f>
        <v/>
      </c>
      <c r="AH78" s="8" t="str">
        <f>IFERROR($C$76/SUMIFS('Job Number'!#REF!,'Job Number'!$A$3:$A$200,'Line Performance OK'!AH$1,'Job Number'!$B$3:$B$200,'Line Performance OK'!$C78,'Job Number'!$E$3:$E$200,'Line Performance OK'!$A$76),"")</f>
        <v/>
      </c>
    </row>
    <row r="79" spans="1:34" ht="14.25" customHeight="1">
      <c r="B79" s="5"/>
      <c r="C79" s="54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3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4" t="e">
        <f>'Line Output'!#REF!</f>
        <v>#REF!</v>
      </c>
      <c r="D81" s="8" t="str">
        <f>IFERROR($C$80/SUMIFS('Job Number'!#REF!,'Job Number'!$A$3:$A$200,'Line Performance OK'!D$1,'Job Number'!$B$3:$B$200,'Line Performance OK'!$C81,'Job Number'!$E$3:$E$200,'Line Performance OK'!$A$80),"")</f>
        <v/>
      </c>
      <c r="E81" s="8" t="str">
        <f>IFERROR($C$80/SUMIFS('Job Number'!#REF!,'Job Number'!$A$3:$A$200,'Line Performance OK'!E$1,'Job Number'!$B$3:$B$200,'Line Performance OK'!$C81,'Job Number'!$E$3:$E$200,'Line Performance OK'!$A$80),"")</f>
        <v/>
      </c>
      <c r="F81" s="8" t="str">
        <f>IFERROR($C$80/SUMIFS('Job Number'!#REF!,'Job Number'!$A$3:$A$200,'Line Performance OK'!F$1,'Job Number'!$B$3:$B$200,'Line Performance OK'!$C81,'Job Number'!$E$3:$E$200,'Line Performance OK'!$A$80),"")</f>
        <v/>
      </c>
      <c r="G81" s="8" t="str">
        <f>IFERROR($C$80/SUMIFS('Job Number'!#REF!,'Job Number'!$A$3:$A$200,'Line Performance OK'!G$1,'Job Number'!$B$3:$B$200,'Line Performance OK'!$C81,'Job Number'!$E$3:$E$200,'Line Performance OK'!$A$80),"")</f>
        <v/>
      </c>
      <c r="H81" s="8" t="str">
        <f>IFERROR($C$80/SUMIFS('Job Number'!#REF!,'Job Number'!$A$3:$A$200,'Line Performance OK'!H$1,'Job Number'!$B$3:$B$200,'Line Performance OK'!$C81,'Job Number'!$E$3:$E$200,'Line Performance OK'!$A$80),"")</f>
        <v/>
      </c>
      <c r="I81" s="8" t="str">
        <f>IFERROR($C$80/SUMIFS('Job Number'!#REF!,'Job Number'!$A$3:$A$200,'Line Performance OK'!I$1,'Job Number'!$B$3:$B$200,'Line Performance OK'!$C81,'Job Number'!$E$3:$E$200,'Line Performance OK'!$A$80),"")</f>
        <v/>
      </c>
      <c r="J81" s="8" t="str">
        <f>IFERROR($C$80/SUMIFS('Job Number'!#REF!,'Job Number'!$A$3:$A$200,'Line Performance OK'!J$1,'Job Number'!$B$3:$B$200,'Line Performance OK'!$C81,'Job Number'!$E$3:$E$200,'Line Performance OK'!$A$80),"")</f>
        <v/>
      </c>
      <c r="K81" s="8" t="str">
        <f>IFERROR($C$80/SUMIFS('Job Number'!#REF!,'Job Number'!$A$3:$A$200,'Line Performance OK'!K$1,'Job Number'!$B$3:$B$200,'Line Performance OK'!$C81,'Job Number'!$E$3:$E$200,'Line Performance OK'!$A$80),"")</f>
        <v/>
      </c>
      <c r="L81" s="8" t="str">
        <f>IFERROR($C$80/SUMIFS('Job Number'!#REF!,'Job Number'!$A$3:$A$200,'Line Performance OK'!L$1,'Job Number'!$B$3:$B$200,'Line Performance OK'!$C81,'Job Number'!$E$3:$E$200,'Line Performance OK'!$A$80),"")</f>
        <v/>
      </c>
      <c r="M81" s="8" t="str">
        <f>IFERROR($C$80/SUMIFS('Job Number'!#REF!,'Job Number'!$A$3:$A$200,'Line Performance OK'!M$1,'Job Number'!$B$3:$B$200,'Line Performance OK'!$C81,'Job Number'!$E$3:$E$200,'Line Performance OK'!$A$80),"")</f>
        <v/>
      </c>
      <c r="N81" s="8" t="str">
        <f>IFERROR($C$80/SUMIFS('Job Number'!#REF!,'Job Number'!$A$3:$A$200,'Line Performance OK'!N$1,'Job Number'!$B$3:$B$200,'Line Performance OK'!$C81,'Job Number'!$E$3:$E$200,'Line Performance OK'!$A$80),"")</f>
        <v/>
      </c>
      <c r="O81" s="8" t="str">
        <f>IFERROR($C$80/SUMIFS('Job Number'!#REF!,'Job Number'!$A$3:$A$200,'Line Performance OK'!O$1,'Job Number'!$B$3:$B$200,'Line Performance OK'!$C81,'Job Number'!$E$3:$E$200,'Line Performance OK'!$A$80),"")</f>
        <v/>
      </c>
      <c r="P81" s="8" t="str">
        <f>IFERROR($C$80/SUMIFS('Job Number'!#REF!,'Job Number'!$A$3:$A$200,'Line Performance OK'!P$1,'Job Number'!$B$3:$B$200,'Line Performance OK'!$C81,'Job Number'!$E$3:$E$200,'Line Performance OK'!$A$80),"")</f>
        <v/>
      </c>
      <c r="Q81" s="8" t="str">
        <f>IFERROR($C$80/SUMIFS('Job Number'!#REF!,'Job Number'!$A$3:$A$200,'Line Performance OK'!Q$1,'Job Number'!$B$3:$B$200,'Line Performance OK'!$C81,'Job Number'!$E$3:$E$200,'Line Performance OK'!$A$80),"")</f>
        <v/>
      </c>
      <c r="R81" s="8" t="str">
        <f>IFERROR($C$80/SUMIFS('Job Number'!#REF!,'Job Number'!$A$3:$A$200,'Line Performance OK'!R$1,'Job Number'!$B$3:$B$200,'Line Performance OK'!$C81,'Job Number'!$E$3:$E$200,'Line Performance OK'!$A$80),"")</f>
        <v/>
      </c>
      <c r="S81" s="8" t="str">
        <f>IFERROR($C$80/SUMIFS('Job Number'!#REF!,'Job Number'!$A$3:$A$200,'Line Performance OK'!S$1,'Job Number'!$B$3:$B$200,'Line Performance OK'!$C81,'Job Number'!$E$3:$E$200,'Line Performance OK'!$A$80),"")</f>
        <v/>
      </c>
      <c r="T81" s="8" t="str">
        <f>IFERROR($C$80/SUMIFS('Job Number'!#REF!,'Job Number'!$A$3:$A$200,'Line Performance OK'!T$1,'Job Number'!$B$3:$B$200,'Line Performance OK'!$C81,'Job Number'!$E$3:$E$200,'Line Performance OK'!$A$80),"")</f>
        <v/>
      </c>
      <c r="U81" s="8" t="str">
        <f>IFERROR($C$80/SUMIFS('Job Number'!#REF!,'Job Number'!$A$3:$A$200,'Line Performance OK'!U$1,'Job Number'!$B$3:$B$200,'Line Performance OK'!$C81,'Job Number'!$E$3:$E$200,'Line Performance OK'!$A$80),"")</f>
        <v/>
      </c>
      <c r="V81" s="8" t="str">
        <f>IFERROR($C$80/SUMIFS('Job Number'!#REF!,'Job Number'!$A$3:$A$200,'Line Performance OK'!V$1,'Job Number'!$B$3:$B$200,'Line Performance OK'!$C81,'Job Number'!$E$3:$E$200,'Line Performance OK'!$A$80),"")</f>
        <v/>
      </c>
      <c r="W81" s="8" t="str">
        <f>IFERROR($C$80/SUMIFS('Job Number'!#REF!,'Job Number'!$A$3:$A$200,'Line Performance OK'!W$1,'Job Number'!$B$3:$B$200,'Line Performance OK'!$C81,'Job Number'!$E$3:$E$200,'Line Performance OK'!$A$80),"")</f>
        <v/>
      </c>
      <c r="X81" s="8" t="str">
        <f>IFERROR($C$80/SUMIFS('Job Number'!#REF!,'Job Number'!$A$3:$A$200,'Line Performance OK'!X$1,'Job Number'!$B$3:$B$200,'Line Performance OK'!$C81,'Job Number'!$E$3:$E$200,'Line Performance OK'!$A$80),"")</f>
        <v/>
      </c>
      <c r="Y81" s="8" t="str">
        <f>IFERROR($C$80/SUMIFS('Job Number'!#REF!,'Job Number'!$A$3:$A$200,'Line Performance OK'!Y$1,'Job Number'!$B$3:$B$200,'Line Performance OK'!$C81,'Job Number'!$E$3:$E$200,'Line Performance OK'!$A$80),"")</f>
        <v/>
      </c>
      <c r="Z81" s="8" t="str">
        <f>IFERROR($C$80/SUMIFS('Job Number'!#REF!,'Job Number'!$A$3:$A$200,'Line Performance OK'!Z$1,'Job Number'!$B$3:$B$200,'Line Performance OK'!$C81,'Job Number'!$E$3:$E$200,'Line Performance OK'!$A$80),"")</f>
        <v/>
      </c>
      <c r="AA81" s="8" t="str">
        <f>IFERROR($C$80/SUMIFS('Job Number'!#REF!,'Job Number'!$A$3:$A$200,'Line Performance OK'!AA$1,'Job Number'!$B$3:$B$200,'Line Performance OK'!$C81,'Job Number'!$E$3:$E$200,'Line Performance OK'!$A$80),"")</f>
        <v/>
      </c>
      <c r="AB81" s="8" t="str">
        <f>IFERROR($C$80/SUMIFS('Job Number'!#REF!,'Job Number'!$A$3:$A$200,'Line Performance OK'!AB$1,'Job Number'!$B$3:$B$200,'Line Performance OK'!$C81,'Job Number'!$E$3:$E$200,'Line Performance OK'!$A$80),"")</f>
        <v/>
      </c>
      <c r="AC81" s="8" t="str">
        <f>IFERROR($C$80/SUMIFS('Job Number'!#REF!,'Job Number'!$A$3:$A$200,'Line Performance OK'!AC$1,'Job Number'!$B$3:$B$200,'Line Performance OK'!$C81,'Job Number'!$E$3:$E$200,'Line Performance OK'!$A$80),"")</f>
        <v/>
      </c>
      <c r="AD81" s="8" t="str">
        <f>IFERROR($C$80/SUMIFS('Job Number'!#REF!,'Job Number'!$A$3:$A$200,'Line Performance OK'!AD$1,'Job Number'!$B$3:$B$200,'Line Performance OK'!$C81,'Job Number'!$E$3:$E$200,'Line Performance OK'!$A$80),"")</f>
        <v/>
      </c>
      <c r="AE81" s="8" t="str">
        <f>IFERROR($C$80/SUMIFS('Job Number'!#REF!,'Job Number'!$A$3:$A$200,'Line Performance OK'!AE$1,'Job Number'!$B$3:$B$200,'Line Performance OK'!$C81,'Job Number'!$E$3:$E$200,'Line Performance OK'!$A$80),"")</f>
        <v/>
      </c>
      <c r="AF81" s="8" t="str">
        <f>IFERROR($C$80/SUMIFS('Job Number'!#REF!,'Job Number'!$A$3:$A$200,'Line Performance OK'!AF$1,'Job Number'!$B$3:$B$200,'Line Performance OK'!$C81,'Job Number'!$E$3:$E$200,'Line Performance OK'!$A$80),"")</f>
        <v/>
      </c>
      <c r="AG81" s="8" t="str">
        <f>IFERROR($C$80/SUMIFS('Job Number'!#REF!,'Job Number'!$A$3:$A$200,'Line Performance OK'!AG$1,'Job Number'!$B$3:$B$200,'Line Performance OK'!$C81,'Job Number'!$E$3:$E$200,'Line Performance OK'!$A$80),"")</f>
        <v/>
      </c>
      <c r="AH81" s="8" t="str">
        <f>IFERROR($C$80/SUMIFS('Job Number'!#REF!,'Job Number'!$A$3:$A$200,'Line Performance OK'!AH$1,'Job Number'!$B$3:$B$200,'Line Performance OK'!$C81,'Job Number'!$E$3:$E$200,'Line Performance OK'!$A$80),"")</f>
        <v/>
      </c>
    </row>
    <row r="82" spans="1:34" ht="14.25" customHeight="1">
      <c r="B82" s="5"/>
      <c r="C82" s="54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14" t="e">
        <f>'Line Output'!#REF!</f>
        <v>#REF!</v>
      </c>
      <c r="B83" s="114" t="e">
        <f>'Line Output'!#REF!</f>
        <v>#REF!</v>
      </c>
      <c r="C83" s="115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16"/>
      <c r="B84" s="117">
        <f>IFERROR(SUM(D84:AH84)/COUNTIF(D84:AH84,"&gt;0"),0)</f>
        <v>0</v>
      </c>
      <c r="C84" s="118" t="e">
        <f>'Line Output'!#REF!</f>
        <v>#REF!</v>
      </c>
      <c r="D84" s="8" t="str">
        <f>IFERROR($C$83/SUMIFS('Job Number'!#REF!,'Job Number'!$A$3:$A$200,'Line Performance OK'!D$1,'Job Number'!$B$3:$B$200,'Line Performance OK'!$C84,'Job Number'!$E$3:$E$200,'Line Performance OK'!$A$83),"")</f>
        <v/>
      </c>
      <c r="E84" s="8" t="str">
        <f>IFERROR($C$83/SUMIFS('Job Number'!#REF!,'Job Number'!$A$3:$A$200,'Line Performance OK'!E$1,'Job Number'!$B$3:$B$200,'Line Performance OK'!$C84,'Job Number'!$E$3:$E$200,'Line Performance OK'!$A$83),"")</f>
        <v/>
      </c>
      <c r="F84" s="8" t="str">
        <f>IFERROR($C$83/SUMIFS('Job Number'!#REF!,'Job Number'!$A$3:$A$200,'Line Performance OK'!F$1,'Job Number'!$B$3:$B$200,'Line Performance OK'!$C84,'Job Number'!$E$3:$E$200,'Line Performance OK'!$A$83),"")</f>
        <v/>
      </c>
      <c r="G84" s="8" t="str">
        <f>IFERROR($C$83/SUMIFS('Job Number'!#REF!,'Job Number'!$A$3:$A$200,'Line Performance OK'!G$1,'Job Number'!$B$3:$B$200,'Line Performance OK'!$C84,'Job Number'!$E$3:$E$200,'Line Performance OK'!$A$83),"")</f>
        <v/>
      </c>
      <c r="H84" s="8" t="str">
        <f>IFERROR($C$83/SUMIFS('Job Number'!#REF!,'Job Number'!$A$3:$A$200,'Line Performance OK'!H$1,'Job Number'!$B$3:$B$200,'Line Performance OK'!$C84,'Job Number'!$E$3:$E$200,'Line Performance OK'!$A$83),"")</f>
        <v/>
      </c>
      <c r="I84" s="8" t="str">
        <f>IFERROR($C$83/SUMIFS('Job Number'!#REF!,'Job Number'!$A$3:$A$200,'Line Performance OK'!I$1,'Job Number'!$B$3:$B$200,'Line Performance OK'!$C84,'Job Number'!$E$3:$E$200,'Line Performance OK'!$A$83),"")</f>
        <v/>
      </c>
      <c r="J84" s="8" t="str">
        <f>IFERROR($C$83/SUMIFS('Job Number'!#REF!,'Job Number'!$A$3:$A$200,'Line Performance OK'!J$1,'Job Number'!$B$3:$B$200,'Line Performance OK'!$C84,'Job Number'!$E$3:$E$200,'Line Performance OK'!$A$83),"")</f>
        <v/>
      </c>
      <c r="K84" s="8" t="str">
        <f>IFERROR($C$83/SUMIFS('Job Number'!#REF!,'Job Number'!$A$3:$A$200,'Line Performance OK'!K$1,'Job Number'!$B$3:$B$200,'Line Performance OK'!$C84,'Job Number'!$E$3:$E$200,'Line Performance OK'!$A$83),"")</f>
        <v/>
      </c>
      <c r="L84" s="113" t="str">
        <f>IFERROR($C$83/SUMIFS('Job Number'!#REF!,'Job Number'!$A$3:$A$200,'Line Performance OK'!L$1,'Job Number'!$B$3:$B$200,'Line Performance OK'!$C84,'Job Number'!$E$3:$E$200,'Line Performance OK'!$A$83),"")</f>
        <v/>
      </c>
      <c r="M84" s="113" t="str">
        <f>IFERROR($C$83/SUMIFS('Job Number'!#REF!,'Job Number'!$A$3:$A$200,'Line Performance OK'!M$1,'Job Number'!$B$3:$B$200,'Line Performance OK'!$C84,'Job Number'!$E$3:$E$200,'Line Performance OK'!$A$83),"")</f>
        <v/>
      </c>
      <c r="N84" s="8" t="str">
        <f>IFERROR($C$83/SUMIFS('Job Number'!#REF!,'Job Number'!$A$3:$A$200,'Line Performance OK'!N$1,'Job Number'!$B$3:$B$200,'Line Performance OK'!$C84,'Job Number'!$E$3:$E$200,'Line Performance OK'!$A$83),"")</f>
        <v/>
      </c>
      <c r="O84" s="8" t="str">
        <f>IFERROR($C$83/SUMIFS('Job Number'!#REF!,'Job Number'!$A$3:$A$200,'Line Performance OK'!O$1,'Job Number'!$B$3:$B$200,'Line Performance OK'!$C84,'Job Number'!$E$3:$E$200,'Line Performance OK'!$A$83),"")</f>
        <v/>
      </c>
      <c r="P84" s="8" t="str">
        <f>IFERROR($C$83/SUMIFS('Job Number'!#REF!,'Job Number'!$A$3:$A$200,'Line Performance OK'!P$1,'Job Number'!$B$3:$B$200,'Line Performance OK'!$C84,'Job Number'!$E$3:$E$200,'Line Performance OK'!$A$83),"")</f>
        <v/>
      </c>
      <c r="Q84" s="8" t="str">
        <f>IFERROR($C$83/SUMIFS('Job Number'!#REF!,'Job Number'!$A$3:$A$200,'Line Performance OK'!Q$1,'Job Number'!$B$3:$B$200,'Line Performance OK'!$C84,'Job Number'!$E$3:$E$200,'Line Performance OK'!$A$83),"")</f>
        <v/>
      </c>
      <c r="R84" s="8" t="str">
        <f>IFERROR($C$83/SUMIFS('Job Number'!#REF!,'Job Number'!$A$3:$A$200,'Line Performance OK'!R$1,'Job Number'!$B$3:$B$200,'Line Performance OK'!$C84,'Job Number'!$E$3:$E$200,'Line Performance OK'!$A$83),"")</f>
        <v/>
      </c>
      <c r="S84" s="8" t="str">
        <f>IFERROR($C$83/SUMIFS('Job Number'!#REF!,'Job Number'!$A$3:$A$200,'Line Performance OK'!S$1,'Job Number'!$B$3:$B$200,'Line Performance OK'!$C84,'Job Number'!$E$3:$E$200,'Line Performance OK'!$A$83),"")</f>
        <v/>
      </c>
      <c r="T84" s="8" t="str">
        <f>IFERROR($C$83/SUMIFS('Job Number'!#REF!,'Job Number'!$A$3:$A$200,'Line Performance OK'!T$1,'Job Number'!$B$3:$B$200,'Line Performance OK'!$C84,'Job Number'!$E$3:$E$200,'Line Performance OK'!$A$83),"")</f>
        <v/>
      </c>
      <c r="U84" s="8" t="str">
        <f>IFERROR($C$83/SUMIFS('Job Number'!#REF!,'Job Number'!$A$3:$A$200,'Line Performance OK'!U$1,'Job Number'!$B$3:$B$200,'Line Performance OK'!$C84,'Job Number'!$E$3:$E$200,'Line Performance OK'!$A$83),"")</f>
        <v/>
      </c>
      <c r="V84" s="8" t="str">
        <f>IFERROR($C$83/SUMIFS('Job Number'!#REF!,'Job Number'!$A$3:$A$200,'Line Performance OK'!V$1,'Job Number'!$B$3:$B$200,'Line Performance OK'!$C84,'Job Number'!$E$3:$E$200,'Line Performance OK'!$A$83),"")</f>
        <v/>
      </c>
      <c r="W84" s="8" t="str">
        <f>IFERROR($C$83/SUMIFS('Job Number'!#REF!,'Job Number'!$A$3:$A$200,'Line Performance OK'!W$1,'Job Number'!$B$3:$B$200,'Line Performance OK'!$C84,'Job Number'!$E$3:$E$200,'Line Performance OK'!$A$83),"")</f>
        <v/>
      </c>
      <c r="X84" s="8" t="str">
        <f>IFERROR($C$83/SUMIFS('Job Number'!#REF!,'Job Number'!$A$3:$A$200,'Line Performance OK'!X$1,'Job Number'!$B$3:$B$200,'Line Performance OK'!$C84,'Job Number'!$E$3:$E$200,'Line Performance OK'!$A$83),"")</f>
        <v/>
      </c>
      <c r="Y84" s="8" t="str">
        <f>IFERROR($C$83/SUMIFS('Job Number'!#REF!,'Job Number'!$A$3:$A$200,'Line Performance OK'!Y$1,'Job Number'!$B$3:$B$200,'Line Performance OK'!$C84,'Job Number'!$E$3:$E$200,'Line Performance OK'!$A$83),"")</f>
        <v/>
      </c>
      <c r="Z84" s="8" t="str">
        <f>IFERROR($C$83/SUMIFS('Job Number'!#REF!,'Job Number'!$A$3:$A$200,'Line Performance OK'!Z$1,'Job Number'!$B$3:$B$200,'Line Performance OK'!$C84,'Job Number'!$E$3:$E$200,'Line Performance OK'!$A$83),"")</f>
        <v/>
      </c>
      <c r="AA84" s="8" t="str">
        <f>IFERROR($C$83/SUMIFS('Job Number'!#REF!,'Job Number'!$A$3:$A$200,'Line Performance OK'!AA$1,'Job Number'!$B$3:$B$200,'Line Performance OK'!$C84,'Job Number'!$E$3:$E$200,'Line Performance OK'!$A$83),"")</f>
        <v/>
      </c>
      <c r="AB84" s="8" t="str">
        <f>IFERROR($C$83/SUMIFS('Job Number'!#REF!,'Job Number'!$A$3:$A$200,'Line Performance OK'!AB$1,'Job Number'!$B$3:$B$200,'Line Performance OK'!$C84,'Job Number'!$E$3:$E$200,'Line Performance OK'!$A$83),"")</f>
        <v/>
      </c>
      <c r="AC84" s="8" t="str">
        <f>IFERROR($C$83/SUMIFS('Job Number'!#REF!,'Job Number'!$A$3:$A$200,'Line Performance OK'!AC$1,'Job Number'!$B$3:$B$200,'Line Performance OK'!$C84,'Job Number'!$E$3:$E$200,'Line Performance OK'!$A$83),"")</f>
        <v/>
      </c>
      <c r="AD84" s="8" t="str">
        <f>IFERROR($C$83/SUMIFS('Job Number'!#REF!,'Job Number'!$A$3:$A$200,'Line Performance OK'!AD$1,'Job Number'!$B$3:$B$200,'Line Performance OK'!$C84,'Job Number'!$E$3:$E$200,'Line Performance OK'!$A$83),"")</f>
        <v/>
      </c>
      <c r="AE84" s="8" t="str">
        <f>IFERROR($C$83/SUMIFS('Job Number'!#REF!,'Job Number'!$A$3:$A$200,'Line Performance OK'!AE$1,'Job Number'!$B$3:$B$200,'Line Performance OK'!$C84,'Job Number'!$E$3:$E$200,'Line Performance OK'!$A$83),"")</f>
        <v/>
      </c>
      <c r="AF84" s="8" t="str">
        <f>IFERROR($C$83/SUMIFS('Job Number'!#REF!,'Job Number'!$A$3:$A$200,'Line Performance OK'!AF$1,'Job Number'!$B$3:$B$200,'Line Performance OK'!$C84,'Job Number'!$E$3:$E$200,'Line Performance OK'!$A$83),"")</f>
        <v/>
      </c>
      <c r="AG84" s="8" t="str">
        <f>IFERROR($C$83/SUMIFS('Job Number'!#REF!,'Job Number'!$A$3:$A$200,'Line Performance OK'!AG$1,'Job Number'!$B$3:$B$200,'Line Performance OK'!$C84,'Job Number'!$E$3:$E$200,'Line Performance OK'!$A$83),"")</f>
        <v/>
      </c>
      <c r="AH84" s="8" t="str">
        <f>IFERROR($C$83/SUMIFS('Job Number'!#REF!,'Job Number'!$A$3:$A$200,'Line Performance OK'!AH$1,'Job Number'!$B$3:$B$200,'Line Performance OK'!$C84,'Job Number'!$E$3:$E$200,'Line Performance OK'!$A$83),"")</f>
        <v/>
      </c>
    </row>
    <row r="85" spans="1:34" ht="14.25" customHeight="1">
      <c r="B85" s="5"/>
      <c r="C85" s="54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3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4" t="e">
        <f>'Line Output'!#REF!</f>
        <v>#REF!</v>
      </c>
      <c r="D87" s="8" t="str">
        <f>IFERROR($C$86/SUMIFS('Job Number'!#REF!,'Job Number'!$A$3:$A$200,'Line Performance OK'!D$1,'Job Number'!$B$3:$B$200,'Line Performance OK'!$C87,'Job Number'!$E$3:$E$200,'Line Performance OK'!$A$86),"")</f>
        <v/>
      </c>
      <c r="E87" s="8" t="str">
        <f>IFERROR($C$86/SUMIFS('Job Number'!#REF!,'Job Number'!$A$3:$A$200,'Line Performance OK'!E$1,'Job Number'!$B$3:$B$200,'Line Performance OK'!$C87,'Job Number'!$E$3:$E$200,'Line Performance OK'!$A$86),"")</f>
        <v/>
      </c>
      <c r="F87" s="8" t="str">
        <f>IFERROR($C$86/SUMIFS('Job Number'!#REF!,'Job Number'!$A$3:$A$200,'Line Performance OK'!F$1,'Job Number'!$B$3:$B$200,'Line Performance OK'!$C87,'Job Number'!$E$3:$E$200,'Line Performance OK'!$A$86),"")</f>
        <v/>
      </c>
      <c r="G87" s="8" t="str">
        <f>IFERROR($C$86/SUMIFS('Job Number'!#REF!,'Job Number'!$A$3:$A$200,'Line Performance OK'!G$1,'Job Number'!$B$3:$B$200,'Line Performance OK'!$C87,'Job Number'!$E$3:$E$200,'Line Performance OK'!$A$86),"")</f>
        <v/>
      </c>
      <c r="H87" s="8" t="str">
        <f>IFERROR($C$86/SUMIFS('Job Number'!#REF!,'Job Number'!$A$3:$A$200,'Line Performance OK'!H$1,'Job Number'!$B$3:$B$200,'Line Performance OK'!$C87,'Job Number'!$E$3:$E$200,'Line Performance OK'!$A$86),"")</f>
        <v/>
      </c>
      <c r="I87" s="8" t="str">
        <f>IFERROR($C$86/SUMIFS('Job Number'!#REF!,'Job Number'!$A$3:$A$200,'Line Performance OK'!I$1,'Job Number'!$B$3:$B$200,'Line Performance OK'!$C87,'Job Number'!$E$3:$E$200,'Line Performance OK'!$A$86),"")</f>
        <v/>
      </c>
      <c r="J87" s="8" t="str">
        <f>IFERROR($C$86/SUMIFS('Job Number'!#REF!,'Job Number'!$A$3:$A$200,'Line Performance OK'!J$1,'Job Number'!$B$3:$B$200,'Line Performance OK'!$C87,'Job Number'!$E$3:$E$200,'Line Performance OK'!$A$86),"")</f>
        <v/>
      </c>
      <c r="K87" s="8" t="str">
        <f>IFERROR($C$86/SUMIFS('Job Number'!#REF!,'Job Number'!$A$3:$A$200,'Line Performance OK'!K$1,'Job Number'!$B$3:$B$200,'Line Performance OK'!$C87,'Job Number'!$E$3:$E$200,'Line Performance OK'!$A$86),"")</f>
        <v/>
      </c>
      <c r="L87" s="8" t="str">
        <f>IFERROR($C$86/SUMIFS('Job Number'!#REF!,'Job Number'!$A$3:$A$200,'Line Performance OK'!L$1,'Job Number'!$B$3:$B$200,'Line Performance OK'!$C87,'Job Number'!$E$3:$E$200,'Line Performance OK'!$A$86),"")</f>
        <v/>
      </c>
      <c r="M87" s="8" t="str">
        <f>IFERROR($C$86/SUMIFS('Job Number'!#REF!,'Job Number'!$A$3:$A$200,'Line Performance OK'!M$1,'Job Number'!$B$3:$B$200,'Line Performance OK'!$C87,'Job Number'!$E$3:$E$200,'Line Performance OK'!$A$86),"")</f>
        <v/>
      </c>
      <c r="N87" s="8" t="str">
        <f>IFERROR($C$86/SUMIFS('Job Number'!#REF!,'Job Number'!$A$3:$A$200,'Line Performance OK'!N$1,'Job Number'!$B$3:$B$200,'Line Performance OK'!$C87,'Job Number'!$E$3:$E$200,'Line Performance OK'!$A$86),"")</f>
        <v/>
      </c>
      <c r="O87" s="8" t="str">
        <f>IFERROR($C$86/SUMIFS('Job Number'!#REF!,'Job Number'!$A$3:$A$200,'Line Performance OK'!O$1,'Job Number'!$B$3:$B$200,'Line Performance OK'!$C87,'Job Number'!$E$3:$E$200,'Line Performance OK'!$A$86),"")</f>
        <v/>
      </c>
      <c r="P87" s="8" t="str">
        <f>IFERROR($C$86/SUMIFS('Job Number'!#REF!,'Job Number'!$A$3:$A$200,'Line Performance OK'!P$1,'Job Number'!$B$3:$B$200,'Line Performance OK'!$C87,'Job Number'!$E$3:$E$200,'Line Performance OK'!$A$86),"")</f>
        <v/>
      </c>
      <c r="Q87" s="8" t="str">
        <f>IFERROR($C$86/SUMIFS('Job Number'!#REF!,'Job Number'!$A$3:$A$200,'Line Performance OK'!Q$1,'Job Number'!$B$3:$B$200,'Line Performance OK'!$C87,'Job Number'!$E$3:$E$200,'Line Performance OK'!$A$86),"")</f>
        <v/>
      </c>
      <c r="R87" s="8" t="str">
        <f>IFERROR($C$86/SUMIFS('Job Number'!#REF!,'Job Number'!$A$3:$A$200,'Line Performance OK'!R$1,'Job Number'!$B$3:$B$200,'Line Performance OK'!$C87,'Job Number'!$E$3:$E$200,'Line Performance OK'!$A$86),"")</f>
        <v/>
      </c>
      <c r="S87" s="8" t="str">
        <f>IFERROR($C$86/SUMIFS('Job Number'!#REF!,'Job Number'!$A$3:$A$200,'Line Performance OK'!S$1,'Job Number'!$B$3:$B$200,'Line Performance OK'!$C87,'Job Number'!$E$3:$E$200,'Line Performance OK'!$A$86),"")</f>
        <v/>
      </c>
      <c r="T87" s="8" t="str">
        <f>IFERROR($C$86/SUMIFS('Job Number'!#REF!,'Job Number'!$A$3:$A$200,'Line Performance OK'!T$1,'Job Number'!$B$3:$B$200,'Line Performance OK'!$C87,'Job Number'!$E$3:$E$200,'Line Performance OK'!$A$86),"")</f>
        <v/>
      </c>
      <c r="U87" s="8" t="str">
        <f>IFERROR($C$86/SUMIFS('Job Number'!#REF!,'Job Number'!$A$3:$A$200,'Line Performance OK'!U$1,'Job Number'!$B$3:$B$200,'Line Performance OK'!$C87,'Job Number'!$E$3:$E$200,'Line Performance OK'!$A$86),"")</f>
        <v/>
      </c>
      <c r="V87" s="8" t="str">
        <f>IFERROR($C$86/SUMIFS('Job Number'!#REF!,'Job Number'!$A$3:$A$200,'Line Performance OK'!V$1,'Job Number'!$B$3:$B$200,'Line Performance OK'!$C87,'Job Number'!$E$3:$E$200,'Line Performance OK'!$A$86),"")</f>
        <v/>
      </c>
      <c r="W87" s="8" t="str">
        <f>IFERROR($C$86/SUMIFS('Job Number'!#REF!,'Job Number'!$A$3:$A$200,'Line Performance OK'!W$1,'Job Number'!$B$3:$B$200,'Line Performance OK'!$C87,'Job Number'!$E$3:$E$200,'Line Performance OK'!$A$86),"")</f>
        <v/>
      </c>
      <c r="X87" s="8" t="str">
        <f>IFERROR($C$86/SUMIFS('Job Number'!#REF!,'Job Number'!$A$3:$A$200,'Line Performance OK'!X$1,'Job Number'!$B$3:$B$200,'Line Performance OK'!$C87,'Job Number'!$E$3:$E$200,'Line Performance OK'!$A$86),"")</f>
        <v/>
      </c>
      <c r="Y87" s="8" t="str">
        <f>IFERROR($C$86/SUMIFS('Job Number'!#REF!,'Job Number'!$A$3:$A$200,'Line Performance OK'!Y$1,'Job Number'!$B$3:$B$200,'Line Performance OK'!$C87,'Job Number'!$E$3:$E$200,'Line Performance OK'!$A$86),"")</f>
        <v/>
      </c>
      <c r="Z87" s="8" t="str">
        <f>IFERROR($C$86/SUMIFS('Job Number'!#REF!,'Job Number'!$A$3:$A$200,'Line Performance OK'!Z$1,'Job Number'!$B$3:$B$200,'Line Performance OK'!$C87,'Job Number'!$E$3:$E$200,'Line Performance OK'!$A$86),"")</f>
        <v/>
      </c>
      <c r="AA87" s="8" t="str">
        <f>IFERROR($C$86/SUMIFS('Job Number'!#REF!,'Job Number'!$A$3:$A$200,'Line Performance OK'!AA$1,'Job Number'!$B$3:$B$200,'Line Performance OK'!$C87,'Job Number'!$E$3:$E$200,'Line Performance OK'!$A$86),"")</f>
        <v/>
      </c>
      <c r="AB87" s="8" t="str">
        <f>IFERROR($C$86/SUMIFS('Job Number'!#REF!,'Job Number'!$A$3:$A$200,'Line Performance OK'!AB$1,'Job Number'!$B$3:$B$200,'Line Performance OK'!$C87,'Job Number'!$E$3:$E$200,'Line Performance OK'!$A$86),"")</f>
        <v/>
      </c>
      <c r="AC87" s="8" t="str">
        <f>IFERROR($C$86/SUMIFS('Job Number'!#REF!,'Job Number'!$A$3:$A$200,'Line Performance OK'!AC$1,'Job Number'!$B$3:$B$200,'Line Performance OK'!$C87,'Job Number'!$E$3:$E$200,'Line Performance OK'!$A$86),"")</f>
        <v/>
      </c>
      <c r="AD87" s="8" t="str">
        <f>IFERROR($C$86/SUMIFS('Job Number'!#REF!,'Job Number'!$A$3:$A$200,'Line Performance OK'!AD$1,'Job Number'!$B$3:$B$200,'Line Performance OK'!$C87,'Job Number'!$E$3:$E$200,'Line Performance OK'!$A$86),"")</f>
        <v/>
      </c>
      <c r="AE87" s="8" t="str">
        <f>IFERROR($C$86/SUMIFS('Job Number'!#REF!,'Job Number'!$A$3:$A$200,'Line Performance OK'!AE$1,'Job Number'!$B$3:$B$200,'Line Performance OK'!$C87,'Job Number'!$E$3:$E$200,'Line Performance OK'!$A$86),"")</f>
        <v/>
      </c>
      <c r="AF87" s="8" t="str">
        <f>IFERROR($C$86/SUMIFS('Job Number'!#REF!,'Job Number'!$A$3:$A$200,'Line Performance OK'!AF$1,'Job Number'!$B$3:$B$200,'Line Performance OK'!$C87,'Job Number'!$E$3:$E$200,'Line Performance OK'!$A$86),"")</f>
        <v/>
      </c>
      <c r="AG87" s="8" t="str">
        <f>IFERROR($C$86/SUMIFS('Job Number'!#REF!,'Job Number'!$A$3:$A$200,'Line Performance OK'!AG$1,'Job Number'!$B$3:$B$200,'Line Performance OK'!$C87,'Job Number'!$E$3:$E$200,'Line Performance OK'!$A$86),"")</f>
        <v/>
      </c>
      <c r="AH87" s="8" t="str">
        <f>IFERROR($C$86/SUMIFS('Job Number'!#REF!,'Job Number'!$A$3:$A$200,'Line Performance OK'!AH$1,'Job Number'!$B$3:$B$200,'Line Performance OK'!$C87,'Job Number'!$E$3:$E$200,'Line Performance OK'!$A$86),"")</f>
        <v/>
      </c>
    </row>
    <row r="88" spans="1:34" ht="14.25" customHeight="1">
      <c r="B88" s="5"/>
      <c r="C88" s="54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3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4" t="e">
        <f>'Line Output'!#REF!</f>
        <v>#REF!</v>
      </c>
      <c r="D90" s="8" t="str">
        <f>IFERROR($C$89/SUMIFS('Job Number'!#REF!,'Job Number'!$A$3:$A$200,'Line Performance OK'!D$1,'Job Number'!$B$3:$B$200,'Line Performance OK'!$C90,'Job Number'!$E$3:$E$200,'Line Performance OK'!$A$89),"")</f>
        <v/>
      </c>
      <c r="E90" s="8" t="str">
        <f>IFERROR($C$89/SUMIFS('Job Number'!#REF!,'Job Number'!$A$3:$A$200,'Line Performance OK'!E$1,'Job Number'!$B$3:$B$200,'Line Performance OK'!$C90,'Job Number'!$E$3:$E$200,'Line Performance OK'!$A$89),"")</f>
        <v/>
      </c>
      <c r="F90" s="8" t="str">
        <f>IFERROR($C$89/SUMIFS('Job Number'!#REF!,'Job Number'!$A$3:$A$200,'Line Performance OK'!F$1,'Job Number'!$B$3:$B$200,'Line Performance OK'!$C90,'Job Number'!$E$3:$E$200,'Line Performance OK'!$A$89),"")</f>
        <v/>
      </c>
      <c r="G90" s="8" t="str">
        <f>IFERROR($C$89/SUMIFS('Job Number'!#REF!,'Job Number'!$A$3:$A$200,'Line Performance OK'!G$1,'Job Number'!$B$3:$B$200,'Line Performance OK'!$C90,'Job Number'!$E$3:$E$200,'Line Performance OK'!$A$89),"")</f>
        <v/>
      </c>
      <c r="H90" s="8" t="str">
        <f>IFERROR($C$89/SUMIFS('Job Number'!#REF!,'Job Number'!$A$3:$A$200,'Line Performance OK'!H$1,'Job Number'!$B$3:$B$200,'Line Performance OK'!$C90,'Job Number'!$E$3:$E$200,'Line Performance OK'!$A$89),"")</f>
        <v/>
      </c>
      <c r="I90" s="8" t="str">
        <f>IFERROR($C$89/SUMIFS('Job Number'!#REF!,'Job Number'!$A$3:$A$200,'Line Performance OK'!I$1,'Job Number'!$B$3:$B$200,'Line Performance OK'!$C90,'Job Number'!$E$3:$E$200,'Line Performance OK'!$A$89),"")</f>
        <v/>
      </c>
      <c r="J90" s="8" t="str">
        <f>IFERROR($C$89/SUMIFS('Job Number'!#REF!,'Job Number'!$A$3:$A$200,'Line Performance OK'!J$1,'Job Number'!$B$3:$B$200,'Line Performance OK'!$C90,'Job Number'!$E$3:$E$200,'Line Performance OK'!$A$89),"")</f>
        <v/>
      </c>
      <c r="K90" s="8" t="str">
        <f>IFERROR($C$89/SUMIFS('Job Number'!#REF!,'Job Number'!$A$3:$A$200,'Line Performance OK'!K$1,'Job Number'!$B$3:$B$200,'Line Performance OK'!$C90,'Job Number'!$E$3:$E$200,'Line Performance OK'!$A$89),"")</f>
        <v/>
      </c>
      <c r="L90" s="8" t="str">
        <f>IFERROR($C$89/SUMIFS('Job Number'!#REF!,'Job Number'!$A$3:$A$200,'Line Performance OK'!L$1,'Job Number'!$B$3:$B$200,'Line Performance OK'!$C90,'Job Number'!$E$3:$E$200,'Line Performance OK'!$A$89),"")</f>
        <v/>
      </c>
      <c r="M90" s="8" t="str">
        <f>IFERROR($C$89/SUMIFS('Job Number'!#REF!,'Job Number'!$A$3:$A$200,'Line Performance OK'!M$1,'Job Number'!$B$3:$B$200,'Line Performance OK'!$C90,'Job Number'!$E$3:$E$200,'Line Performance OK'!$A$89),"")</f>
        <v/>
      </c>
      <c r="N90" s="8" t="str">
        <f>IFERROR($C$89/SUMIFS('Job Number'!#REF!,'Job Number'!$A$3:$A$200,'Line Performance OK'!N$1,'Job Number'!$B$3:$B$200,'Line Performance OK'!$C90,'Job Number'!$E$3:$E$200,'Line Performance OK'!$A$89),"")</f>
        <v/>
      </c>
      <c r="O90" s="8" t="str">
        <f>IFERROR($C$89/SUMIFS('Job Number'!#REF!,'Job Number'!$A$3:$A$200,'Line Performance OK'!O$1,'Job Number'!$B$3:$B$200,'Line Performance OK'!$C90,'Job Number'!$E$3:$E$200,'Line Performance OK'!$A$89),"")</f>
        <v/>
      </c>
      <c r="P90" s="8" t="str">
        <f>IFERROR($C$89/SUMIFS('Job Number'!#REF!,'Job Number'!$A$3:$A$200,'Line Performance OK'!P$1,'Job Number'!$B$3:$B$200,'Line Performance OK'!$C90,'Job Number'!$E$3:$E$200,'Line Performance OK'!$A$89),"")</f>
        <v/>
      </c>
      <c r="Q90" s="8" t="str">
        <f>IFERROR($C$89/SUMIFS('Job Number'!#REF!,'Job Number'!$A$3:$A$200,'Line Performance OK'!Q$1,'Job Number'!$B$3:$B$200,'Line Performance OK'!$C90,'Job Number'!$E$3:$E$200,'Line Performance OK'!$A$89),"")</f>
        <v/>
      </c>
      <c r="R90" s="8" t="str">
        <f>IFERROR($C$89/SUMIFS('Job Number'!#REF!,'Job Number'!$A$3:$A$200,'Line Performance OK'!R$1,'Job Number'!$B$3:$B$200,'Line Performance OK'!$C90,'Job Number'!$E$3:$E$200,'Line Performance OK'!$A$89),"")</f>
        <v/>
      </c>
      <c r="S90" s="8" t="str">
        <f>IFERROR($C$89/SUMIFS('Job Number'!#REF!,'Job Number'!$A$3:$A$200,'Line Performance OK'!S$1,'Job Number'!$B$3:$B$200,'Line Performance OK'!$C90,'Job Number'!$E$3:$E$200,'Line Performance OK'!$A$89),"")</f>
        <v/>
      </c>
      <c r="T90" s="8" t="str">
        <f>IFERROR($C$89/SUMIFS('Job Number'!#REF!,'Job Number'!$A$3:$A$200,'Line Performance OK'!T$1,'Job Number'!$B$3:$B$200,'Line Performance OK'!$C90,'Job Number'!$E$3:$E$200,'Line Performance OK'!$A$89),"")</f>
        <v/>
      </c>
      <c r="U90" s="8" t="str">
        <f>IFERROR($C$89/SUMIFS('Job Number'!#REF!,'Job Number'!$A$3:$A$200,'Line Performance OK'!U$1,'Job Number'!$B$3:$B$200,'Line Performance OK'!$C90,'Job Number'!$E$3:$E$200,'Line Performance OK'!$A$89),"")</f>
        <v/>
      </c>
      <c r="V90" s="8" t="str">
        <f>IFERROR($C$89/SUMIFS('Job Number'!#REF!,'Job Number'!$A$3:$A$200,'Line Performance OK'!V$1,'Job Number'!$B$3:$B$200,'Line Performance OK'!$C90,'Job Number'!$E$3:$E$200,'Line Performance OK'!$A$89),"")</f>
        <v/>
      </c>
      <c r="W90" s="8" t="str">
        <f>IFERROR($C$89/SUMIFS('Job Number'!#REF!,'Job Number'!$A$3:$A$200,'Line Performance OK'!W$1,'Job Number'!$B$3:$B$200,'Line Performance OK'!$C90,'Job Number'!$E$3:$E$200,'Line Performance OK'!$A$89),"")</f>
        <v/>
      </c>
      <c r="X90" s="8" t="str">
        <f>IFERROR($C$89/SUMIFS('Job Number'!#REF!,'Job Number'!$A$3:$A$200,'Line Performance OK'!X$1,'Job Number'!$B$3:$B$200,'Line Performance OK'!$C90,'Job Number'!$E$3:$E$200,'Line Performance OK'!$A$89),"")</f>
        <v/>
      </c>
      <c r="Y90" s="8" t="str">
        <f>IFERROR($C$89/SUMIFS('Job Number'!#REF!,'Job Number'!$A$3:$A$200,'Line Performance OK'!Y$1,'Job Number'!$B$3:$B$200,'Line Performance OK'!$C90,'Job Number'!$E$3:$E$200,'Line Performance OK'!$A$89),"")</f>
        <v/>
      </c>
      <c r="Z90" s="8" t="str">
        <f>IFERROR($C$89/SUMIFS('Job Number'!#REF!,'Job Number'!$A$3:$A$200,'Line Performance OK'!Z$1,'Job Number'!$B$3:$B$200,'Line Performance OK'!$C90,'Job Number'!$E$3:$E$200,'Line Performance OK'!$A$89),"")</f>
        <v/>
      </c>
      <c r="AA90" s="8" t="str">
        <f>IFERROR($C$89/SUMIFS('Job Number'!#REF!,'Job Number'!$A$3:$A$200,'Line Performance OK'!AA$1,'Job Number'!$B$3:$B$200,'Line Performance OK'!$C90,'Job Number'!$E$3:$E$200,'Line Performance OK'!$A$89),"")</f>
        <v/>
      </c>
      <c r="AB90" s="8" t="str">
        <f>IFERROR($C$89/SUMIFS('Job Number'!#REF!,'Job Number'!$A$3:$A$200,'Line Performance OK'!AB$1,'Job Number'!$B$3:$B$200,'Line Performance OK'!$C90,'Job Number'!$E$3:$E$200,'Line Performance OK'!$A$89),"")</f>
        <v/>
      </c>
      <c r="AC90" s="8" t="str">
        <f>IFERROR($C$89/SUMIFS('Job Number'!#REF!,'Job Number'!$A$3:$A$200,'Line Performance OK'!AC$1,'Job Number'!$B$3:$B$200,'Line Performance OK'!$C90,'Job Number'!$E$3:$E$200,'Line Performance OK'!$A$89),"")</f>
        <v/>
      </c>
      <c r="AD90" s="8" t="str">
        <f>IFERROR($C$89/SUMIFS('Job Number'!#REF!,'Job Number'!$A$3:$A$200,'Line Performance OK'!AD$1,'Job Number'!$B$3:$B$200,'Line Performance OK'!$C90,'Job Number'!$E$3:$E$200,'Line Performance OK'!$A$89),"")</f>
        <v/>
      </c>
      <c r="AE90" s="8" t="str">
        <f>IFERROR($C$89/SUMIFS('Job Number'!#REF!,'Job Number'!$A$3:$A$200,'Line Performance OK'!AE$1,'Job Number'!$B$3:$B$200,'Line Performance OK'!$C90,'Job Number'!$E$3:$E$200,'Line Performance OK'!$A$89),"")</f>
        <v/>
      </c>
      <c r="AF90" s="8" t="str">
        <f>IFERROR($C$89/SUMIFS('Job Number'!#REF!,'Job Number'!$A$3:$A$200,'Line Performance OK'!AF$1,'Job Number'!$B$3:$B$200,'Line Performance OK'!$C90,'Job Number'!$E$3:$E$200,'Line Performance OK'!$A$89),"")</f>
        <v/>
      </c>
      <c r="AG90" s="8" t="str">
        <f>IFERROR($C$89/SUMIFS('Job Number'!#REF!,'Job Number'!$A$3:$A$200,'Line Performance OK'!AG$1,'Job Number'!$B$3:$B$200,'Line Performance OK'!$C90,'Job Number'!$E$3:$E$200,'Line Performance OK'!$A$89),"")</f>
        <v/>
      </c>
      <c r="AH90" s="8" t="str">
        <f>IFERROR($C$89/SUMIFS('Job Number'!#REF!,'Job Number'!$A$3:$A$200,'Line Performance OK'!AH$1,'Job Number'!$B$3:$B$200,'Line Performance OK'!$C90,'Job Number'!$E$3:$E$200,'Line Performance OK'!$A$89),"")</f>
        <v/>
      </c>
    </row>
    <row r="91" spans="1:34" ht="14.25" customHeight="1">
      <c r="B91" s="5"/>
      <c r="C91" s="54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3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4" t="e">
        <f>'Line Output'!#REF!</f>
        <v>#REF!</v>
      </c>
      <c r="D93" s="8" t="str">
        <f>IFERROR($C$92/SUMIFS('Job Number'!#REF!,'Job Number'!$A$3:$A$200,'Line Performance OK'!D$1,'Job Number'!$B$3:$B$200,'Line Performance OK'!$C93,'Job Number'!$E$3:$E$200,'Line Performance OK'!$A$92),"")</f>
        <v/>
      </c>
      <c r="E93" s="8" t="str">
        <f>IFERROR($C$92/SUMIFS('Job Number'!#REF!,'Job Number'!$A$3:$A$200,'Line Performance OK'!E$1,'Job Number'!$B$3:$B$200,'Line Performance OK'!$C93,'Job Number'!$E$3:$E$200,'Line Performance OK'!$A$92),"")</f>
        <v/>
      </c>
      <c r="F93" s="8" t="str">
        <f>IFERROR($C$92/SUMIFS('Job Number'!#REF!,'Job Number'!$A$3:$A$200,'Line Performance OK'!F$1,'Job Number'!$B$3:$B$200,'Line Performance OK'!$C93,'Job Number'!$E$3:$E$200,'Line Performance OK'!$A$92),"")</f>
        <v/>
      </c>
      <c r="G93" s="8" t="str">
        <f>IFERROR($C$92/SUMIFS('Job Number'!#REF!,'Job Number'!$A$3:$A$200,'Line Performance OK'!G$1,'Job Number'!$B$3:$B$200,'Line Performance OK'!$C93,'Job Number'!$E$3:$E$200,'Line Performance OK'!$A$92),"")</f>
        <v/>
      </c>
      <c r="H93" s="8" t="str">
        <f>IFERROR($C$92/SUMIFS('Job Number'!#REF!,'Job Number'!$A$3:$A$200,'Line Performance OK'!H$1,'Job Number'!$B$3:$B$200,'Line Performance OK'!$C93,'Job Number'!$E$3:$E$200,'Line Performance OK'!$A$92),"")</f>
        <v/>
      </c>
      <c r="I93" s="8" t="str">
        <f>IFERROR($C$92/SUMIFS('Job Number'!#REF!,'Job Number'!$A$3:$A$200,'Line Performance OK'!I$1,'Job Number'!$B$3:$B$200,'Line Performance OK'!$C93,'Job Number'!$E$3:$E$200,'Line Performance OK'!$A$92),"")</f>
        <v/>
      </c>
      <c r="J93" s="8" t="str">
        <f>IFERROR($C$92/SUMIFS('Job Number'!#REF!,'Job Number'!$A$3:$A$200,'Line Performance OK'!J$1,'Job Number'!$B$3:$B$200,'Line Performance OK'!$C93,'Job Number'!$E$3:$E$200,'Line Performance OK'!$A$92),"")</f>
        <v/>
      </c>
      <c r="K93" s="8" t="str">
        <f>IFERROR($C$92/SUMIFS('Job Number'!#REF!,'Job Number'!$A$3:$A$200,'Line Performance OK'!K$1,'Job Number'!$B$3:$B$200,'Line Performance OK'!$C93,'Job Number'!$E$3:$E$200,'Line Performance OK'!$A$92),"")</f>
        <v/>
      </c>
      <c r="L93" s="8" t="str">
        <f>IFERROR($C$92/SUMIFS('Job Number'!#REF!,'Job Number'!$A$3:$A$200,'Line Performance OK'!L$1,'Job Number'!$B$3:$B$200,'Line Performance OK'!$C93,'Job Number'!$E$3:$E$200,'Line Performance OK'!$A$92),"")</f>
        <v/>
      </c>
      <c r="M93" s="8" t="str">
        <f>IFERROR($C$92/SUMIFS('Job Number'!#REF!,'Job Number'!$A$3:$A$200,'Line Performance OK'!M$1,'Job Number'!$B$3:$B$200,'Line Performance OK'!$C93,'Job Number'!$E$3:$E$200,'Line Performance OK'!$A$92),"")</f>
        <v/>
      </c>
      <c r="N93" s="8" t="str">
        <f>IFERROR($C$92/SUMIFS('Job Number'!#REF!,'Job Number'!$A$3:$A$200,'Line Performance OK'!N$1,'Job Number'!$B$3:$B$200,'Line Performance OK'!$C93,'Job Number'!$E$3:$E$200,'Line Performance OK'!$A$92),"")</f>
        <v/>
      </c>
      <c r="O93" s="8">
        <v>0.6</v>
      </c>
      <c r="P93" s="8" t="str">
        <f>IFERROR($C$92/SUMIFS('Job Number'!#REF!,'Job Number'!$A$3:$A$200,'Line Performance OK'!P$1,'Job Number'!$B$3:$B$200,'Line Performance OK'!$C93,'Job Number'!$E$3:$E$200,'Line Performance OK'!$A$92),"")</f>
        <v/>
      </c>
      <c r="Q93" s="8" t="str">
        <f>IFERROR($C$92/SUMIFS('Job Number'!#REF!,'Job Number'!$A$3:$A$200,'Line Performance OK'!Q$1,'Job Number'!$B$3:$B$200,'Line Performance OK'!$C93,'Job Number'!$E$3:$E$200,'Line Performance OK'!$A$92),"")</f>
        <v/>
      </c>
      <c r="R93" s="8" t="str">
        <f>IFERROR($C$92/SUMIFS('Job Number'!#REF!,'Job Number'!$A$3:$A$200,'Line Performance OK'!R$1,'Job Number'!$B$3:$B$200,'Line Performance OK'!$C93,'Job Number'!$E$3:$E$200,'Line Performance OK'!$A$92),"")</f>
        <v/>
      </c>
      <c r="S93" s="8" t="str">
        <f>IFERROR($C$92/SUMIFS('Job Number'!#REF!,'Job Number'!$A$3:$A$200,'Line Performance OK'!S$1,'Job Number'!$B$3:$B$200,'Line Performance OK'!$C93,'Job Number'!$E$3:$E$200,'Line Performance OK'!$A$92),"")</f>
        <v/>
      </c>
      <c r="T93" s="8" t="str">
        <f>IFERROR($C$92/SUMIFS('Job Number'!#REF!,'Job Number'!$A$3:$A$200,'Line Performance OK'!T$1,'Job Number'!$B$3:$B$200,'Line Performance OK'!$C93,'Job Number'!$E$3:$E$200,'Line Performance OK'!$A$92),"")</f>
        <v/>
      </c>
      <c r="U93" s="8" t="str">
        <f>IFERROR($C$92/SUMIFS('Job Number'!#REF!,'Job Number'!$A$3:$A$200,'Line Performance OK'!U$1,'Job Number'!$B$3:$B$200,'Line Performance OK'!$C93,'Job Number'!$E$3:$E$200,'Line Performance OK'!$A$92),"")</f>
        <v/>
      </c>
      <c r="V93" s="8" t="str">
        <f>IFERROR($C$92/SUMIFS('Job Number'!#REF!,'Job Number'!$A$3:$A$200,'Line Performance OK'!V$1,'Job Number'!$B$3:$B$200,'Line Performance OK'!$C93,'Job Number'!$E$3:$E$200,'Line Performance OK'!$A$92),"")</f>
        <v/>
      </c>
      <c r="W93" s="8" t="str">
        <f>IFERROR($C$92/SUMIFS('Job Number'!#REF!,'Job Number'!$A$3:$A$200,'Line Performance OK'!W$1,'Job Number'!$B$3:$B$200,'Line Performance OK'!$C93,'Job Number'!$E$3:$E$200,'Line Performance OK'!$A$92),"")</f>
        <v/>
      </c>
      <c r="X93" s="8" t="str">
        <f>IFERROR($C$92/SUMIFS('Job Number'!#REF!,'Job Number'!$A$3:$A$200,'Line Performance OK'!X$1,'Job Number'!$B$3:$B$200,'Line Performance OK'!$C93,'Job Number'!$E$3:$E$200,'Line Performance OK'!$A$92),"")</f>
        <v/>
      </c>
      <c r="Y93" s="8" t="str">
        <f>IFERROR($C$92/SUMIFS('Job Number'!#REF!,'Job Number'!$A$3:$A$200,'Line Performance OK'!Y$1,'Job Number'!$B$3:$B$200,'Line Performance OK'!$C93,'Job Number'!$E$3:$E$200,'Line Performance OK'!$A$92),"")</f>
        <v/>
      </c>
      <c r="Z93" s="8" t="str">
        <f>IFERROR($C$92/SUMIFS('Job Number'!#REF!,'Job Number'!$A$3:$A$200,'Line Performance OK'!Z$1,'Job Number'!$B$3:$B$200,'Line Performance OK'!$C93,'Job Number'!$E$3:$E$200,'Line Performance OK'!$A$92),"")</f>
        <v/>
      </c>
      <c r="AA93" s="8" t="str">
        <f>IFERROR($C$92/SUMIFS('Job Number'!#REF!,'Job Number'!$A$3:$A$200,'Line Performance OK'!AA$1,'Job Number'!$B$3:$B$200,'Line Performance OK'!$C93,'Job Number'!$E$3:$E$200,'Line Performance OK'!$A$92),"")</f>
        <v/>
      </c>
      <c r="AB93" s="8" t="str">
        <f>IFERROR($C$92/SUMIFS('Job Number'!#REF!,'Job Number'!$A$3:$A$200,'Line Performance OK'!AB$1,'Job Number'!$B$3:$B$200,'Line Performance OK'!$C93,'Job Number'!$E$3:$E$200,'Line Performance OK'!$A$92),"")</f>
        <v/>
      </c>
      <c r="AC93" s="8" t="str">
        <f>IFERROR($C$92/SUMIFS('Job Number'!#REF!,'Job Number'!$A$3:$A$200,'Line Performance OK'!AC$1,'Job Number'!$B$3:$B$200,'Line Performance OK'!$C93,'Job Number'!$E$3:$E$200,'Line Performance OK'!$A$92),"")</f>
        <v/>
      </c>
      <c r="AD93" s="8" t="str">
        <f>IFERROR($C$92/SUMIFS('Job Number'!#REF!,'Job Number'!$A$3:$A$200,'Line Performance OK'!AD$1,'Job Number'!$B$3:$B$200,'Line Performance OK'!$C93,'Job Number'!$E$3:$E$200,'Line Performance OK'!$A$92),"")</f>
        <v/>
      </c>
      <c r="AE93" s="8" t="str">
        <f>IFERROR($C$92/SUMIFS('Job Number'!#REF!,'Job Number'!$A$3:$A$200,'Line Performance OK'!AE$1,'Job Number'!$B$3:$B$200,'Line Performance OK'!$C93,'Job Number'!$E$3:$E$200,'Line Performance OK'!$A$92),"")</f>
        <v/>
      </c>
      <c r="AF93" s="8" t="str">
        <f>IFERROR($C$92/SUMIFS('Job Number'!#REF!,'Job Number'!$A$3:$A$200,'Line Performance OK'!AF$1,'Job Number'!$B$3:$B$200,'Line Performance OK'!$C93,'Job Number'!$E$3:$E$200,'Line Performance OK'!$A$92),"")</f>
        <v/>
      </c>
      <c r="AG93" s="8" t="str">
        <f>IFERROR($C$92/SUMIFS('Job Number'!#REF!,'Job Number'!$A$3:$A$200,'Line Performance OK'!AG$1,'Job Number'!$B$3:$B$200,'Line Performance OK'!$C93,'Job Number'!$E$3:$E$200,'Line Performance OK'!$A$92),"")</f>
        <v/>
      </c>
      <c r="AH93" s="8" t="str">
        <f>IFERROR($C$92/SUMIFS('Job Number'!#REF!,'Job Number'!$A$3:$A$200,'Line Performance OK'!AH$1,'Job Number'!$B$3:$B$200,'Line Performance OK'!$C93,'Job Number'!$E$3:$E$200,'Line Performance OK'!$A$92),"")</f>
        <v/>
      </c>
    </row>
    <row r="94" spans="1:34" ht="14.25" customHeight="1">
      <c r="B94" s="5"/>
      <c r="C94" s="54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3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4" t="e">
        <f>'Line Output'!#REF!</f>
        <v>#REF!</v>
      </c>
      <c r="D96" s="8" t="str">
        <f>IFERROR($C$95/SUMIFS('Job Number'!#REF!,'Job Number'!$A$3:$A$200,'Line Performance OK'!D$1,'Job Number'!$B$3:$B$200,'Line Performance OK'!$C96,'Job Number'!$E$3:$E$200,'Line Performance OK'!$A$95),"")</f>
        <v/>
      </c>
      <c r="E96" s="8" t="str">
        <f>IFERROR($C$95/SUMIFS('Job Number'!#REF!,'Job Number'!$A$3:$A$200,'Line Performance OK'!E$1,'Job Number'!$B$3:$B$200,'Line Performance OK'!$C96,'Job Number'!$E$3:$E$200,'Line Performance OK'!$A$95),"")</f>
        <v/>
      </c>
      <c r="F96" s="8" t="str">
        <f>IFERROR($C$95/SUMIFS('Job Number'!#REF!,'Job Number'!$A$3:$A$200,'Line Performance OK'!F$1,'Job Number'!$B$3:$B$200,'Line Performance OK'!$C96,'Job Number'!$E$3:$E$200,'Line Performance OK'!$A$95),"")</f>
        <v/>
      </c>
      <c r="G96" s="8" t="str">
        <f>IFERROR($C$95/SUMIFS('Job Number'!#REF!,'Job Number'!$A$3:$A$200,'Line Performance OK'!G$1,'Job Number'!$B$3:$B$200,'Line Performance OK'!$C96,'Job Number'!$E$3:$E$200,'Line Performance OK'!$A$95),"")</f>
        <v/>
      </c>
      <c r="H96" s="8" t="str">
        <f>IFERROR($C$95/SUMIFS('Job Number'!#REF!,'Job Number'!$A$3:$A$200,'Line Performance OK'!H$1,'Job Number'!$B$3:$B$200,'Line Performance OK'!$C96,'Job Number'!$E$3:$E$200,'Line Performance OK'!$A$95),"")</f>
        <v/>
      </c>
      <c r="I96" s="8" t="str">
        <f>IFERROR($C$95/SUMIFS('Job Number'!#REF!,'Job Number'!$A$3:$A$200,'Line Performance OK'!I$1,'Job Number'!$B$3:$B$200,'Line Performance OK'!$C96,'Job Number'!$E$3:$E$200,'Line Performance OK'!$A$95),"")</f>
        <v/>
      </c>
      <c r="J96" s="8" t="str">
        <f>IFERROR($C$95/SUMIFS('Job Number'!#REF!,'Job Number'!$A$3:$A$200,'Line Performance OK'!J$1,'Job Number'!$B$3:$B$200,'Line Performance OK'!$C96,'Job Number'!$E$3:$E$200,'Line Performance OK'!$A$95),"")</f>
        <v/>
      </c>
      <c r="K96" s="8" t="str">
        <f>IFERROR($C$95/SUMIFS('Job Number'!#REF!,'Job Number'!$A$3:$A$200,'Line Performance OK'!K$1,'Job Number'!$B$3:$B$200,'Line Performance OK'!$C96,'Job Number'!$E$3:$E$200,'Line Performance OK'!$A$95),"")</f>
        <v/>
      </c>
      <c r="L96" s="8" t="str">
        <f>IFERROR($C$95/SUMIFS('Job Number'!#REF!,'Job Number'!$A$3:$A$200,'Line Performance OK'!L$1,'Job Number'!$B$3:$B$200,'Line Performance OK'!$C96,'Job Number'!$E$3:$E$200,'Line Performance OK'!$A$95),"")</f>
        <v/>
      </c>
      <c r="M96" s="8" t="str">
        <f>IFERROR($C$95/SUMIFS('Job Number'!#REF!,'Job Number'!$A$3:$A$200,'Line Performance OK'!M$1,'Job Number'!$B$3:$B$200,'Line Performance OK'!$C96,'Job Number'!$E$3:$E$200,'Line Performance OK'!$A$95),"")</f>
        <v/>
      </c>
      <c r="N96" s="8" t="str">
        <f>IFERROR($C$95/SUMIFS('Job Number'!#REF!,'Job Number'!$A$3:$A$200,'Line Performance OK'!N$1,'Job Number'!$B$3:$B$200,'Line Performance OK'!$C96,'Job Number'!$E$3:$E$200,'Line Performance OK'!$A$95),"")</f>
        <v/>
      </c>
      <c r="O96" s="8" t="str">
        <f>IFERROR($C$95/SUMIFS('Job Number'!#REF!,'Job Number'!$A$3:$A$200,'Line Performance OK'!O$1,'Job Number'!$B$3:$B$200,'Line Performance OK'!$C96,'Job Number'!$E$3:$E$200,'Line Performance OK'!$A$95),"")</f>
        <v/>
      </c>
      <c r="P96" s="8" t="str">
        <f>IFERROR($C$95/SUMIFS('Job Number'!#REF!,'Job Number'!$A$3:$A$200,'Line Performance OK'!P$1,'Job Number'!$B$3:$B$200,'Line Performance OK'!$C96,'Job Number'!$E$3:$E$200,'Line Performance OK'!$A$95),"")</f>
        <v/>
      </c>
      <c r="Q96" s="8" t="str">
        <f>IFERROR($C$95/SUMIFS('Job Number'!#REF!,'Job Number'!$A$3:$A$200,'Line Performance OK'!Q$1,'Job Number'!$B$3:$B$200,'Line Performance OK'!$C96,'Job Number'!$E$3:$E$200,'Line Performance OK'!$A$95),"")</f>
        <v/>
      </c>
      <c r="R96" s="8" t="str">
        <f>IFERROR($C$95/SUMIFS('Job Number'!#REF!,'Job Number'!$A$3:$A$200,'Line Performance OK'!R$1,'Job Number'!$B$3:$B$200,'Line Performance OK'!$C96,'Job Number'!$E$3:$E$200,'Line Performance OK'!$A$95),"")</f>
        <v/>
      </c>
      <c r="S96" s="8" t="str">
        <f>IFERROR($C$95/SUMIFS('Job Number'!#REF!,'Job Number'!$A$3:$A$200,'Line Performance OK'!S$1,'Job Number'!$B$3:$B$200,'Line Performance OK'!$C96,'Job Number'!$E$3:$E$200,'Line Performance OK'!$A$95),"")</f>
        <v/>
      </c>
      <c r="T96" s="8" t="str">
        <f>IFERROR($C$95/SUMIFS('Job Number'!#REF!,'Job Number'!$A$3:$A$200,'Line Performance OK'!T$1,'Job Number'!$B$3:$B$200,'Line Performance OK'!$C96,'Job Number'!$E$3:$E$200,'Line Performance OK'!$A$95),"")</f>
        <v/>
      </c>
      <c r="U96" s="8" t="str">
        <f>IFERROR($C$95/SUMIFS('Job Number'!#REF!,'Job Number'!$A$3:$A$200,'Line Performance OK'!U$1,'Job Number'!$B$3:$B$200,'Line Performance OK'!$C96,'Job Number'!$E$3:$E$200,'Line Performance OK'!$A$95),"")</f>
        <v/>
      </c>
      <c r="V96" s="8" t="str">
        <f>IFERROR($C$95/SUMIFS('Job Number'!#REF!,'Job Number'!$A$3:$A$200,'Line Performance OK'!V$1,'Job Number'!$B$3:$B$200,'Line Performance OK'!$C96,'Job Number'!$E$3:$E$200,'Line Performance OK'!$A$95),"")</f>
        <v/>
      </c>
      <c r="W96" s="8" t="str">
        <f>IFERROR($C$95/SUMIFS('Job Number'!#REF!,'Job Number'!$A$3:$A$200,'Line Performance OK'!W$1,'Job Number'!$B$3:$B$200,'Line Performance OK'!$C96,'Job Number'!$E$3:$E$200,'Line Performance OK'!$A$95),"")</f>
        <v/>
      </c>
      <c r="X96" s="8" t="str">
        <f>IFERROR($C$95/SUMIFS('Job Number'!#REF!,'Job Number'!$A$3:$A$200,'Line Performance OK'!X$1,'Job Number'!$B$3:$B$200,'Line Performance OK'!$C96,'Job Number'!$E$3:$E$200,'Line Performance OK'!$A$95),"")</f>
        <v/>
      </c>
      <c r="Y96" s="8" t="str">
        <f>IFERROR($C$95/SUMIFS('Job Number'!#REF!,'Job Number'!$A$3:$A$200,'Line Performance OK'!Y$1,'Job Number'!$B$3:$B$200,'Line Performance OK'!$C96,'Job Number'!$E$3:$E$200,'Line Performance OK'!$A$95),"")</f>
        <v/>
      </c>
      <c r="Z96" s="8" t="str">
        <f>IFERROR($C$95/SUMIFS('Job Number'!#REF!,'Job Number'!$A$3:$A$200,'Line Performance OK'!Z$1,'Job Number'!$B$3:$B$200,'Line Performance OK'!$C96,'Job Number'!$E$3:$E$200,'Line Performance OK'!$A$95),"")</f>
        <v/>
      </c>
      <c r="AA96" s="8" t="str">
        <f>IFERROR($C$95/SUMIFS('Job Number'!#REF!,'Job Number'!$A$3:$A$200,'Line Performance OK'!AA$1,'Job Number'!$B$3:$B$200,'Line Performance OK'!$C96,'Job Number'!$E$3:$E$200,'Line Performance OK'!$A$95),"")</f>
        <v/>
      </c>
      <c r="AB96" s="8" t="str">
        <f>IFERROR($C$95/SUMIFS('Job Number'!#REF!,'Job Number'!$A$3:$A$200,'Line Performance OK'!AB$1,'Job Number'!$B$3:$B$200,'Line Performance OK'!$C96,'Job Number'!$E$3:$E$200,'Line Performance OK'!$A$95),"")</f>
        <v/>
      </c>
      <c r="AC96" s="8" t="str">
        <f>IFERROR($C$95/SUMIFS('Job Number'!#REF!,'Job Number'!$A$3:$A$200,'Line Performance OK'!AC$1,'Job Number'!$B$3:$B$200,'Line Performance OK'!$C96,'Job Number'!$E$3:$E$200,'Line Performance OK'!$A$95),"")</f>
        <v/>
      </c>
      <c r="AD96" s="8" t="str">
        <f>IFERROR($C$95/SUMIFS('Job Number'!#REF!,'Job Number'!$A$3:$A$200,'Line Performance OK'!AD$1,'Job Number'!$B$3:$B$200,'Line Performance OK'!$C96,'Job Number'!$E$3:$E$200,'Line Performance OK'!$A$95),"")</f>
        <v/>
      </c>
      <c r="AE96" s="8" t="str">
        <f>IFERROR($C$95/SUMIFS('Job Number'!#REF!,'Job Number'!$A$3:$A$200,'Line Performance OK'!AE$1,'Job Number'!$B$3:$B$200,'Line Performance OK'!$C96,'Job Number'!$E$3:$E$200,'Line Performance OK'!$A$95),"")</f>
        <v/>
      </c>
      <c r="AF96" s="8" t="str">
        <f>IFERROR($C$95/SUMIFS('Job Number'!#REF!,'Job Number'!$A$3:$A$200,'Line Performance OK'!AF$1,'Job Number'!$B$3:$B$200,'Line Performance OK'!$C96,'Job Number'!$E$3:$E$200,'Line Performance OK'!$A$95),"")</f>
        <v/>
      </c>
      <c r="AG96" s="8" t="str">
        <f>IFERROR($C$95/SUMIFS('Job Number'!#REF!,'Job Number'!$A$3:$A$200,'Line Performance OK'!AG$1,'Job Number'!$B$3:$B$200,'Line Performance OK'!$C96,'Job Number'!$E$3:$E$200,'Line Performance OK'!$A$95),"")</f>
        <v/>
      </c>
      <c r="AH96" s="8" t="str">
        <f>IFERROR($C$95/SUMIFS('Job Number'!#REF!,'Job Number'!$A$3:$A$200,'Line Performance OK'!AH$1,'Job Number'!$B$3:$B$200,'Line Performance OK'!$C96,'Job Number'!$E$3:$E$200,'Line Performance OK'!$A$95),"")</f>
        <v/>
      </c>
    </row>
    <row r="97" spans="1:34" ht="14.25" customHeight="1">
      <c r="B97" s="5"/>
      <c r="C97" s="54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3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4" t="e">
        <f>'Line Output'!#REF!</f>
        <v>#REF!</v>
      </c>
      <c r="D99" s="8" t="str">
        <f>IFERROR($C$98/SUMIFS('Job Number'!#REF!,'Job Number'!$A$3:$A$200,'Line Performance OK'!D$1,'Job Number'!$B$3:$B$200,'Line Performance OK'!$C99,'Job Number'!$E$3:$E$200,'Line Performance OK'!$A$98),"")</f>
        <v/>
      </c>
      <c r="E99" s="8" t="str">
        <f>IFERROR($C$98/SUMIFS('Job Number'!#REF!,'Job Number'!$A$3:$A$200,'Line Performance OK'!E$1,'Job Number'!$B$3:$B$200,'Line Performance OK'!$C99,'Job Number'!$E$3:$E$200,'Line Performance OK'!$A$98),"")</f>
        <v/>
      </c>
      <c r="F99" s="8" t="str">
        <f>IFERROR($C$98/SUMIFS('Job Number'!#REF!,'Job Number'!$A$3:$A$200,'Line Performance OK'!F$1,'Job Number'!$B$3:$B$200,'Line Performance OK'!$C99,'Job Number'!$E$3:$E$200,'Line Performance OK'!$A$98),"")</f>
        <v/>
      </c>
      <c r="G99" s="8" t="str">
        <f>IFERROR($C$98/SUMIFS('Job Number'!#REF!,'Job Number'!$A$3:$A$200,'Line Performance OK'!G$1,'Job Number'!$B$3:$B$200,'Line Performance OK'!$C99,'Job Number'!$E$3:$E$200,'Line Performance OK'!$A$98),"")</f>
        <v/>
      </c>
      <c r="H99" s="8" t="str">
        <f>IFERROR($C$98/SUMIFS('Job Number'!#REF!,'Job Number'!$A$3:$A$200,'Line Performance OK'!H$1,'Job Number'!$B$3:$B$200,'Line Performance OK'!$C99,'Job Number'!$E$3:$E$200,'Line Performance OK'!$A$98),"")</f>
        <v/>
      </c>
      <c r="I99" s="8" t="str">
        <f>IFERROR($C$98/SUMIFS('Job Number'!#REF!,'Job Number'!$A$3:$A$200,'Line Performance OK'!I$1,'Job Number'!$B$3:$B$200,'Line Performance OK'!$C99,'Job Number'!$E$3:$E$200,'Line Performance OK'!$A$98),"")</f>
        <v/>
      </c>
      <c r="J99" s="8" t="str">
        <f>IFERROR($C$98/SUMIFS('Job Number'!#REF!,'Job Number'!$A$3:$A$200,'Line Performance OK'!J$1,'Job Number'!$B$3:$B$200,'Line Performance OK'!$C99,'Job Number'!$E$3:$E$200,'Line Performance OK'!$A$98),"")</f>
        <v/>
      </c>
      <c r="K99" s="8" t="str">
        <f>IFERROR($C$98/SUMIFS('Job Number'!#REF!,'Job Number'!$A$3:$A$200,'Line Performance OK'!K$1,'Job Number'!$B$3:$B$200,'Line Performance OK'!$C99,'Job Number'!$E$3:$E$200,'Line Performance OK'!$A$98),"")</f>
        <v/>
      </c>
      <c r="L99" s="8" t="str">
        <f>IFERROR($C$98/SUMIFS('Job Number'!#REF!,'Job Number'!$A$3:$A$200,'Line Performance OK'!L$1,'Job Number'!$B$3:$B$200,'Line Performance OK'!$C99,'Job Number'!$E$3:$E$200,'Line Performance OK'!$A$98),"")</f>
        <v/>
      </c>
      <c r="M99" s="8" t="str">
        <f>IFERROR($C$98/SUMIFS('Job Number'!#REF!,'Job Number'!$A$3:$A$200,'Line Performance OK'!M$1,'Job Number'!$B$3:$B$200,'Line Performance OK'!$C99,'Job Number'!$E$3:$E$200,'Line Performance OK'!$A$98),"")</f>
        <v/>
      </c>
      <c r="N99" s="8" t="str">
        <f>IFERROR($C$98/SUMIFS('Job Number'!#REF!,'Job Number'!$A$3:$A$200,'Line Performance OK'!N$1,'Job Number'!$B$3:$B$200,'Line Performance OK'!$C99,'Job Number'!$E$3:$E$200,'Line Performance OK'!$A$98),"")</f>
        <v/>
      </c>
      <c r="O99" s="8" t="str">
        <f>IFERROR($C$98/SUMIFS('Job Number'!#REF!,'Job Number'!$A$3:$A$200,'Line Performance OK'!O$1,'Job Number'!$B$3:$B$200,'Line Performance OK'!$C99,'Job Number'!$E$3:$E$200,'Line Performance OK'!$A$98),"")</f>
        <v/>
      </c>
      <c r="P99" s="8" t="str">
        <f>IFERROR($C$98/SUMIFS('Job Number'!#REF!,'Job Number'!$A$3:$A$200,'Line Performance OK'!P$1,'Job Number'!$B$3:$B$200,'Line Performance OK'!$C99,'Job Number'!$E$3:$E$200,'Line Performance OK'!$A$98),"")</f>
        <v/>
      </c>
      <c r="Q99" s="8" t="str">
        <f>IFERROR($C$98/SUMIFS('Job Number'!#REF!,'Job Number'!$A$3:$A$200,'Line Performance OK'!Q$1,'Job Number'!$B$3:$B$200,'Line Performance OK'!$C99,'Job Number'!$E$3:$E$200,'Line Performance OK'!$A$98),"")</f>
        <v/>
      </c>
      <c r="R99" s="8" t="str">
        <f>IFERROR($C$98/SUMIFS('Job Number'!#REF!,'Job Number'!$A$3:$A$200,'Line Performance OK'!R$1,'Job Number'!$B$3:$B$200,'Line Performance OK'!$C99,'Job Number'!$E$3:$E$200,'Line Performance OK'!$A$98),"")</f>
        <v/>
      </c>
      <c r="S99" s="8" t="str">
        <f>IFERROR($C$98/SUMIFS('Job Number'!#REF!,'Job Number'!$A$3:$A$200,'Line Performance OK'!S$1,'Job Number'!$B$3:$B$200,'Line Performance OK'!$C99,'Job Number'!$E$3:$E$200,'Line Performance OK'!$A$98),"")</f>
        <v/>
      </c>
      <c r="T99" s="8" t="str">
        <f>IFERROR($C$98/SUMIFS('Job Number'!#REF!,'Job Number'!$A$3:$A$200,'Line Performance OK'!T$1,'Job Number'!$B$3:$B$200,'Line Performance OK'!$C99,'Job Number'!$E$3:$E$200,'Line Performance OK'!$A$98),"")</f>
        <v/>
      </c>
      <c r="U99" s="8" t="str">
        <f>IFERROR($C$98/SUMIFS('Job Number'!#REF!,'Job Number'!$A$3:$A$200,'Line Performance OK'!U$1,'Job Number'!$B$3:$B$200,'Line Performance OK'!$C99,'Job Number'!$E$3:$E$200,'Line Performance OK'!$A$98),"")</f>
        <v/>
      </c>
      <c r="V99" s="8" t="str">
        <f>IFERROR($C$98/SUMIFS('Job Number'!#REF!,'Job Number'!$A$3:$A$200,'Line Performance OK'!V$1,'Job Number'!$B$3:$B$200,'Line Performance OK'!$C99,'Job Number'!$E$3:$E$200,'Line Performance OK'!$A$98),"")</f>
        <v/>
      </c>
      <c r="W99" s="8" t="str">
        <f>IFERROR($C$98/SUMIFS('Job Number'!#REF!,'Job Number'!$A$3:$A$200,'Line Performance OK'!W$1,'Job Number'!$B$3:$B$200,'Line Performance OK'!$C99,'Job Number'!$E$3:$E$200,'Line Performance OK'!$A$98),"")</f>
        <v/>
      </c>
      <c r="X99" s="8" t="str">
        <f>IFERROR($C$98/SUMIFS('Job Number'!#REF!,'Job Number'!$A$3:$A$200,'Line Performance OK'!X$1,'Job Number'!$B$3:$B$200,'Line Performance OK'!$C99,'Job Number'!$E$3:$E$200,'Line Performance OK'!$A$98),"")</f>
        <v/>
      </c>
      <c r="Y99" s="8" t="str">
        <f>IFERROR($C$98/SUMIFS('Job Number'!#REF!,'Job Number'!$A$3:$A$200,'Line Performance OK'!Y$1,'Job Number'!$B$3:$B$200,'Line Performance OK'!$C99,'Job Number'!$E$3:$E$200,'Line Performance OK'!$A$98),"")</f>
        <v/>
      </c>
      <c r="Z99" s="8" t="str">
        <f>IFERROR($C$98/SUMIFS('Job Number'!#REF!,'Job Number'!$A$3:$A$200,'Line Performance OK'!Z$1,'Job Number'!$B$3:$B$200,'Line Performance OK'!$C99,'Job Number'!$E$3:$E$200,'Line Performance OK'!$A$98),"")</f>
        <v/>
      </c>
      <c r="AA99" s="8" t="str">
        <f>IFERROR($C$98/SUMIFS('Job Number'!#REF!,'Job Number'!$A$3:$A$200,'Line Performance OK'!AA$1,'Job Number'!$B$3:$B$200,'Line Performance OK'!$C99,'Job Number'!$E$3:$E$200,'Line Performance OK'!$A$98),"")</f>
        <v/>
      </c>
      <c r="AB99" s="8" t="str">
        <f>IFERROR($C$98/SUMIFS('Job Number'!#REF!,'Job Number'!$A$3:$A$200,'Line Performance OK'!AB$1,'Job Number'!$B$3:$B$200,'Line Performance OK'!$C99,'Job Number'!$E$3:$E$200,'Line Performance OK'!$A$98),"")</f>
        <v/>
      </c>
      <c r="AC99" s="8" t="str">
        <f>IFERROR($C$98/SUMIFS('Job Number'!#REF!,'Job Number'!$A$3:$A$200,'Line Performance OK'!AC$1,'Job Number'!$B$3:$B$200,'Line Performance OK'!$C99,'Job Number'!$E$3:$E$200,'Line Performance OK'!$A$98),"")</f>
        <v/>
      </c>
      <c r="AD99" s="8" t="str">
        <f>IFERROR($C$98/SUMIFS('Job Number'!#REF!,'Job Number'!$A$3:$A$200,'Line Performance OK'!AD$1,'Job Number'!$B$3:$B$200,'Line Performance OK'!$C99,'Job Number'!$E$3:$E$200,'Line Performance OK'!$A$98),"")</f>
        <v/>
      </c>
      <c r="AE99" s="8" t="str">
        <f>IFERROR($C$98/SUMIFS('Job Number'!#REF!,'Job Number'!$A$3:$A$200,'Line Performance OK'!AE$1,'Job Number'!$B$3:$B$200,'Line Performance OK'!$C99,'Job Number'!$E$3:$E$200,'Line Performance OK'!$A$98),"")</f>
        <v/>
      </c>
      <c r="AF99" s="8" t="str">
        <f>IFERROR($C$98/SUMIFS('Job Number'!#REF!,'Job Number'!$A$3:$A$200,'Line Performance OK'!AF$1,'Job Number'!$B$3:$B$200,'Line Performance OK'!$C99,'Job Number'!$E$3:$E$200,'Line Performance OK'!$A$98),"")</f>
        <v/>
      </c>
      <c r="AG99" s="8" t="str">
        <f>IFERROR($C$98/SUMIFS('Job Number'!#REF!,'Job Number'!$A$3:$A$200,'Line Performance OK'!AG$1,'Job Number'!$B$3:$B$200,'Line Performance OK'!$C99,'Job Number'!$E$3:$E$200,'Line Performance OK'!$A$98),"")</f>
        <v/>
      </c>
      <c r="AH99" s="8" t="str">
        <f>IFERROR($C$98/SUMIFS('Job Number'!#REF!,'Job Number'!$A$3:$A$200,'Line Performance OK'!AH$1,'Job Number'!$B$3:$B$200,'Line Performance OK'!$C99,'Job Number'!$E$3:$E$200,'Line Performance OK'!$A$98),"")</f>
        <v/>
      </c>
    </row>
    <row r="100" spans="1:34">
      <c r="B100" s="5"/>
      <c r="C100" s="54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3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4" t="e">
        <f>'Line Output'!#REF!</f>
        <v>#REF!</v>
      </c>
      <c r="D102" s="8" t="str">
        <f>IFERROR($C$101/SUMIFS('Job Number'!#REF!,'Job Number'!$A$3:$A$200,'Line Performance OK'!D$1,'Job Number'!$B$3:$B$200,'Line Performance OK'!$C102,'Job Number'!$E$3:$E$200,'Line Performance OK'!$A$101),"")</f>
        <v/>
      </c>
      <c r="E102" s="8" t="str">
        <f>IFERROR($C$101/SUMIFS('Job Number'!#REF!,'Job Number'!$A$3:$A$200,'Line Performance OK'!E$1,'Job Number'!$B$3:$B$200,'Line Performance OK'!$C102,'Job Number'!$E$3:$E$200,'Line Performance OK'!$A$101),"")</f>
        <v/>
      </c>
      <c r="F102" s="8" t="str">
        <f>IFERROR($C$101/SUMIFS('Job Number'!#REF!,'Job Number'!$A$3:$A$200,'Line Performance OK'!F$1,'Job Number'!$B$3:$B$200,'Line Performance OK'!$C102,'Job Number'!$E$3:$E$200,'Line Performance OK'!$A$101),"")</f>
        <v/>
      </c>
      <c r="G102" s="8" t="str">
        <f>IFERROR($C$101/SUMIFS('Job Number'!#REF!,'Job Number'!$A$3:$A$200,'Line Performance OK'!G$1,'Job Number'!$B$3:$B$200,'Line Performance OK'!$C102,'Job Number'!$E$3:$E$200,'Line Performance OK'!$A$101),"")</f>
        <v/>
      </c>
      <c r="H102" s="8" t="str">
        <f>IFERROR($C$101/SUMIFS('Job Number'!#REF!,'Job Number'!$A$3:$A$200,'Line Performance OK'!H$1,'Job Number'!$B$3:$B$200,'Line Performance OK'!$C102,'Job Number'!$E$3:$E$200,'Line Performance OK'!$A$101),"")</f>
        <v/>
      </c>
      <c r="I102" s="8" t="str">
        <f>IFERROR($C$101/SUMIFS('Job Number'!#REF!,'Job Number'!$A$3:$A$200,'Line Performance OK'!I$1,'Job Number'!$B$3:$B$200,'Line Performance OK'!$C102,'Job Number'!$E$3:$E$200,'Line Performance OK'!$A$101),"")</f>
        <v/>
      </c>
      <c r="J102" s="8" t="str">
        <f>IFERROR($C$101/SUMIFS('Job Number'!#REF!,'Job Number'!$A$3:$A$200,'Line Performance OK'!J$1,'Job Number'!$B$3:$B$200,'Line Performance OK'!$C102,'Job Number'!$E$3:$E$200,'Line Performance OK'!$A$101),"")</f>
        <v/>
      </c>
      <c r="K102" s="8" t="str">
        <f>IFERROR($C$101/SUMIFS('Job Number'!#REF!,'Job Number'!$A$3:$A$200,'Line Performance OK'!K$1,'Job Number'!$B$3:$B$200,'Line Performance OK'!$C102,'Job Number'!$E$3:$E$200,'Line Performance OK'!$A$101),"")</f>
        <v/>
      </c>
      <c r="L102" s="8" t="str">
        <f>IFERROR($C$101/SUMIFS('Job Number'!#REF!,'Job Number'!$A$3:$A$200,'Line Performance OK'!L$1,'Job Number'!$B$3:$B$200,'Line Performance OK'!$C102,'Job Number'!$E$3:$E$200,'Line Performance OK'!$A$101),"")</f>
        <v/>
      </c>
      <c r="M102" s="8" t="str">
        <f>IFERROR($C$101/SUMIFS('Job Number'!#REF!,'Job Number'!$A$3:$A$200,'Line Performance OK'!M$1,'Job Number'!$B$3:$B$200,'Line Performance OK'!$C102,'Job Number'!$E$3:$E$200,'Line Performance OK'!$A$101),"")</f>
        <v/>
      </c>
      <c r="N102" s="8" t="str">
        <f>IFERROR($C$101/SUMIFS('Job Number'!#REF!,'Job Number'!$A$3:$A$200,'Line Performance OK'!N$1,'Job Number'!$B$3:$B$200,'Line Performance OK'!$C102,'Job Number'!$E$3:$E$200,'Line Performance OK'!$A$101),"")</f>
        <v/>
      </c>
      <c r="O102" s="8" t="str">
        <f>IFERROR($C$101/SUMIFS('Job Number'!#REF!,'Job Number'!$A$3:$A$200,'Line Performance OK'!O$1,'Job Number'!$B$3:$B$200,'Line Performance OK'!$C102,'Job Number'!$E$3:$E$200,'Line Performance OK'!$A$101),"")</f>
        <v/>
      </c>
      <c r="P102" s="8" t="str">
        <f>IFERROR($C$101/SUMIFS('Job Number'!#REF!,'Job Number'!$A$3:$A$200,'Line Performance OK'!P$1,'Job Number'!$B$3:$B$200,'Line Performance OK'!$C102,'Job Number'!$E$3:$E$200,'Line Performance OK'!$A$101),"")</f>
        <v/>
      </c>
      <c r="Q102" s="8" t="str">
        <f>IFERROR($C$101/SUMIFS('Job Number'!#REF!,'Job Number'!$A$3:$A$200,'Line Performance OK'!Q$1,'Job Number'!$B$3:$B$200,'Line Performance OK'!$C102,'Job Number'!$E$3:$E$200,'Line Performance OK'!$A$101),"")</f>
        <v/>
      </c>
      <c r="R102" s="8" t="str">
        <f>IFERROR($C$101/SUMIFS('Job Number'!#REF!,'Job Number'!$A$3:$A$200,'Line Performance OK'!R$1,'Job Number'!$B$3:$B$200,'Line Performance OK'!$C102,'Job Number'!$E$3:$E$200,'Line Performance OK'!$A$101),"")</f>
        <v/>
      </c>
      <c r="S102" s="8" t="str">
        <f>IFERROR($C$101/SUMIFS('Job Number'!#REF!,'Job Number'!$A$3:$A$200,'Line Performance OK'!S$1,'Job Number'!$B$3:$B$200,'Line Performance OK'!$C102,'Job Number'!$E$3:$E$200,'Line Performance OK'!$A$101),"")</f>
        <v/>
      </c>
      <c r="T102" s="8" t="str">
        <f>IFERROR($C$101/SUMIFS('Job Number'!#REF!,'Job Number'!$A$3:$A$200,'Line Performance OK'!T$1,'Job Number'!$B$3:$B$200,'Line Performance OK'!$C102,'Job Number'!$E$3:$E$200,'Line Performance OK'!$A$101),"")</f>
        <v/>
      </c>
      <c r="U102" s="8" t="str">
        <f>IFERROR($C$101/SUMIFS('Job Number'!#REF!,'Job Number'!$A$3:$A$200,'Line Performance OK'!U$1,'Job Number'!$B$3:$B$200,'Line Performance OK'!$C102,'Job Number'!$E$3:$E$200,'Line Performance OK'!$A$101),"")</f>
        <v/>
      </c>
      <c r="V102" s="8" t="str">
        <f>IFERROR($C$101/SUMIFS('Job Number'!#REF!,'Job Number'!$A$3:$A$200,'Line Performance OK'!V$1,'Job Number'!$B$3:$B$200,'Line Performance OK'!$C102,'Job Number'!$E$3:$E$200,'Line Performance OK'!$A$101),"")</f>
        <v/>
      </c>
      <c r="W102" s="8" t="str">
        <f>IFERROR($C$101/SUMIFS('Job Number'!#REF!,'Job Number'!$A$3:$A$200,'Line Performance OK'!W$1,'Job Number'!$B$3:$B$200,'Line Performance OK'!$C102,'Job Number'!$E$3:$E$200,'Line Performance OK'!$A$101),"")</f>
        <v/>
      </c>
      <c r="X102" s="8" t="str">
        <f>IFERROR($C$101/SUMIFS('Job Number'!#REF!,'Job Number'!$A$3:$A$200,'Line Performance OK'!X$1,'Job Number'!$B$3:$B$200,'Line Performance OK'!$C102,'Job Number'!$E$3:$E$200,'Line Performance OK'!$A$101),"")</f>
        <v/>
      </c>
      <c r="Y102" s="8" t="str">
        <f>IFERROR($C$101/SUMIFS('Job Number'!#REF!,'Job Number'!$A$3:$A$200,'Line Performance OK'!Y$1,'Job Number'!$B$3:$B$200,'Line Performance OK'!$C102,'Job Number'!$E$3:$E$200,'Line Performance OK'!$A$101),"")</f>
        <v/>
      </c>
      <c r="Z102" s="8" t="str">
        <f>IFERROR($C$101/SUMIFS('Job Number'!#REF!,'Job Number'!$A$3:$A$200,'Line Performance OK'!Z$1,'Job Number'!$B$3:$B$200,'Line Performance OK'!$C102,'Job Number'!$E$3:$E$200,'Line Performance OK'!$A$101),"")</f>
        <v/>
      </c>
      <c r="AA102" s="8" t="str">
        <f>IFERROR($C$101/SUMIFS('Job Number'!#REF!,'Job Number'!$A$3:$A$200,'Line Performance OK'!AA$1,'Job Number'!$B$3:$B$200,'Line Performance OK'!$C102,'Job Number'!$E$3:$E$200,'Line Performance OK'!$A$101),"")</f>
        <v/>
      </c>
      <c r="AB102" s="8" t="str">
        <f>IFERROR($C$101/SUMIFS('Job Number'!#REF!,'Job Number'!$A$3:$A$200,'Line Performance OK'!AB$1,'Job Number'!$B$3:$B$200,'Line Performance OK'!$C102,'Job Number'!$E$3:$E$200,'Line Performance OK'!$A$101),"")</f>
        <v/>
      </c>
      <c r="AC102" s="8" t="str">
        <f>IFERROR($C$101/SUMIFS('Job Number'!#REF!,'Job Number'!$A$3:$A$200,'Line Performance OK'!AC$1,'Job Number'!$B$3:$B$200,'Line Performance OK'!$C102,'Job Number'!$E$3:$E$200,'Line Performance OK'!$A$101),"")</f>
        <v/>
      </c>
      <c r="AD102" s="8" t="str">
        <f>IFERROR($C$101/SUMIFS('Job Number'!#REF!,'Job Number'!$A$3:$A$200,'Line Performance OK'!AD$1,'Job Number'!$B$3:$B$200,'Line Performance OK'!$C102,'Job Number'!$E$3:$E$200,'Line Performance OK'!$A$101),"")</f>
        <v/>
      </c>
      <c r="AE102" s="8" t="str">
        <f>IFERROR($C$101/SUMIFS('Job Number'!#REF!,'Job Number'!$A$3:$A$200,'Line Performance OK'!AE$1,'Job Number'!$B$3:$B$200,'Line Performance OK'!$C102,'Job Number'!$E$3:$E$200,'Line Performance OK'!$A$101),"")</f>
        <v/>
      </c>
      <c r="AF102" s="8" t="str">
        <f>IFERROR($C$101/SUMIFS('Job Number'!#REF!,'Job Number'!$A$3:$A$200,'Line Performance OK'!AF$1,'Job Number'!$B$3:$B$200,'Line Performance OK'!$C102,'Job Number'!$E$3:$E$200,'Line Performance OK'!$A$101),"")</f>
        <v/>
      </c>
      <c r="AG102" s="8" t="str">
        <f>IFERROR($C$101/SUMIFS('Job Number'!#REF!,'Job Number'!$A$3:$A$200,'Line Performance OK'!AG$1,'Job Number'!$B$3:$B$200,'Line Performance OK'!$C102,'Job Number'!$E$3:$E$200,'Line Performance OK'!$A$101),"")</f>
        <v/>
      </c>
      <c r="AH102" s="8" t="str">
        <f>IFERROR($C$101/SUMIFS('Job Number'!#REF!,'Job Number'!$A$3:$A$200,'Line Performance OK'!AH$1,'Job Number'!$B$3:$B$200,'Line Performance OK'!$C102,'Job Number'!$E$3:$E$200,'Line Performance OK'!$A$101),"")</f>
        <v/>
      </c>
    </row>
    <row r="103" spans="1:34" ht="14.25" customHeight="1">
      <c r="B103" s="5"/>
      <c r="C103" s="54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3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4" t="e">
        <f>'Line Output'!#REF!</f>
        <v>#REF!</v>
      </c>
      <c r="D105" s="8" t="str">
        <f>IFERROR($C$104/SUMIFS('Job Number'!#REF!,'Job Number'!$A$3:$A$200,'Line Performance OK'!D$1,'Job Number'!$B$3:$B$200,'Line Performance OK'!$C105,'Job Number'!$E$3:$E$200,'Line Performance OK'!$A$104),"")</f>
        <v/>
      </c>
      <c r="E105" s="8" t="str">
        <f>IFERROR($C$104/SUMIFS('Job Number'!#REF!,'Job Number'!$A$3:$A$200,'Line Performance OK'!E$1,'Job Number'!$B$3:$B$200,'Line Performance OK'!$C105,'Job Number'!$E$3:$E$200,'Line Performance OK'!$A$104),"")</f>
        <v/>
      </c>
      <c r="F105" s="8" t="str">
        <f>IFERROR($C$104/SUMIFS('Job Number'!#REF!,'Job Number'!$A$3:$A$200,'Line Performance OK'!F$1,'Job Number'!$B$3:$B$200,'Line Performance OK'!$C105,'Job Number'!$E$3:$E$200,'Line Performance OK'!$A$104),"")</f>
        <v/>
      </c>
      <c r="G105" s="8" t="str">
        <f>IFERROR($C$104/SUMIFS('Job Number'!#REF!,'Job Number'!$A$3:$A$200,'Line Performance OK'!G$1,'Job Number'!$B$3:$B$200,'Line Performance OK'!$C105,'Job Number'!$E$3:$E$200,'Line Performance OK'!$A$104),"")</f>
        <v/>
      </c>
      <c r="H105" s="8" t="str">
        <f>IFERROR($C$104/SUMIFS('Job Number'!#REF!,'Job Number'!$A$3:$A$200,'Line Performance OK'!H$1,'Job Number'!$B$3:$B$200,'Line Performance OK'!$C105,'Job Number'!$E$3:$E$200,'Line Performance OK'!$A$104),"")</f>
        <v/>
      </c>
      <c r="I105" s="8" t="str">
        <f>IFERROR($C$104/SUMIFS('Job Number'!#REF!,'Job Number'!$A$3:$A$200,'Line Performance OK'!I$1,'Job Number'!$B$3:$B$200,'Line Performance OK'!$C105,'Job Number'!$E$3:$E$200,'Line Performance OK'!$A$104),"")</f>
        <v/>
      </c>
      <c r="J105" s="8" t="str">
        <f>IFERROR($C$104/SUMIFS('Job Number'!#REF!,'Job Number'!$A$3:$A$200,'Line Performance OK'!J$1,'Job Number'!$B$3:$B$200,'Line Performance OK'!$C105,'Job Number'!$E$3:$E$200,'Line Performance OK'!$A$104),"")</f>
        <v/>
      </c>
      <c r="K105" s="8" t="str">
        <f>IFERROR($C$104/SUMIFS('Job Number'!#REF!,'Job Number'!$A$3:$A$200,'Line Performance OK'!K$1,'Job Number'!$B$3:$B$200,'Line Performance OK'!$C105,'Job Number'!$E$3:$E$200,'Line Performance OK'!$A$104),"")</f>
        <v/>
      </c>
      <c r="L105" s="8" t="str">
        <f>IFERROR($C$104/SUMIFS('Job Number'!#REF!,'Job Number'!$A$3:$A$200,'Line Performance OK'!L$1,'Job Number'!$B$3:$B$200,'Line Performance OK'!$C105,'Job Number'!$E$3:$E$200,'Line Performance OK'!$A$104),"")</f>
        <v/>
      </c>
      <c r="M105" s="8" t="str">
        <f>IFERROR($C$104/SUMIFS('Job Number'!#REF!,'Job Number'!$A$3:$A$200,'Line Performance OK'!M$1,'Job Number'!$B$3:$B$200,'Line Performance OK'!$C105,'Job Number'!$E$3:$E$200,'Line Performance OK'!$A$104),"")</f>
        <v/>
      </c>
      <c r="N105" s="8" t="str">
        <f>IFERROR($C$104/SUMIFS('Job Number'!#REF!,'Job Number'!$A$3:$A$200,'Line Performance OK'!N$1,'Job Number'!$B$3:$B$200,'Line Performance OK'!$C105,'Job Number'!$E$3:$E$200,'Line Performance OK'!$A$104),"")</f>
        <v/>
      </c>
      <c r="O105" s="8" t="str">
        <f>IFERROR($C$104/SUMIFS('Job Number'!#REF!,'Job Number'!$A$3:$A$200,'Line Performance OK'!O$1,'Job Number'!$B$3:$B$200,'Line Performance OK'!$C105,'Job Number'!$E$3:$E$200,'Line Performance OK'!$A$104),"")</f>
        <v/>
      </c>
      <c r="P105" s="8" t="str">
        <f>IFERROR($C$104/SUMIFS('Job Number'!#REF!,'Job Number'!$A$3:$A$200,'Line Performance OK'!P$1,'Job Number'!$B$3:$B$200,'Line Performance OK'!$C105,'Job Number'!$E$3:$E$200,'Line Performance OK'!$A$104),"")</f>
        <v/>
      </c>
      <c r="Q105" s="8" t="str">
        <f>IFERROR($C$104/SUMIFS('Job Number'!#REF!,'Job Number'!$A$3:$A$200,'Line Performance OK'!Q$1,'Job Number'!$B$3:$B$200,'Line Performance OK'!$C105,'Job Number'!$E$3:$E$200,'Line Performance OK'!$A$104),"")</f>
        <v/>
      </c>
      <c r="R105" s="8" t="str">
        <f>IFERROR($C$104/SUMIFS('Job Number'!#REF!,'Job Number'!$A$3:$A$200,'Line Performance OK'!R$1,'Job Number'!$B$3:$B$200,'Line Performance OK'!$C105,'Job Number'!$E$3:$E$200,'Line Performance OK'!$A$104),"")</f>
        <v/>
      </c>
      <c r="S105" s="8" t="str">
        <f>IFERROR($C$104/SUMIFS('Job Number'!#REF!,'Job Number'!$A$3:$A$200,'Line Performance OK'!S$1,'Job Number'!$B$3:$B$200,'Line Performance OK'!$C105,'Job Number'!$E$3:$E$200,'Line Performance OK'!$A$104),"")</f>
        <v/>
      </c>
      <c r="T105" s="8" t="str">
        <f>IFERROR($C$104/SUMIFS('Job Number'!#REF!,'Job Number'!$A$3:$A$200,'Line Performance OK'!T$1,'Job Number'!$B$3:$B$200,'Line Performance OK'!$C105,'Job Number'!$E$3:$E$200,'Line Performance OK'!$A$104),"")</f>
        <v/>
      </c>
      <c r="U105" s="8" t="str">
        <f>IFERROR($C$104/SUMIFS('Job Number'!#REF!,'Job Number'!$A$3:$A$200,'Line Performance OK'!U$1,'Job Number'!$B$3:$B$200,'Line Performance OK'!$C105,'Job Number'!$E$3:$E$200,'Line Performance OK'!$A$104),"")</f>
        <v/>
      </c>
      <c r="V105" s="8" t="str">
        <f>IFERROR($C$104/SUMIFS('Job Number'!#REF!,'Job Number'!$A$3:$A$200,'Line Performance OK'!V$1,'Job Number'!$B$3:$B$200,'Line Performance OK'!$C105,'Job Number'!$E$3:$E$200,'Line Performance OK'!$A$104),"")</f>
        <v/>
      </c>
      <c r="W105" s="8" t="str">
        <f>IFERROR($C$104/SUMIFS('Job Number'!#REF!,'Job Number'!$A$3:$A$200,'Line Performance OK'!W$1,'Job Number'!$B$3:$B$200,'Line Performance OK'!$C105,'Job Number'!$E$3:$E$200,'Line Performance OK'!$A$104),"")</f>
        <v/>
      </c>
      <c r="X105" s="8" t="str">
        <f>IFERROR($C$104/SUMIFS('Job Number'!#REF!,'Job Number'!$A$3:$A$200,'Line Performance OK'!X$1,'Job Number'!$B$3:$B$200,'Line Performance OK'!$C105,'Job Number'!$E$3:$E$200,'Line Performance OK'!$A$104),"")</f>
        <v/>
      </c>
      <c r="Y105" s="8" t="str">
        <f>IFERROR($C$104/SUMIFS('Job Number'!#REF!,'Job Number'!$A$3:$A$200,'Line Performance OK'!Y$1,'Job Number'!$B$3:$B$200,'Line Performance OK'!$C105,'Job Number'!$E$3:$E$200,'Line Performance OK'!$A$104),"")</f>
        <v/>
      </c>
      <c r="Z105" s="8" t="str">
        <f>IFERROR($C$104/SUMIFS('Job Number'!#REF!,'Job Number'!$A$3:$A$200,'Line Performance OK'!Z$1,'Job Number'!$B$3:$B$200,'Line Performance OK'!$C105,'Job Number'!$E$3:$E$200,'Line Performance OK'!$A$104),"")</f>
        <v/>
      </c>
      <c r="AA105" s="8" t="str">
        <f>IFERROR($C$104/SUMIFS('Job Number'!#REF!,'Job Number'!$A$3:$A$200,'Line Performance OK'!AA$1,'Job Number'!$B$3:$B$200,'Line Performance OK'!$C105,'Job Number'!$E$3:$E$200,'Line Performance OK'!$A$104),"")</f>
        <v/>
      </c>
      <c r="AB105" s="8" t="str">
        <f>IFERROR($C$104/SUMIFS('Job Number'!#REF!,'Job Number'!$A$3:$A$200,'Line Performance OK'!AB$1,'Job Number'!$B$3:$B$200,'Line Performance OK'!$C105,'Job Number'!$E$3:$E$200,'Line Performance OK'!$A$104),"")</f>
        <v/>
      </c>
      <c r="AC105" s="8" t="str">
        <f>IFERROR($C$104/SUMIFS('Job Number'!#REF!,'Job Number'!$A$3:$A$200,'Line Performance OK'!AC$1,'Job Number'!$B$3:$B$200,'Line Performance OK'!$C105,'Job Number'!$E$3:$E$200,'Line Performance OK'!$A$104),"")</f>
        <v/>
      </c>
      <c r="AD105" s="8" t="str">
        <f>IFERROR($C$104/SUMIFS('Job Number'!#REF!,'Job Number'!$A$3:$A$200,'Line Performance OK'!AD$1,'Job Number'!$B$3:$B$200,'Line Performance OK'!$C105,'Job Number'!$E$3:$E$200,'Line Performance OK'!$A$104),"")</f>
        <v/>
      </c>
      <c r="AE105" s="8" t="str">
        <f>IFERROR($C$104/SUMIFS('Job Number'!#REF!,'Job Number'!$A$3:$A$200,'Line Performance OK'!AE$1,'Job Number'!$B$3:$B$200,'Line Performance OK'!$C105,'Job Number'!$E$3:$E$200,'Line Performance OK'!$A$104),"")</f>
        <v/>
      </c>
      <c r="AF105" s="8" t="str">
        <f>IFERROR($C$104/SUMIFS('Job Number'!#REF!,'Job Number'!$A$3:$A$200,'Line Performance OK'!AF$1,'Job Number'!$B$3:$B$200,'Line Performance OK'!$C105,'Job Number'!$E$3:$E$200,'Line Performance OK'!$A$104),"")</f>
        <v/>
      </c>
      <c r="AG105" s="8" t="str">
        <f>IFERROR($C$104/SUMIFS('Job Number'!#REF!,'Job Number'!$A$3:$A$200,'Line Performance OK'!AG$1,'Job Number'!$B$3:$B$200,'Line Performance OK'!$C105,'Job Number'!$E$3:$E$200,'Line Performance OK'!$A$104),"")</f>
        <v/>
      </c>
      <c r="AH105" s="8" t="str">
        <f>IFERROR($C$104/SUMIFS('Job Number'!#REF!,'Job Number'!$A$3:$A$200,'Line Performance OK'!AH$1,'Job Number'!$B$3:$B$200,'Line Performance OK'!$C105,'Job Number'!$E$3:$E$200,'Line Performance OK'!$A$104),"")</f>
        <v/>
      </c>
    </row>
    <row r="106" spans="1:34" ht="14.25" customHeight="1">
      <c r="B106" s="5"/>
      <c r="C106" s="54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3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4" t="e">
        <f>'Line Output'!#REF!</f>
        <v>#REF!</v>
      </c>
      <c r="D108" s="8" t="str">
        <f>IFERROR($C$107/SUMIFS('Job Number'!#REF!,'Job Number'!$A$3:$A$200,'Line Performance OK'!D$1,'Job Number'!$B$3:$B$200,'Line Performance OK'!$C108,'Job Number'!$E$3:$E$200,'Line Performance OK'!$A$107),"")</f>
        <v/>
      </c>
      <c r="E108" s="8" t="str">
        <f>IFERROR($C$107/SUMIFS('Job Number'!#REF!,'Job Number'!$A$3:$A$200,'Line Performance OK'!E$1,'Job Number'!$B$3:$B$200,'Line Performance OK'!$C108,'Job Number'!$E$3:$E$200,'Line Performance OK'!$A$107),"")</f>
        <v/>
      </c>
      <c r="F108" s="8" t="str">
        <f>IFERROR($C$107/SUMIFS('Job Number'!#REF!,'Job Number'!$A$3:$A$200,'Line Performance OK'!F$1,'Job Number'!$B$3:$B$200,'Line Performance OK'!$C108,'Job Number'!$E$3:$E$200,'Line Performance OK'!$A$107),"")</f>
        <v/>
      </c>
      <c r="G108" s="8" t="str">
        <f>IFERROR($C$107/SUMIFS('Job Number'!#REF!,'Job Number'!$A$3:$A$200,'Line Performance OK'!G$1,'Job Number'!$B$3:$B$200,'Line Performance OK'!$C108,'Job Number'!$E$3:$E$200,'Line Performance OK'!$A$107),"")</f>
        <v/>
      </c>
      <c r="H108" s="8" t="str">
        <f>IFERROR($C$107/SUMIFS('Job Number'!#REF!,'Job Number'!$A$3:$A$200,'Line Performance OK'!H$1,'Job Number'!$B$3:$B$200,'Line Performance OK'!$C108,'Job Number'!$E$3:$E$200,'Line Performance OK'!$A$107),"")</f>
        <v/>
      </c>
      <c r="I108" s="8" t="str">
        <f>IFERROR($C$107/SUMIFS('Job Number'!#REF!,'Job Number'!$A$3:$A$200,'Line Performance OK'!I$1,'Job Number'!$B$3:$B$200,'Line Performance OK'!$C108,'Job Number'!$E$3:$E$200,'Line Performance OK'!$A$107),"")</f>
        <v/>
      </c>
      <c r="J108" s="8" t="str">
        <f>IFERROR($C$107/SUMIFS('Job Number'!#REF!,'Job Number'!$A$3:$A$200,'Line Performance OK'!J$1,'Job Number'!$B$3:$B$200,'Line Performance OK'!$C108,'Job Number'!$E$3:$E$200,'Line Performance OK'!$A$107),"")</f>
        <v/>
      </c>
      <c r="K108" s="8" t="str">
        <f>IFERROR($C$107/SUMIFS('Job Number'!#REF!,'Job Number'!$A$3:$A$200,'Line Performance OK'!K$1,'Job Number'!$B$3:$B$200,'Line Performance OK'!$C108,'Job Number'!$E$3:$E$200,'Line Performance OK'!$A$107),"")</f>
        <v/>
      </c>
      <c r="L108" s="8" t="str">
        <f>IFERROR($C$107/SUMIFS('Job Number'!#REF!,'Job Number'!$A$3:$A$200,'Line Performance OK'!L$1,'Job Number'!$B$3:$B$200,'Line Performance OK'!$C108,'Job Number'!$E$3:$E$200,'Line Performance OK'!$A$107),"")</f>
        <v/>
      </c>
      <c r="M108" s="8" t="str">
        <f>IFERROR($C$107/SUMIFS('Job Number'!#REF!,'Job Number'!$A$3:$A$200,'Line Performance OK'!M$1,'Job Number'!$B$3:$B$200,'Line Performance OK'!$C108,'Job Number'!$E$3:$E$200,'Line Performance OK'!$A$107),"")</f>
        <v/>
      </c>
      <c r="N108" s="8" t="str">
        <f>IFERROR($C$107/SUMIFS('Job Number'!#REF!,'Job Number'!$A$3:$A$200,'Line Performance OK'!N$1,'Job Number'!$B$3:$B$200,'Line Performance OK'!$C108,'Job Number'!$E$3:$E$200,'Line Performance OK'!$A$107),"")</f>
        <v/>
      </c>
      <c r="O108" s="8" t="str">
        <f>IFERROR($C$107/SUMIFS('Job Number'!#REF!,'Job Number'!$A$3:$A$200,'Line Performance OK'!O$1,'Job Number'!$B$3:$B$200,'Line Performance OK'!$C108,'Job Number'!$E$3:$E$200,'Line Performance OK'!$A$107),"")</f>
        <v/>
      </c>
      <c r="P108" s="8" t="str">
        <f>IFERROR($C$107/SUMIFS('Job Number'!#REF!,'Job Number'!$A$3:$A$200,'Line Performance OK'!P$1,'Job Number'!$B$3:$B$200,'Line Performance OK'!$C108,'Job Number'!$E$3:$E$200,'Line Performance OK'!$A$107),"")</f>
        <v/>
      </c>
      <c r="Q108" s="8" t="str">
        <f>IFERROR($C$107/SUMIFS('Job Number'!#REF!,'Job Number'!$A$3:$A$200,'Line Performance OK'!Q$1,'Job Number'!$B$3:$B$200,'Line Performance OK'!$C108,'Job Number'!$E$3:$E$200,'Line Performance OK'!$A$107),"")</f>
        <v/>
      </c>
      <c r="R108" s="8" t="str">
        <f>IFERROR($C$107/SUMIFS('Job Number'!#REF!,'Job Number'!$A$3:$A$200,'Line Performance OK'!R$1,'Job Number'!$B$3:$B$200,'Line Performance OK'!$C108,'Job Number'!$E$3:$E$200,'Line Performance OK'!$A$107),"")</f>
        <v/>
      </c>
      <c r="S108" s="8" t="str">
        <f>IFERROR($C$107/SUMIFS('Job Number'!#REF!,'Job Number'!$A$3:$A$200,'Line Performance OK'!S$1,'Job Number'!$B$3:$B$200,'Line Performance OK'!$C108,'Job Number'!$E$3:$E$200,'Line Performance OK'!$A$107),"")</f>
        <v/>
      </c>
      <c r="T108" s="8" t="str">
        <f>IFERROR($C$107/SUMIFS('Job Number'!#REF!,'Job Number'!$A$3:$A$200,'Line Performance OK'!T$1,'Job Number'!$B$3:$B$200,'Line Performance OK'!$C108,'Job Number'!$E$3:$E$200,'Line Performance OK'!$A$107),"")</f>
        <v/>
      </c>
      <c r="U108" s="8" t="str">
        <f>IFERROR($C$107/SUMIFS('Job Number'!#REF!,'Job Number'!$A$3:$A$200,'Line Performance OK'!U$1,'Job Number'!$B$3:$B$200,'Line Performance OK'!$C108,'Job Number'!$E$3:$E$200,'Line Performance OK'!$A$107),"")</f>
        <v/>
      </c>
      <c r="V108" s="8" t="str">
        <f>IFERROR($C$107/SUMIFS('Job Number'!#REF!,'Job Number'!$A$3:$A$200,'Line Performance OK'!V$1,'Job Number'!$B$3:$B$200,'Line Performance OK'!$C108,'Job Number'!$E$3:$E$200,'Line Performance OK'!$A$107),"")</f>
        <v/>
      </c>
      <c r="W108" s="8" t="str">
        <f>IFERROR($C$107/SUMIFS('Job Number'!#REF!,'Job Number'!$A$3:$A$200,'Line Performance OK'!W$1,'Job Number'!$B$3:$B$200,'Line Performance OK'!$C108,'Job Number'!$E$3:$E$200,'Line Performance OK'!$A$107),"")</f>
        <v/>
      </c>
      <c r="X108" s="8" t="str">
        <f>IFERROR($C$107/SUMIFS('Job Number'!#REF!,'Job Number'!$A$3:$A$200,'Line Performance OK'!X$1,'Job Number'!$B$3:$B$200,'Line Performance OK'!$C108,'Job Number'!$E$3:$E$200,'Line Performance OK'!$A$107),"")</f>
        <v/>
      </c>
      <c r="Y108" s="8" t="str">
        <f>IFERROR($C$107/SUMIFS('Job Number'!#REF!,'Job Number'!$A$3:$A$200,'Line Performance OK'!Y$1,'Job Number'!$B$3:$B$200,'Line Performance OK'!$C108,'Job Number'!$E$3:$E$200,'Line Performance OK'!$A$107),"")</f>
        <v/>
      </c>
      <c r="Z108" s="8" t="str">
        <f>IFERROR($C$107/SUMIFS('Job Number'!#REF!,'Job Number'!$A$3:$A$200,'Line Performance OK'!Z$1,'Job Number'!$B$3:$B$200,'Line Performance OK'!$C108,'Job Number'!$E$3:$E$200,'Line Performance OK'!$A$107),"")</f>
        <v/>
      </c>
      <c r="AA108" s="8" t="str">
        <f>IFERROR($C$107/SUMIFS('Job Number'!#REF!,'Job Number'!$A$3:$A$200,'Line Performance OK'!AA$1,'Job Number'!$B$3:$B$200,'Line Performance OK'!$C108,'Job Number'!$E$3:$E$200,'Line Performance OK'!$A$107),"")</f>
        <v/>
      </c>
      <c r="AB108" s="8" t="str">
        <f>IFERROR($C$107/SUMIFS('Job Number'!#REF!,'Job Number'!$A$3:$A$200,'Line Performance OK'!AB$1,'Job Number'!$B$3:$B$200,'Line Performance OK'!$C108,'Job Number'!$E$3:$E$200,'Line Performance OK'!$A$107),"")</f>
        <v/>
      </c>
      <c r="AC108" s="8" t="str">
        <f>IFERROR($C$107/SUMIFS('Job Number'!#REF!,'Job Number'!$A$3:$A$200,'Line Performance OK'!AC$1,'Job Number'!$B$3:$B$200,'Line Performance OK'!$C108,'Job Number'!$E$3:$E$200,'Line Performance OK'!$A$107),"")</f>
        <v/>
      </c>
      <c r="AD108" s="8" t="str">
        <f>IFERROR($C$107/SUMIFS('Job Number'!#REF!,'Job Number'!$A$3:$A$200,'Line Performance OK'!AD$1,'Job Number'!$B$3:$B$200,'Line Performance OK'!$C108,'Job Number'!$E$3:$E$200,'Line Performance OK'!$A$107),"")</f>
        <v/>
      </c>
      <c r="AE108" s="8" t="str">
        <f>IFERROR($C$107/SUMIFS('Job Number'!#REF!,'Job Number'!$A$3:$A$200,'Line Performance OK'!AE$1,'Job Number'!$B$3:$B$200,'Line Performance OK'!$C108,'Job Number'!$E$3:$E$200,'Line Performance OK'!$A$107),"")</f>
        <v/>
      </c>
      <c r="AF108" s="8" t="str">
        <f>IFERROR($C$107/SUMIFS('Job Number'!#REF!,'Job Number'!$A$3:$A$200,'Line Performance OK'!AF$1,'Job Number'!$B$3:$B$200,'Line Performance OK'!$C108,'Job Number'!$E$3:$E$200,'Line Performance OK'!$A$107),"")</f>
        <v/>
      </c>
      <c r="AG108" s="8" t="str">
        <f>IFERROR($C$107/SUMIFS('Job Number'!#REF!,'Job Number'!$A$3:$A$200,'Line Performance OK'!AG$1,'Job Number'!$B$3:$B$200,'Line Performance OK'!$C108,'Job Number'!$E$3:$E$200,'Line Performance OK'!$A$107),"")</f>
        <v/>
      </c>
      <c r="AH108" s="8" t="str">
        <f>IFERROR($C$107/SUMIFS('Job Number'!#REF!,'Job Number'!$A$3:$A$200,'Line Performance OK'!AH$1,'Job Number'!$B$3:$B$200,'Line Performance OK'!$C108,'Job Number'!$E$3:$E$200,'Line Performance OK'!$A$107),"")</f>
        <v/>
      </c>
    </row>
    <row r="109" spans="1:34" ht="14.25" customHeight="1">
      <c r="B109" s="5"/>
      <c r="C109" s="54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3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4" t="e">
        <f>'Line Output'!#REF!</f>
        <v>#REF!</v>
      </c>
      <c r="D111" s="8" t="str">
        <f>IFERROR($C$110/SUMIFS('Job Number'!#REF!,'Job Number'!$A$3:$A$200,'Line Performance OK'!D$1,'Job Number'!$B$3:$B$200,'Line Performance OK'!$C111,'Job Number'!$E$3:$E$200,'Line Performance OK'!$A$110),"")</f>
        <v/>
      </c>
      <c r="E111" s="8" t="str">
        <f>IFERROR($C$110/SUMIFS('Job Number'!#REF!,'Job Number'!$A$3:$A$200,'Line Performance OK'!E$1,'Job Number'!$B$3:$B$200,'Line Performance OK'!$C111,'Job Number'!$E$3:$E$200,'Line Performance OK'!$A$110),"")</f>
        <v/>
      </c>
      <c r="F111" s="8" t="str">
        <f>IFERROR($C$110/SUMIFS('Job Number'!#REF!,'Job Number'!$A$3:$A$200,'Line Performance OK'!F$1,'Job Number'!$B$3:$B$200,'Line Performance OK'!$C111,'Job Number'!$E$3:$E$200,'Line Performance OK'!$A$110),"")</f>
        <v/>
      </c>
      <c r="G111" s="8" t="str">
        <f>IFERROR($C$110/SUMIFS('Job Number'!#REF!,'Job Number'!$A$3:$A$200,'Line Performance OK'!G$1,'Job Number'!$B$3:$B$200,'Line Performance OK'!$C111,'Job Number'!$E$3:$E$200,'Line Performance OK'!$A$110),"")</f>
        <v/>
      </c>
      <c r="H111" s="8" t="str">
        <f>IFERROR($C$110/SUMIFS('Job Number'!#REF!,'Job Number'!$A$3:$A$200,'Line Performance OK'!H$1,'Job Number'!$B$3:$B$200,'Line Performance OK'!$C111,'Job Number'!$E$3:$E$200,'Line Performance OK'!$A$110),"")</f>
        <v/>
      </c>
      <c r="I111" s="8" t="str">
        <f>IFERROR($C$110/SUMIFS('Job Number'!#REF!,'Job Number'!$A$3:$A$200,'Line Performance OK'!I$1,'Job Number'!$B$3:$B$200,'Line Performance OK'!$C111,'Job Number'!$E$3:$E$200,'Line Performance OK'!$A$110),"")</f>
        <v/>
      </c>
      <c r="J111" s="8" t="str">
        <f>IFERROR($C$110/SUMIFS('Job Number'!#REF!,'Job Number'!$A$3:$A$200,'Line Performance OK'!J$1,'Job Number'!$B$3:$B$200,'Line Performance OK'!$C111,'Job Number'!$E$3:$E$200,'Line Performance OK'!$A$110),"")</f>
        <v/>
      </c>
      <c r="K111" s="8" t="str">
        <f>IFERROR($C$110/SUMIFS('Job Number'!#REF!,'Job Number'!$A$3:$A$200,'Line Performance OK'!K$1,'Job Number'!$B$3:$B$200,'Line Performance OK'!$C111,'Job Number'!$E$3:$E$200,'Line Performance OK'!$A$110),"")</f>
        <v/>
      </c>
      <c r="L111" s="8" t="str">
        <f>IFERROR($C$110/SUMIFS('Job Number'!#REF!,'Job Number'!$A$3:$A$200,'Line Performance OK'!L$1,'Job Number'!$B$3:$B$200,'Line Performance OK'!$C111,'Job Number'!$E$3:$E$200,'Line Performance OK'!$A$110),"")</f>
        <v/>
      </c>
      <c r="M111" s="8" t="str">
        <f>IFERROR($C$110/SUMIFS('Job Number'!#REF!,'Job Number'!$A$3:$A$200,'Line Performance OK'!M$1,'Job Number'!$B$3:$B$200,'Line Performance OK'!$C111,'Job Number'!$E$3:$E$200,'Line Performance OK'!$A$110),"")</f>
        <v/>
      </c>
      <c r="N111" s="8" t="str">
        <f>IFERROR($C$110/SUMIFS('Job Number'!#REF!,'Job Number'!$A$3:$A$200,'Line Performance OK'!N$1,'Job Number'!$B$3:$B$200,'Line Performance OK'!$C111,'Job Number'!$E$3:$E$200,'Line Performance OK'!$A$110),"")</f>
        <v/>
      </c>
      <c r="O111" s="8" t="str">
        <f>IFERROR($C$110/SUMIFS('Job Number'!#REF!,'Job Number'!$A$3:$A$200,'Line Performance OK'!O$1,'Job Number'!$B$3:$B$200,'Line Performance OK'!$C111,'Job Number'!$E$3:$E$200,'Line Performance OK'!$A$110),"")</f>
        <v/>
      </c>
      <c r="P111" s="8" t="str">
        <f>IFERROR($C$110/SUMIFS('Job Number'!#REF!,'Job Number'!$A$3:$A$200,'Line Performance OK'!P$1,'Job Number'!$B$3:$B$200,'Line Performance OK'!$C111,'Job Number'!$E$3:$E$200,'Line Performance OK'!$A$110),"")</f>
        <v/>
      </c>
      <c r="Q111" s="8" t="str">
        <f>IFERROR($C$110/SUMIFS('Job Number'!#REF!,'Job Number'!$A$3:$A$200,'Line Performance OK'!Q$1,'Job Number'!$B$3:$B$200,'Line Performance OK'!$C111,'Job Number'!$E$3:$E$200,'Line Performance OK'!$A$110),"")</f>
        <v/>
      </c>
      <c r="R111" s="8" t="str">
        <f>IFERROR($C$110/SUMIFS('Job Number'!#REF!,'Job Number'!$A$3:$A$200,'Line Performance OK'!R$1,'Job Number'!$B$3:$B$200,'Line Performance OK'!$C111,'Job Number'!$E$3:$E$200,'Line Performance OK'!$A$110),"")</f>
        <v/>
      </c>
      <c r="S111" s="8" t="str">
        <f>IFERROR($C$110/SUMIFS('Job Number'!#REF!,'Job Number'!$A$3:$A$200,'Line Performance OK'!S$1,'Job Number'!$B$3:$B$200,'Line Performance OK'!$C111,'Job Number'!$E$3:$E$200,'Line Performance OK'!$A$110),"")</f>
        <v/>
      </c>
      <c r="T111" s="8" t="str">
        <f>IFERROR($C$110/SUMIFS('Job Number'!#REF!,'Job Number'!$A$3:$A$200,'Line Performance OK'!T$1,'Job Number'!$B$3:$B$200,'Line Performance OK'!$C111,'Job Number'!$E$3:$E$200,'Line Performance OK'!$A$110),"")</f>
        <v/>
      </c>
      <c r="U111" s="8" t="str">
        <f>IFERROR($C$110/SUMIFS('Job Number'!#REF!,'Job Number'!$A$3:$A$200,'Line Performance OK'!U$1,'Job Number'!$B$3:$B$200,'Line Performance OK'!$C111,'Job Number'!$E$3:$E$200,'Line Performance OK'!$A$110),"")</f>
        <v/>
      </c>
      <c r="V111" s="8" t="str">
        <f>IFERROR($C$110/SUMIFS('Job Number'!#REF!,'Job Number'!$A$3:$A$200,'Line Performance OK'!V$1,'Job Number'!$B$3:$B$200,'Line Performance OK'!$C111,'Job Number'!$E$3:$E$200,'Line Performance OK'!$A$110),"")</f>
        <v/>
      </c>
      <c r="W111" s="8" t="str">
        <f>IFERROR($C$110/SUMIFS('Job Number'!#REF!,'Job Number'!$A$3:$A$200,'Line Performance OK'!W$1,'Job Number'!$B$3:$B$200,'Line Performance OK'!$C111,'Job Number'!$E$3:$E$200,'Line Performance OK'!$A$110),"")</f>
        <v/>
      </c>
      <c r="X111" s="8" t="str">
        <f>IFERROR($C$110/SUMIFS('Job Number'!#REF!,'Job Number'!$A$3:$A$200,'Line Performance OK'!X$1,'Job Number'!$B$3:$B$200,'Line Performance OK'!$C111,'Job Number'!$E$3:$E$200,'Line Performance OK'!$A$110),"")</f>
        <v/>
      </c>
      <c r="Y111" s="8" t="str">
        <f>IFERROR($C$110/SUMIFS('Job Number'!#REF!,'Job Number'!$A$3:$A$200,'Line Performance OK'!Y$1,'Job Number'!$B$3:$B$200,'Line Performance OK'!$C111,'Job Number'!$E$3:$E$200,'Line Performance OK'!$A$110),"")</f>
        <v/>
      </c>
      <c r="Z111" s="8" t="str">
        <f>IFERROR($C$110/SUMIFS('Job Number'!#REF!,'Job Number'!$A$3:$A$200,'Line Performance OK'!Z$1,'Job Number'!$B$3:$B$200,'Line Performance OK'!$C111,'Job Number'!$E$3:$E$200,'Line Performance OK'!$A$110),"")</f>
        <v/>
      </c>
      <c r="AA111" s="8" t="str">
        <f>IFERROR($C$110/SUMIFS('Job Number'!#REF!,'Job Number'!$A$3:$A$200,'Line Performance OK'!AA$1,'Job Number'!$B$3:$B$200,'Line Performance OK'!$C111,'Job Number'!$E$3:$E$200,'Line Performance OK'!$A$110),"")</f>
        <v/>
      </c>
      <c r="AB111" s="8" t="str">
        <f>IFERROR($C$110/SUMIFS('Job Number'!#REF!,'Job Number'!$A$3:$A$200,'Line Performance OK'!AB$1,'Job Number'!$B$3:$B$200,'Line Performance OK'!$C111,'Job Number'!$E$3:$E$200,'Line Performance OK'!$A$110),"")</f>
        <v/>
      </c>
      <c r="AC111" s="8" t="str">
        <f>IFERROR($C$110/SUMIFS('Job Number'!#REF!,'Job Number'!$A$3:$A$200,'Line Performance OK'!AC$1,'Job Number'!$B$3:$B$200,'Line Performance OK'!$C111,'Job Number'!$E$3:$E$200,'Line Performance OK'!$A$110),"")</f>
        <v/>
      </c>
      <c r="AD111" s="8" t="str">
        <f>IFERROR($C$110/SUMIFS('Job Number'!#REF!,'Job Number'!$A$3:$A$200,'Line Performance OK'!AD$1,'Job Number'!$B$3:$B$200,'Line Performance OK'!$C111,'Job Number'!$E$3:$E$200,'Line Performance OK'!$A$110),"")</f>
        <v/>
      </c>
      <c r="AE111" s="8" t="str">
        <f>IFERROR($C$110/SUMIFS('Job Number'!#REF!,'Job Number'!$A$3:$A$200,'Line Performance OK'!AE$1,'Job Number'!$B$3:$B$200,'Line Performance OK'!$C111,'Job Number'!$E$3:$E$200,'Line Performance OK'!$A$110),"")</f>
        <v/>
      </c>
      <c r="AF111" s="8" t="str">
        <f>IFERROR($C$110/SUMIFS('Job Number'!#REF!,'Job Number'!$A$3:$A$200,'Line Performance OK'!AF$1,'Job Number'!$B$3:$B$200,'Line Performance OK'!$C111,'Job Number'!$E$3:$E$200,'Line Performance OK'!$A$110),"")</f>
        <v/>
      </c>
      <c r="AG111" s="8" t="str">
        <f>IFERROR($C$110/SUMIFS('Job Number'!#REF!,'Job Number'!$A$3:$A$200,'Line Performance OK'!AG$1,'Job Number'!$B$3:$B$200,'Line Performance OK'!$C111,'Job Number'!$E$3:$E$200,'Line Performance OK'!$A$110),"")</f>
        <v/>
      </c>
      <c r="AH111" s="8" t="str">
        <f>IFERROR($C$110/SUMIFS('Job Number'!#REF!,'Job Number'!$A$3:$A$200,'Line Performance OK'!AH$1,'Job Number'!$B$3:$B$200,'Line Performance OK'!$C111,'Job Number'!$E$3:$E$200,'Line Performance OK'!$A$110),"")</f>
        <v/>
      </c>
    </row>
    <row r="112" spans="1:34" ht="14.25" customHeight="1">
      <c r="B112" s="5"/>
      <c r="C112" s="54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4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4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4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4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4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8" customFormat="1" ht="35.25" customHeight="1">
      <c r="A119" s="276" t="s">
        <v>50</v>
      </c>
      <c r="B119" s="277"/>
      <c r="C119" s="278"/>
      <c r="D119" s="111"/>
      <c r="E119" s="107">
        <f t="shared" ref="E119:L119" si="2">AVERAGE(E2:E113)</f>
        <v>0.93221137602557713</v>
      </c>
      <c r="F119" s="107">
        <f t="shared" si="2"/>
        <v>0.99742842155916711</v>
      </c>
      <c r="G119" s="107">
        <f t="shared" si="2"/>
        <v>0.94897361971935323</v>
      </c>
      <c r="H119" s="107">
        <f t="shared" si="2"/>
        <v>0.92500000000000004</v>
      </c>
      <c r="I119" s="107">
        <f t="shared" si="2"/>
        <v>1.0024999999999999</v>
      </c>
      <c r="J119" s="107">
        <f t="shared" si="2"/>
        <v>0.89500000000000002</v>
      </c>
      <c r="K119" s="107"/>
      <c r="L119" s="107" t="e">
        <f t="shared" si="2"/>
        <v>#DIV/0!</v>
      </c>
      <c r="M119" s="107">
        <f>AVERAGE(M2:M113)</f>
        <v>0.93241496689696068</v>
      </c>
      <c r="N119" s="107">
        <f>AVERAGE(N2:N113)</f>
        <v>0.79000000000000015</v>
      </c>
      <c r="O119" s="107">
        <f>AVERAGE(O2:O113)</f>
        <v>0.79999999999999993</v>
      </c>
      <c r="P119" s="107" t="e">
        <f>AVERAGE(P2:P113)</f>
        <v>#DIV/0!</v>
      </c>
      <c r="Q119" s="107" t="e">
        <f>AVERAGE(Q2:Q113)</f>
        <v>#DIV/0!</v>
      </c>
      <c r="R119" s="107"/>
      <c r="S119" s="107" t="e">
        <f t="shared" ref="S119:X119" si="3">AVERAGE(S2:S113)</f>
        <v>#DIV/0!</v>
      </c>
      <c r="T119" s="107" t="e">
        <f t="shared" si="3"/>
        <v>#DIV/0!</v>
      </c>
      <c r="U119" s="107" t="e">
        <f t="shared" si="3"/>
        <v>#DIV/0!</v>
      </c>
      <c r="V119" s="107" t="e">
        <f t="shared" si="3"/>
        <v>#DIV/0!</v>
      </c>
      <c r="W119" s="107" t="e">
        <f t="shared" si="3"/>
        <v>#DIV/0!</v>
      </c>
      <c r="X119" s="107" t="e">
        <f t="shared" si="3"/>
        <v>#DIV/0!</v>
      </c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9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2023-11-07T05:45:35Z</dcterms:modified>
</cp:coreProperties>
</file>