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" yWindow="45" windowWidth="15315" windowHeight="771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6" hidden="1">'FG TYPE'!$A$1:$Y$7</definedName>
    <definedName name="_xlnm._FilterDatabase" localSheetId="0" hidden="1">'Job Number'!$A$1:$R$194</definedName>
    <definedName name="_xlnm._FilterDatabase" localSheetId="1" hidden="1">'Line Output'!$B$1:$B$99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calcChain.xml><?xml version="1.0" encoding="utf-8"?>
<calcChain xmlns="http://schemas.openxmlformats.org/spreadsheetml/2006/main">
  <c r="E25" i="7" l="1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G25" i="7"/>
  <c r="D25" i="7"/>
  <c r="C25" i="7"/>
  <c r="A24" i="7"/>
  <c r="L24" i="6"/>
  <c r="T24" i="6"/>
  <c r="AB24" i="6"/>
  <c r="C24" i="6"/>
  <c r="AL24" i="6" s="1"/>
  <c r="A23" i="6"/>
  <c r="C23" i="6" s="1"/>
  <c r="E24" i="6" s="1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G40" i="2"/>
  <c r="D40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X39" i="2" s="1"/>
  <c r="Y38" i="2"/>
  <c r="Z38" i="2"/>
  <c r="AA38" i="2"/>
  <c r="AB38" i="2"/>
  <c r="AB39" i="2" s="1"/>
  <c r="AC38" i="2"/>
  <c r="AD38" i="2"/>
  <c r="AE38" i="2"/>
  <c r="AF38" i="2"/>
  <c r="AF39" i="2" s="1"/>
  <c r="AG38" i="2"/>
  <c r="AG39" i="2" s="1"/>
  <c r="D38" i="2"/>
  <c r="T39" i="2"/>
  <c r="A39" i="2"/>
  <c r="A38" i="2"/>
  <c r="AC41" i="2"/>
  <c r="AA41" i="2"/>
  <c r="Z41" i="2"/>
  <c r="Y41" i="2"/>
  <c r="X41" i="2"/>
  <c r="W41" i="2"/>
  <c r="V41" i="2"/>
  <c r="U41" i="2"/>
  <c r="R41" i="2"/>
  <c r="Q41" i="2"/>
  <c r="P41" i="2"/>
  <c r="N41" i="2"/>
  <c r="M41" i="2"/>
  <c r="L41" i="2"/>
  <c r="J41" i="2"/>
  <c r="I41" i="2"/>
  <c r="H41" i="2"/>
  <c r="G41" i="2"/>
  <c r="F41" i="2"/>
  <c r="E41" i="2"/>
  <c r="AE39" i="2"/>
  <c r="AD39" i="2"/>
  <c r="AC39" i="2"/>
  <c r="AA39" i="2"/>
  <c r="Z39" i="2"/>
  <c r="Y39" i="2"/>
  <c r="W39" i="2"/>
  <c r="V39" i="2"/>
  <c r="U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G24" i="8"/>
  <c r="AB24" i="8"/>
  <c r="AA24" i="8"/>
  <c r="Z24" i="8"/>
  <c r="T24" i="8"/>
  <c r="S24" i="8"/>
  <c r="M24" i="8"/>
  <c r="M23" i="8" s="1"/>
  <c r="L24" i="8"/>
  <c r="F24" i="8"/>
  <c r="E24" i="8"/>
  <c r="E23" i="8" s="1"/>
  <c r="C21" i="8"/>
  <c r="C24" i="8"/>
  <c r="B23" i="8"/>
  <c r="B23" i="6" s="1"/>
  <c r="A23" i="8"/>
  <c r="AF40" i="2"/>
  <c r="AF41" i="2" s="1"/>
  <c r="AF24" i="6"/>
  <c r="AB41" i="2" l="1"/>
  <c r="S41" i="2"/>
  <c r="O41" i="2"/>
  <c r="K41" i="2"/>
  <c r="AA24" i="6"/>
  <c r="S24" i="6"/>
  <c r="B24" i="7"/>
  <c r="AF25" i="7"/>
  <c r="AF24" i="8"/>
  <c r="AF23" i="8" s="1"/>
  <c r="Z24" i="6"/>
  <c r="F24" i="6"/>
  <c r="AG24" i="6"/>
  <c r="M24" i="6"/>
  <c r="B25" i="7"/>
  <c r="AI24" i="6"/>
  <c r="AJ24" i="6"/>
  <c r="AK24" i="6"/>
  <c r="AH24" i="6"/>
  <c r="AE41" i="2"/>
  <c r="AG41" i="2"/>
  <c r="D41" i="2"/>
  <c r="T41" i="2"/>
  <c r="B38" i="2"/>
  <c r="D39" i="2"/>
  <c r="AD41" i="2"/>
  <c r="B40" i="2"/>
  <c r="AG23" i="8"/>
  <c r="F23" i="8"/>
  <c r="Z23" i="8"/>
  <c r="S23" i="8"/>
  <c r="AA23" i="8"/>
  <c r="L23" i="8"/>
  <c r="T23" i="8"/>
  <c r="AB23" i="8"/>
  <c r="C78" i="8"/>
  <c r="C79" i="7" s="1"/>
  <c r="B77" i="8"/>
  <c r="B78" i="7" s="1"/>
  <c r="A77" i="8"/>
  <c r="A78" i="7" s="1"/>
  <c r="B20" i="8"/>
  <c r="B21" i="7" s="1"/>
  <c r="A20" i="8"/>
  <c r="A21" i="7" s="1"/>
  <c r="A129" i="2"/>
  <c r="A128" i="2"/>
  <c r="E130" i="2" s="1"/>
  <c r="S32" i="2"/>
  <c r="S33" i="2" s="1"/>
  <c r="A33" i="2"/>
  <c r="A32" i="2"/>
  <c r="F34" i="2" s="1"/>
  <c r="M46" i="1"/>
  <c r="H46" i="1" s="1"/>
  <c r="L46" i="1"/>
  <c r="Q46" i="1" s="1"/>
  <c r="B46" i="1"/>
  <c r="F46" i="1"/>
  <c r="B39" i="2" l="1"/>
  <c r="F19" i="5" s="1"/>
  <c r="D19" i="5"/>
  <c r="E19" i="5" s="1"/>
  <c r="B41" i="2"/>
  <c r="G19" i="5" s="1"/>
  <c r="H32" i="2"/>
  <c r="H33" i="2" s="1"/>
  <c r="W34" i="2"/>
  <c r="AF128" i="2"/>
  <c r="AF129" i="2" s="1"/>
  <c r="AD32" i="2"/>
  <c r="AD33" i="2" s="1"/>
  <c r="L34" i="2"/>
  <c r="D32" i="2"/>
  <c r="D33" i="2" s="1"/>
  <c r="N32" i="2"/>
  <c r="N33" i="2" s="1"/>
  <c r="Q34" i="2"/>
  <c r="X32" i="2"/>
  <c r="X33" i="2" s="1"/>
  <c r="AF34" i="2"/>
  <c r="G34" i="2"/>
  <c r="D34" i="2"/>
  <c r="AB32" i="2"/>
  <c r="AB33" i="2" s="1"/>
  <c r="W32" i="2"/>
  <c r="W33" i="2" s="1"/>
  <c r="R32" i="2"/>
  <c r="R33" i="2" s="1"/>
  <c r="L32" i="2"/>
  <c r="L33" i="2" s="1"/>
  <c r="G32" i="2"/>
  <c r="AB34" i="2"/>
  <c r="AB35" i="2" s="1"/>
  <c r="U34" i="2"/>
  <c r="P34" i="2"/>
  <c r="K34" i="2"/>
  <c r="E34" i="2"/>
  <c r="X128" i="2"/>
  <c r="X129" i="2" s="1"/>
  <c r="AF32" i="2"/>
  <c r="AA32" i="2"/>
  <c r="AA33" i="2" s="1"/>
  <c r="V32" i="2"/>
  <c r="V33" i="2" s="1"/>
  <c r="P32" i="2"/>
  <c r="P33" i="2" s="1"/>
  <c r="K32" i="2"/>
  <c r="K33" i="2" s="1"/>
  <c r="F32" i="2"/>
  <c r="F33" i="2" s="1"/>
  <c r="Z34" i="2"/>
  <c r="T34" i="2"/>
  <c r="O34" i="2"/>
  <c r="I34" i="2"/>
  <c r="AE32" i="2"/>
  <c r="AE33" i="2" s="1"/>
  <c r="Z32" i="2"/>
  <c r="Z33" i="2" s="1"/>
  <c r="T32" i="2"/>
  <c r="T33" i="2" s="1"/>
  <c r="O32" i="2"/>
  <c r="O33" i="2" s="1"/>
  <c r="J32" i="2"/>
  <c r="J33" i="2" s="1"/>
  <c r="AG34" i="2"/>
  <c r="Y34" i="2"/>
  <c r="S34" i="2"/>
  <c r="S35" i="2" s="1"/>
  <c r="M34" i="2"/>
  <c r="H34" i="2"/>
  <c r="H35" i="2" s="1"/>
  <c r="AG78" i="8"/>
  <c r="Z78" i="8"/>
  <c r="L78" i="8"/>
  <c r="P35" i="2"/>
  <c r="B20" i="6"/>
  <c r="E79" i="7"/>
  <c r="I79" i="7"/>
  <c r="M79" i="7"/>
  <c r="Q79" i="7"/>
  <c r="U79" i="7"/>
  <c r="Y79" i="7"/>
  <c r="AC79" i="7"/>
  <c r="AG79" i="7"/>
  <c r="K79" i="7"/>
  <c r="O79" i="7"/>
  <c r="W79" i="7"/>
  <c r="AE79" i="7"/>
  <c r="F79" i="7"/>
  <c r="J79" i="7"/>
  <c r="N79" i="7"/>
  <c r="R79" i="7"/>
  <c r="V79" i="7"/>
  <c r="Z79" i="7"/>
  <c r="AD79" i="7"/>
  <c r="D79" i="7"/>
  <c r="G79" i="7"/>
  <c r="S79" i="7"/>
  <c r="AA79" i="7"/>
  <c r="H79" i="7"/>
  <c r="L79" i="7"/>
  <c r="AB79" i="7"/>
  <c r="P79" i="7"/>
  <c r="AF79" i="7"/>
  <c r="T79" i="7"/>
  <c r="AG32" i="2"/>
  <c r="AG33" i="2" s="1"/>
  <c r="AC32" i="2"/>
  <c r="AC33" i="2" s="1"/>
  <c r="Y32" i="2"/>
  <c r="Y33" i="2" s="1"/>
  <c r="U32" i="2"/>
  <c r="U33" i="2" s="1"/>
  <c r="Q32" i="2"/>
  <c r="Q33" i="2" s="1"/>
  <c r="M32" i="2"/>
  <c r="M33" i="2" s="1"/>
  <c r="I32" i="2"/>
  <c r="I33" i="2" s="1"/>
  <c r="E32" i="2"/>
  <c r="E33" i="2" s="1"/>
  <c r="AA34" i="2"/>
  <c r="V34" i="2"/>
  <c r="R34" i="2"/>
  <c r="R35" i="2" s="1"/>
  <c r="N34" i="2"/>
  <c r="N35" i="2" s="1"/>
  <c r="J34" i="2"/>
  <c r="J35" i="2" s="1"/>
  <c r="D130" i="2"/>
  <c r="Z128" i="2"/>
  <c r="Z129" i="2" s="1"/>
  <c r="AA78" i="8"/>
  <c r="AA77" i="8" s="1"/>
  <c r="M78" i="8"/>
  <c r="M77" i="8" s="1"/>
  <c r="A20" i="6"/>
  <c r="C20" i="6" s="1"/>
  <c r="C78" i="6"/>
  <c r="AL78" i="6" s="1"/>
  <c r="AD128" i="2"/>
  <c r="AD129" i="2" s="1"/>
  <c r="T128" i="2"/>
  <c r="T129" i="2" s="1"/>
  <c r="AF78" i="8"/>
  <c r="AF77" i="8" s="1"/>
  <c r="T78" i="8"/>
  <c r="T77" i="8" s="1"/>
  <c r="F78" i="8"/>
  <c r="F77" i="8" s="1"/>
  <c r="A77" i="6"/>
  <c r="C77" i="6" s="1"/>
  <c r="AB128" i="2"/>
  <c r="AB129" i="2" s="1"/>
  <c r="F21" i="8"/>
  <c r="F20" i="8" s="1"/>
  <c r="C22" i="7"/>
  <c r="G22" i="7" s="1"/>
  <c r="AB78" i="8"/>
  <c r="AB77" i="8" s="1"/>
  <c r="S78" i="8"/>
  <c r="S77" i="8" s="1"/>
  <c r="E78" i="8"/>
  <c r="E77" i="8" s="1"/>
  <c r="C21" i="6"/>
  <c r="B77" i="6"/>
  <c r="AJ78" i="6"/>
  <c r="AH78" i="6"/>
  <c r="AK21" i="6"/>
  <c r="AI21" i="6"/>
  <c r="U35" i="2"/>
  <c r="AF33" i="2"/>
  <c r="K35" i="2"/>
  <c r="AG77" i="8"/>
  <c r="Z77" i="8"/>
  <c r="L77" i="8"/>
  <c r="AG21" i="8"/>
  <c r="AG20" i="8" s="1"/>
  <c r="M21" i="8"/>
  <c r="M20" i="8" s="1"/>
  <c r="E21" i="8"/>
  <c r="AF21" i="8"/>
  <c r="AF20" i="8" s="1"/>
  <c r="AB21" i="8"/>
  <c r="AB20" i="8" s="1"/>
  <c r="T21" i="8"/>
  <c r="T20" i="8" s="1"/>
  <c r="L21" i="8"/>
  <c r="L20" i="8" s="1"/>
  <c r="AA21" i="8"/>
  <c r="AA20" i="8" s="1"/>
  <c r="S21" i="8"/>
  <c r="S20" i="8" s="1"/>
  <c r="Z21" i="8"/>
  <c r="Z20" i="8" s="1"/>
  <c r="E20" i="8"/>
  <c r="D128" i="2"/>
  <c r="D131" i="2" s="1"/>
  <c r="AE128" i="2"/>
  <c r="AE129" i="2" s="1"/>
  <c r="AA128" i="2"/>
  <c r="AA129" i="2" s="1"/>
  <c r="W128" i="2"/>
  <c r="W129" i="2" s="1"/>
  <c r="S128" i="2"/>
  <c r="S129" i="2" s="1"/>
  <c r="O128" i="2"/>
  <c r="O129" i="2" s="1"/>
  <c r="K128" i="2"/>
  <c r="K129" i="2" s="1"/>
  <c r="G128" i="2"/>
  <c r="G129" i="2" s="1"/>
  <c r="AF130" i="2"/>
  <c r="AF131" i="2" s="1"/>
  <c r="AB130" i="2"/>
  <c r="AB131" i="2" s="1"/>
  <c r="T130" i="2"/>
  <c r="P130" i="2"/>
  <c r="L130" i="2"/>
  <c r="H130" i="2"/>
  <c r="V128" i="2"/>
  <c r="V129" i="2" s="1"/>
  <c r="R128" i="2"/>
  <c r="R129" i="2" s="1"/>
  <c r="N128" i="2"/>
  <c r="N129" i="2" s="1"/>
  <c r="J128" i="2"/>
  <c r="J129" i="2" s="1"/>
  <c r="F128" i="2"/>
  <c r="F129" i="2" s="1"/>
  <c r="AE130" i="2"/>
  <c r="AA130" i="2"/>
  <c r="W130" i="2"/>
  <c r="W131" i="2" s="1"/>
  <c r="S130" i="2"/>
  <c r="O130" i="2"/>
  <c r="K130" i="2"/>
  <c r="G130" i="2"/>
  <c r="G131" i="2" s="1"/>
  <c r="AG128" i="2"/>
  <c r="AG129" i="2" s="1"/>
  <c r="AC128" i="2"/>
  <c r="AC129" i="2" s="1"/>
  <c r="Y128" i="2"/>
  <c r="Y129" i="2" s="1"/>
  <c r="U128" i="2"/>
  <c r="U129" i="2" s="1"/>
  <c r="Q128" i="2"/>
  <c r="Q129" i="2" s="1"/>
  <c r="M128" i="2"/>
  <c r="M129" i="2" s="1"/>
  <c r="I128" i="2"/>
  <c r="I129" i="2" s="1"/>
  <c r="E128" i="2"/>
  <c r="E129" i="2" s="1"/>
  <c r="AD130" i="2"/>
  <c r="Z130" i="2"/>
  <c r="V130" i="2"/>
  <c r="R130" i="2"/>
  <c r="R131" i="2" s="1"/>
  <c r="N130" i="2"/>
  <c r="J130" i="2"/>
  <c r="F130" i="2"/>
  <c r="P128" i="2"/>
  <c r="P129" i="2" s="1"/>
  <c r="L128" i="2"/>
  <c r="L129" i="2" s="1"/>
  <c r="H128" i="2"/>
  <c r="H129" i="2" s="1"/>
  <c r="AG130" i="2"/>
  <c r="AC130" i="2"/>
  <c r="AC131" i="2" s="1"/>
  <c r="Y130" i="2"/>
  <c r="U130" i="2"/>
  <c r="Q130" i="2"/>
  <c r="M130" i="2"/>
  <c r="M131" i="2" s="1"/>
  <c r="I130" i="2"/>
  <c r="AG35" i="2"/>
  <c r="D35" i="2"/>
  <c r="O35" i="2" l="1"/>
  <c r="Q35" i="2"/>
  <c r="Z35" i="2"/>
  <c r="AF35" i="2"/>
  <c r="M22" i="7"/>
  <c r="I22" i="7"/>
  <c r="V35" i="2"/>
  <c r="T35" i="2"/>
  <c r="D129" i="2"/>
  <c r="G33" i="2"/>
  <c r="G35" i="2"/>
  <c r="T131" i="2"/>
  <c r="W35" i="2"/>
  <c r="AA35" i="2"/>
  <c r="F35" i="2"/>
  <c r="L35" i="2"/>
  <c r="D22" i="7"/>
  <c r="AK78" i="6"/>
  <c r="H22" i="7"/>
  <c r="AI78" i="6"/>
  <c r="Z22" i="7"/>
  <c r="S22" i="7"/>
  <c r="M35" i="2"/>
  <c r="I131" i="2"/>
  <c r="Y131" i="2"/>
  <c r="N131" i="2"/>
  <c r="AD131" i="2"/>
  <c r="S131" i="2"/>
  <c r="B32" i="2"/>
  <c r="B33" i="2" s="1"/>
  <c r="F18" i="5" s="1"/>
  <c r="L78" i="6"/>
  <c r="T78" i="6"/>
  <c r="AB78" i="6"/>
  <c r="AF78" i="6"/>
  <c r="E78" i="6"/>
  <c r="M78" i="6"/>
  <c r="AG78" i="6"/>
  <c r="S78" i="6"/>
  <c r="AA78" i="6"/>
  <c r="F78" i="6"/>
  <c r="Z78" i="6"/>
  <c r="AJ21" i="6"/>
  <c r="AL21" i="6"/>
  <c r="AH21" i="6"/>
  <c r="R22" i="7"/>
  <c r="J22" i="7"/>
  <c r="E22" i="7"/>
  <c r="T22" i="7"/>
  <c r="AG22" i="7"/>
  <c r="O22" i="7"/>
  <c r="AE131" i="2"/>
  <c r="Z131" i="2"/>
  <c r="O131" i="2"/>
  <c r="V22" i="7"/>
  <c r="AF22" i="7"/>
  <c r="P22" i="7"/>
  <c r="Y22" i="7"/>
  <c r="AA22" i="7"/>
  <c r="K22" i="7"/>
  <c r="E35" i="2"/>
  <c r="I35" i="2"/>
  <c r="L21" i="6"/>
  <c r="T21" i="6"/>
  <c r="AB21" i="6"/>
  <c r="AF21" i="6"/>
  <c r="E21" i="6"/>
  <c r="M21" i="6"/>
  <c r="AG21" i="6"/>
  <c r="Z21" i="6"/>
  <c r="S21" i="6"/>
  <c r="AA21" i="6"/>
  <c r="F21" i="6"/>
  <c r="F22" i="7"/>
  <c r="N22" i="7"/>
  <c r="U22" i="7"/>
  <c r="AB22" i="7"/>
  <c r="L22" i="7"/>
  <c r="Q22" i="7"/>
  <c r="W22" i="7"/>
  <c r="Y35" i="2"/>
  <c r="H131" i="2"/>
  <c r="AG131" i="2"/>
  <c r="Q131" i="2"/>
  <c r="F131" i="2"/>
  <c r="D18" i="5"/>
  <c r="V131" i="2"/>
  <c r="B128" i="2"/>
  <c r="K131" i="2"/>
  <c r="L131" i="2"/>
  <c r="U131" i="2"/>
  <c r="J131" i="2"/>
  <c r="P131" i="2"/>
  <c r="AA131" i="2"/>
  <c r="E131" i="2"/>
  <c r="B129" i="2" l="1"/>
  <c r="F37" i="5" s="1"/>
  <c r="D37" i="5"/>
  <c r="E37" i="5" s="1"/>
  <c r="M60" i="1"/>
  <c r="M61" i="1"/>
  <c r="M62" i="1"/>
  <c r="L60" i="1"/>
  <c r="Q60" i="1" s="1"/>
  <c r="AC34" i="2" s="1"/>
  <c r="AC35" i="2" s="1"/>
  <c r="L61" i="1"/>
  <c r="Q61" i="1" s="1"/>
  <c r="AD34" i="2" s="1"/>
  <c r="AD35" i="2" s="1"/>
  <c r="L62" i="1"/>
  <c r="Q62" i="1" s="1"/>
  <c r="AE34" i="2" s="1"/>
  <c r="AE35" i="2" s="1"/>
  <c r="G60" i="1"/>
  <c r="G61" i="1"/>
  <c r="G62" i="1"/>
  <c r="B60" i="1"/>
  <c r="B61" i="1"/>
  <c r="B62" i="1"/>
  <c r="F60" i="1"/>
  <c r="F61" i="1"/>
  <c r="F62" i="1"/>
  <c r="AC24" i="8" l="1"/>
  <c r="AC23" i="8" s="1"/>
  <c r="AC24" i="6"/>
  <c r="AE24" i="8"/>
  <c r="AE23" i="8" s="1"/>
  <c r="AE24" i="6"/>
  <c r="AD24" i="8"/>
  <c r="AD23" i="8" s="1"/>
  <c r="AD24" i="6"/>
  <c r="AC21" i="6"/>
  <c r="AC22" i="7"/>
  <c r="AC78" i="6"/>
  <c r="AE78" i="6"/>
  <c r="AE21" i="6"/>
  <c r="AE22" i="7"/>
  <c r="AD21" i="6"/>
  <c r="AD78" i="6"/>
  <c r="AD22" i="7"/>
  <c r="AC78" i="8"/>
  <c r="AC77" i="8" s="1"/>
  <c r="AC21" i="8"/>
  <c r="AC20" i="8" s="1"/>
  <c r="AE78" i="8"/>
  <c r="AE77" i="8" s="1"/>
  <c r="AE21" i="8"/>
  <c r="AE20" i="8" s="1"/>
  <c r="AD78" i="8"/>
  <c r="AD77" i="8" s="1"/>
  <c r="AD21" i="8"/>
  <c r="AD20" i="8" s="1"/>
  <c r="H62" i="1"/>
  <c r="H61" i="1"/>
  <c r="H60" i="1"/>
  <c r="M45" i="1"/>
  <c r="G45" i="1"/>
  <c r="F45" i="1"/>
  <c r="B45" i="1"/>
  <c r="M55" i="1"/>
  <c r="L55" i="1" s="1"/>
  <c r="Q55" i="1" s="1"/>
  <c r="M56" i="1"/>
  <c r="L56" i="1" s="1"/>
  <c r="Q56" i="1" s="1"/>
  <c r="M57" i="1"/>
  <c r="L57" i="1" s="1"/>
  <c r="Q57" i="1" s="1"/>
  <c r="M58" i="1"/>
  <c r="L58" i="1" s="1"/>
  <c r="Q58" i="1" s="1"/>
  <c r="M59" i="1"/>
  <c r="L59" i="1" s="1"/>
  <c r="Q59" i="1" s="1"/>
  <c r="G55" i="1"/>
  <c r="G56" i="1"/>
  <c r="G57" i="1"/>
  <c r="G58" i="1"/>
  <c r="G59" i="1"/>
  <c r="B55" i="1"/>
  <c r="B56" i="1"/>
  <c r="B57" i="1"/>
  <c r="B58" i="1"/>
  <c r="B59" i="1"/>
  <c r="F55" i="1"/>
  <c r="F56" i="1"/>
  <c r="F57" i="1"/>
  <c r="F58" i="1"/>
  <c r="F59" i="1"/>
  <c r="H45" i="1" l="1"/>
  <c r="H56" i="1"/>
  <c r="H58" i="1"/>
  <c r="L45" i="1"/>
  <c r="Q45" i="1" s="1"/>
  <c r="H55" i="1"/>
  <c r="H59" i="1"/>
  <c r="H57" i="1"/>
  <c r="M48" i="1" l="1"/>
  <c r="M49" i="1" l="1"/>
  <c r="G49" i="1"/>
  <c r="F49" i="1"/>
  <c r="B49" i="1"/>
  <c r="M51" i="1"/>
  <c r="M52" i="1"/>
  <c r="M53" i="1"/>
  <c r="M54" i="1"/>
  <c r="L51" i="1"/>
  <c r="Q51" i="1" s="1"/>
  <c r="L52" i="1"/>
  <c r="Q52" i="1" s="1"/>
  <c r="L53" i="1"/>
  <c r="Q53" i="1" s="1"/>
  <c r="G51" i="1"/>
  <c r="G52" i="1"/>
  <c r="G53" i="1"/>
  <c r="G54" i="1"/>
  <c r="B51" i="1"/>
  <c r="B52" i="1"/>
  <c r="B53" i="1"/>
  <c r="B54" i="1"/>
  <c r="F51" i="1"/>
  <c r="F52" i="1"/>
  <c r="F53" i="1"/>
  <c r="F54" i="1"/>
  <c r="M50" i="1"/>
  <c r="L50" i="1" s="1"/>
  <c r="Q50" i="1" s="1"/>
  <c r="G50" i="1"/>
  <c r="B50" i="1"/>
  <c r="F50" i="1"/>
  <c r="M47" i="1"/>
  <c r="H47" i="1" s="1"/>
  <c r="L47" i="1"/>
  <c r="Q47" i="1" s="1"/>
  <c r="F47" i="1"/>
  <c r="B47" i="1"/>
  <c r="Y24" i="8" l="1"/>
  <c r="Y23" i="8" s="1"/>
  <c r="Y24" i="6"/>
  <c r="Y21" i="6"/>
  <c r="Y78" i="6"/>
  <c r="Y78" i="8"/>
  <c r="Y77" i="8" s="1"/>
  <c r="Y21" i="8"/>
  <c r="Y20" i="8" s="1"/>
  <c r="H52" i="1"/>
  <c r="H49" i="1"/>
  <c r="H51" i="1"/>
  <c r="H53" i="1"/>
  <c r="L49" i="1"/>
  <c r="Q49" i="1" s="1"/>
  <c r="X130" i="2" s="1"/>
  <c r="H54" i="1"/>
  <c r="L54" i="1"/>
  <c r="Q54" i="1" s="1"/>
  <c r="H50" i="1"/>
  <c r="M44" i="1"/>
  <c r="G44" i="1"/>
  <c r="B44" i="1"/>
  <c r="F44" i="1"/>
  <c r="H48" i="1"/>
  <c r="L48" i="1"/>
  <c r="Q48" i="1" s="1"/>
  <c r="X34" i="2" s="1"/>
  <c r="B48" i="1"/>
  <c r="X21" i="6" s="1"/>
  <c r="F48" i="1"/>
  <c r="W24" i="8" l="1"/>
  <c r="W23" i="8" s="1"/>
  <c r="W24" i="6"/>
  <c r="X24" i="8"/>
  <c r="X23" i="8" s="1"/>
  <c r="X24" i="6"/>
  <c r="X78" i="8"/>
  <c r="X77" i="8" s="1"/>
  <c r="X22" i="7"/>
  <c r="B22" i="7" s="1"/>
  <c r="W21" i="6"/>
  <c r="W78" i="6"/>
  <c r="X78" i="6"/>
  <c r="X79" i="7"/>
  <c r="B79" i="7" s="1"/>
  <c r="W78" i="8"/>
  <c r="W77" i="8" s="1"/>
  <c r="W21" i="8"/>
  <c r="W20" i="8" s="1"/>
  <c r="X21" i="8"/>
  <c r="X20" i="8" s="1"/>
  <c r="X131" i="2"/>
  <c r="B130" i="2"/>
  <c r="B131" i="2" s="1"/>
  <c r="G37" i="5" s="1"/>
  <c r="X35" i="2"/>
  <c r="B34" i="2"/>
  <c r="B35" i="2" s="1"/>
  <c r="G18" i="5" s="1"/>
  <c r="H44" i="1"/>
  <c r="L44" i="1"/>
  <c r="Q44" i="1" s="1"/>
  <c r="G41" i="1"/>
  <c r="M41" i="1"/>
  <c r="F41" i="1"/>
  <c r="B41" i="1"/>
  <c r="H41" i="1" l="1"/>
  <c r="L41" i="1"/>
  <c r="Q41" i="1" s="1"/>
  <c r="B43" i="1"/>
  <c r="M43" i="1"/>
  <c r="G43" i="1"/>
  <c r="L43" i="1"/>
  <c r="Q43" i="1" s="1"/>
  <c r="F43" i="1"/>
  <c r="M42" i="1"/>
  <c r="L42" i="1" s="1"/>
  <c r="Q42" i="1" s="1"/>
  <c r="G42" i="1"/>
  <c r="B42" i="1"/>
  <c r="F42" i="1"/>
  <c r="M39" i="1"/>
  <c r="H39" i="1" s="1"/>
  <c r="M40" i="1"/>
  <c r="H40" i="1" s="1"/>
  <c r="L39" i="1"/>
  <c r="Q39" i="1" s="1"/>
  <c r="L40" i="1"/>
  <c r="Q40" i="1" s="1"/>
  <c r="B39" i="1"/>
  <c r="B40" i="1"/>
  <c r="F39" i="1"/>
  <c r="F40" i="1"/>
  <c r="V24" i="8" l="1"/>
  <c r="V23" i="8" s="1"/>
  <c r="V24" i="6"/>
  <c r="V78" i="6"/>
  <c r="V21" i="6"/>
  <c r="V78" i="8"/>
  <c r="V77" i="8" s="1"/>
  <c r="V21" i="8"/>
  <c r="V20" i="8" s="1"/>
  <c r="H43" i="1"/>
  <c r="H42" i="1"/>
  <c r="M37" i="1"/>
  <c r="M38" i="1"/>
  <c r="L38" i="1" s="1"/>
  <c r="Q38" i="1" s="1"/>
  <c r="G37" i="1"/>
  <c r="G38" i="1"/>
  <c r="B37" i="1"/>
  <c r="B38" i="1"/>
  <c r="F37" i="1"/>
  <c r="F38" i="1"/>
  <c r="U24" i="8" l="1"/>
  <c r="U23" i="8" s="1"/>
  <c r="U24" i="6"/>
  <c r="U78" i="6"/>
  <c r="U21" i="6"/>
  <c r="U78" i="8"/>
  <c r="U77" i="8" s="1"/>
  <c r="U21" i="8"/>
  <c r="U20" i="8" s="1"/>
  <c r="H37" i="1"/>
  <c r="L37" i="1"/>
  <c r="Q37" i="1" s="1"/>
  <c r="H38" i="1"/>
  <c r="M36" i="1"/>
  <c r="L36" i="1" s="1"/>
  <c r="Q36" i="1" s="1"/>
  <c r="G36" i="1"/>
  <c r="B36" i="1"/>
  <c r="F36" i="1"/>
  <c r="R24" i="8" l="1"/>
  <c r="R23" i="8" s="1"/>
  <c r="R24" i="6"/>
  <c r="R78" i="6"/>
  <c r="R21" i="6"/>
  <c r="R78" i="8"/>
  <c r="R77" i="8" s="1"/>
  <c r="R21" i="8"/>
  <c r="R20" i="8" s="1"/>
  <c r="H36" i="1"/>
  <c r="M34" i="1"/>
  <c r="H34" i="1" s="1"/>
  <c r="M35" i="1"/>
  <c r="H35" i="1" s="1"/>
  <c r="L34" i="1"/>
  <c r="Q34" i="1" s="1"/>
  <c r="L35" i="1"/>
  <c r="Q35" i="1" s="1"/>
  <c r="G33" i="1"/>
  <c r="G32" i="1"/>
  <c r="B34" i="1"/>
  <c r="B35" i="1"/>
  <c r="F34" i="1"/>
  <c r="F35" i="1"/>
  <c r="M32" i="1"/>
  <c r="L32" i="1" s="1"/>
  <c r="Q32" i="1" s="1"/>
  <c r="M33" i="1"/>
  <c r="L33" i="1" s="1"/>
  <c r="Q33" i="1" s="1"/>
  <c r="H33" i="1" l="1"/>
  <c r="H32" i="1"/>
  <c r="F32" i="1"/>
  <c r="F33" i="1"/>
  <c r="B32" i="1"/>
  <c r="B33" i="1"/>
  <c r="Q24" i="8" l="1"/>
  <c r="Q23" i="8" s="1"/>
  <c r="Q24" i="6"/>
  <c r="Q21" i="6"/>
  <c r="Q78" i="6"/>
  <c r="Q78" i="8"/>
  <c r="Q77" i="8" s="1"/>
  <c r="Q21" i="8"/>
  <c r="Q20" i="8" s="1"/>
  <c r="M29" i="1"/>
  <c r="M30" i="1"/>
  <c r="M31" i="1"/>
  <c r="L29" i="1"/>
  <c r="Q29" i="1" s="1"/>
  <c r="L30" i="1"/>
  <c r="Q30" i="1" s="1"/>
  <c r="L31" i="1"/>
  <c r="Q31" i="1" s="1"/>
  <c r="G30" i="1"/>
  <c r="G27" i="1"/>
  <c r="G29" i="1"/>
  <c r="G31" i="1"/>
  <c r="B29" i="1"/>
  <c r="B30" i="1"/>
  <c r="B31" i="1"/>
  <c r="F29" i="1"/>
  <c r="F30" i="1"/>
  <c r="F31" i="1"/>
  <c r="P24" i="6" l="1"/>
  <c r="P24" i="8"/>
  <c r="P23" i="8" s="1"/>
  <c r="P21" i="6"/>
  <c r="P78" i="6"/>
  <c r="P78" i="8"/>
  <c r="P77" i="8" s="1"/>
  <c r="P21" i="8"/>
  <c r="P20" i="8" s="1"/>
  <c r="H29" i="1"/>
  <c r="H31" i="1"/>
  <c r="H30" i="1"/>
  <c r="M25" i="1"/>
  <c r="M26" i="1"/>
  <c r="M27" i="1"/>
  <c r="M28" i="1"/>
  <c r="L25" i="1"/>
  <c r="Q25" i="1" s="1"/>
  <c r="L26" i="1"/>
  <c r="Q26" i="1" s="1"/>
  <c r="L27" i="1"/>
  <c r="Q27" i="1" s="1"/>
  <c r="L28" i="1"/>
  <c r="Q28" i="1" s="1"/>
  <c r="G26" i="1"/>
  <c r="G25" i="1"/>
  <c r="G28" i="1"/>
  <c r="B25" i="1"/>
  <c r="B26" i="1"/>
  <c r="B27" i="1"/>
  <c r="B28" i="1"/>
  <c r="F25" i="1"/>
  <c r="F26" i="1"/>
  <c r="F27" i="1"/>
  <c r="F28" i="1"/>
  <c r="O24" i="8" l="1"/>
  <c r="O23" i="8" s="1"/>
  <c r="O24" i="6"/>
  <c r="O78" i="6"/>
  <c r="O21" i="6"/>
  <c r="O78" i="8"/>
  <c r="O77" i="8" s="1"/>
  <c r="O21" i="8"/>
  <c r="O20" i="8" s="1"/>
  <c r="H26" i="1"/>
  <c r="H28" i="1"/>
  <c r="H25" i="1"/>
  <c r="H27" i="1"/>
  <c r="G13" i="1"/>
  <c r="G12" i="1"/>
  <c r="G11" i="1"/>
  <c r="G24" i="1"/>
  <c r="G23" i="1"/>
  <c r="G22" i="1"/>
  <c r="G21" i="1"/>
  <c r="B21" i="1"/>
  <c r="B22" i="1"/>
  <c r="B23" i="1"/>
  <c r="B24" i="1"/>
  <c r="M21" i="1"/>
  <c r="M22" i="1"/>
  <c r="M23" i="1"/>
  <c r="M24" i="1"/>
  <c r="L21" i="1"/>
  <c r="Q21" i="1" s="1"/>
  <c r="L22" i="1"/>
  <c r="Q22" i="1" s="1"/>
  <c r="L23" i="1"/>
  <c r="Q23" i="1" s="1"/>
  <c r="L24" i="1"/>
  <c r="Q24" i="1" s="1"/>
  <c r="F21" i="1"/>
  <c r="F22" i="1"/>
  <c r="F23" i="1"/>
  <c r="F24" i="1"/>
  <c r="N24" i="8" l="1"/>
  <c r="N23" i="8" s="1"/>
  <c r="N24" i="6"/>
  <c r="N21" i="6"/>
  <c r="N78" i="6"/>
  <c r="N78" i="8"/>
  <c r="N77" i="8" s="1"/>
  <c r="N21" i="8"/>
  <c r="N20" i="8" s="1"/>
  <c r="H21" i="1"/>
  <c r="H24" i="1"/>
  <c r="H22" i="1"/>
  <c r="H23" i="1"/>
  <c r="G17" i="1"/>
  <c r="G18" i="1"/>
  <c r="G19" i="1"/>
  <c r="B20" i="1"/>
  <c r="M20" i="1"/>
  <c r="L20" i="1" s="1"/>
  <c r="Q20" i="1" s="1"/>
  <c r="G20" i="1"/>
  <c r="F20" i="1"/>
  <c r="M17" i="1"/>
  <c r="M18" i="1"/>
  <c r="M19" i="1"/>
  <c r="L17" i="1"/>
  <c r="Q17" i="1" s="1"/>
  <c r="L18" i="1"/>
  <c r="Q18" i="1" s="1"/>
  <c r="L19" i="1"/>
  <c r="Q19" i="1" s="1"/>
  <c r="B17" i="1"/>
  <c r="B18" i="1"/>
  <c r="B19" i="1"/>
  <c r="F17" i="1"/>
  <c r="F18" i="1"/>
  <c r="F19" i="1"/>
  <c r="M16" i="1"/>
  <c r="L16" i="1" s="1"/>
  <c r="Q16" i="1" s="1"/>
  <c r="G16" i="1"/>
  <c r="F16" i="1"/>
  <c r="B16" i="1"/>
  <c r="M15" i="1"/>
  <c r="L15" i="1"/>
  <c r="Q15" i="1" s="1"/>
  <c r="G15" i="1"/>
  <c r="B15" i="1"/>
  <c r="F15" i="1"/>
  <c r="M14" i="1"/>
  <c r="L14" i="1" s="1"/>
  <c r="Q14" i="1" s="1"/>
  <c r="G14" i="1"/>
  <c r="B14" i="1"/>
  <c r="F14" i="1"/>
  <c r="M11" i="1"/>
  <c r="H11" i="1" s="1"/>
  <c r="M12" i="1"/>
  <c r="H12" i="1" s="1"/>
  <c r="M13" i="1"/>
  <c r="H13" i="1" s="1"/>
  <c r="L11" i="1"/>
  <c r="Q11" i="1" s="1"/>
  <c r="L12" i="1"/>
  <c r="Q12" i="1" s="1"/>
  <c r="L13" i="1"/>
  <c r="Q13" i="1" s="1"/>
  <c r="B11" i="1"/>
  <c r="B12" i="1"/>
  <c r="B13" i="1"/>
  <c r="F11" i="1"/>
  <c r="F12" i="1"/>
  <c r="F13" i="1"/>
  <c r="J24" i="8" l="1"/>
  <c r="J23" i="8" s="1"/>
  <c r="J24" i="6"/>
  <c r="K24" i="8"/>
  <c r="K23" i="8" s="1"/>
  <c r="K24" i="6"/>
  <c r="I24" i="8"/>
  <c r="I23" i="8" s="1"/>
  <c r="I24" i="6"/>
  <c r="J78" i="6"/>
  <c r="J21" i="6"/>
  <c r="I21" i="6"/>
  <c r="I78" i="6"/>
  <c r="K78" i="6"/>
  <c r="K21" i="6"/>
  <c r="J78" i="8"/>
  <c r="J77" i="8" s="1"/>
  <c r="J21" i="8"/>
  <c r="J20" i="8" s="1"/>
  <c r="K78" i="8"/>
  <c r="K77" i="8" s="1"/>
  <c r="K21" i="8"/>
  <c r="K20" i="8" s="1"/>
  <c r="I78" i="8"/>
  <c r="I77" i="8" s="1"/>
  <c r="I21" i="8"/>
  <c r="I20" i="8" s="1"/>
  <c r="H15" i="1"/>
  <c r="H14" i="1"/>
  <c r="H16" i="1"/>
  <c r="H20" i="1"/>
  <c r="H17" i="1"/>
  <c r="H19" i="1"/>
  <c r="H18" i="1"/>
  <c r="M9" i="1"/>
  <c r="M10" i="1"/>
  <c r="L9" i="1"/>
  <c r="Q9" i="1" s="1"/>
  <c r="L10" i="1"/>
  <c r="Q10" i="1" s="1"/>
  <c r="B9" i="1"/>
  <c r="B10" i="1"/>
  <c r="G9" i="1"/>
  <c r="G10" i="1"/>
  <c r="F9" i="1"/>
  <c r="F10" i="1"/>
  <c r="M8" i="1"/>
  <c r="L8" i="1" s="1"/>
  <c r="Q8" i="1" s="1"/>
  <c r="G8" i="1"/>
  <c r="F8" i="1"/>
  <c r="B8" i="1"/>
  <c r="M5" i="1"/>
  <c r="M6" i="1"/>
  <c r="M7" i="1"/>
  <c r="L5" i="1"/>
  <c r="Q5" i="1" s="1"/>
  <c r="L6" i="1"/>
  <c r="Q6" i="1" s="1"/>
  <c r="L7" i="1"/>
  <c r="Q7" i="1" s="1"/>
  <c r="G5" i="1"/>
  <c r="G6" i="1"/>
  <c r="G7" i="1"/>
  <c r="B5" i="1"/>
  <c r="B6" i="1"/>
  <c r="B7" i="1"/>
  <c r="F5" i="1"/>
  <c r="F6" i="1"/>
  <c r="F7" i="1"/>
  <c r="H24" i="6" l="1"/>
  <c r="H24" i="8"/>
  <c r="H23" i="8" s="1"/>
  <c r="G24" i="8"/>
  <c r="G23" i="8" s="1"/>
  <c r="G24" i="6"/>
  <c r="H21" i="6"/>
  <c r="H78" i="6"/>
  <c r="G21" i="6"/>
  <c r="G78" i="6"/>
  <c r="H78" i="8"/>
  <c r="H77" i="8" s="1"/>
  <c r="H21" i="8"/>
  <c r="H20" i="8" s="1"/>
  <c r="G78" i="8"/>
  <c r="G77" i="8" s="1"/>
  <c r="G21" i="8"/>
  <c r="G20" i="8" s="1"/>
  <c r="H5" i="1"/>
  <c r="H7" i="1"/>
  <c r="H10" i="1"/>
  <c r="H9" i="1"/>
  <c r="H6" i="1"/>
  <c r="H8" i="1"/>
  <c r="M3" i="1"/>
  <c r="M4" i="1"/>
  <c r="L4" i="1"/>
  <c r="Q4" i="1" s="1"/>
  <c r="L3" i="1"/>
  <c r="Q3" i="1" s="1"/>
  <c r="G3" i="1"/>
  <c r="G4" i="1"/>
  <c r="B3" i="1"/>
  <c r="B4" i="1"/>
  <c r="F3" i="1"/>
  <c r="F4" i="1"/>
  <c r="H3" i="1" l="1"/>
  <c r="H4" i="1"/>
  <c r="M2" i="1"/>
  <c r="G2" i="1"/>
  <c r="F2" i="1"/>
  <c r="B2" i="1"/>
  <c r="D24" i="8" l="1"/>
  <c r="D24" i="6"/>
  <c r="B24" i="6" s="1"/>
  <c r="D21" i="6"/>
  <c r="D78" i="6"/>
  <c r="B78" i="6" s="1"/>
  <c r="D78" i="8"/>
  <c r="D21" i="8"/>
  <c r="L2" i="1"/>
  <c r="Q2" i="1" s="1"/>
  <c r="H2" i="1"/>
  <c r="D23" i="8" l="1"/>
  <c r="B24" i="8"/>
  <c r="C23" i="8" s="1"/>
  <c r="B78" i="8"/>
  <c r="C77" i="8" s="1"/>
  <c r="D77" i="8"/>
  <c r="D20" i="8"/>
  <c r="B21" i="8"/>
  <c r="C20" i="8" s="1"/>
  <c r="F43" i="5"/>
  <c r="C42" i="5"/>
  <c r="C43" i="5"/>
  <c r="BE4" i="5" l="1"/>
  <c r="BD4" i="5"/>
  <c r="BD5" i="5"/>
  <c r="BE5" i="5"/>
  <c r="A36" i="5" l="1"/>
  <c r="B36" i="5"/>
  <c r="A33" i="5"/>
  <c r="B33" i="5"/>
  <c r="A34" i="5"/>
  <c r="B34" i="5"/>
  <c r="A35" i="5"/>
  <c r="B35" i="5"/>
  <c r="A27" i="5"/>
  <c r="B27" i="5"/>
  <c r="A28" i="5"/>
  <c r="B28" i="5"/>
  <c r="A29" i="5"/>
  <c r="B29" i="5"/>
  <c r="A30" i="5"/>
  <c r="B30" i="5"/>
  <c r="A31" i="5"/>
  <c r="B31" i="5"/>
  <c r="A32" i="5"/>
  <c r="B32" i="5"/>
  <c r="A13" i="5"/>
  <c r="B13" i="5"/>
  <c r="A14" i="5"/>
  <c r="B14" i="5"/>
  <c r="A15" i="5"/>
  <c r="B15" i="5"/>
  <c r="A16" i="5"/>
  <c r="B16" i="5"/>
  <c r="A17" i="5"/>
  <c r="B17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B12" i="5"/>
  <c r="A12" i="5"/>
  <c r="C1" i="5"/>
  <c r="B47" i="5" s="1"/>
  <c r="B7" i="5"/>
  <c r="B6" i="5"/>
  <c r="Y2" i="5"/>
  <c r="Y1" i="5"/>
  <c r="X55" i="5" s="1"/>
  <c r="X1" i="5"/>
  <c r="W55" i="5" s="1"/>
  <c r="X2" i="5"/>
  <c r="W2" i="5"/>
  <c r="W1" i="5"/>
  <c r="V55" i="5" s="1"/>
  <c r="V2" i="5"/>
  <c r="V1" i="5"/>
  <c r="U47" i="5" s="1"/>
  <c r="U2" i="5"/>
  <c r="U1" i="5"/>
  <c r="T55" i="5" s="1"/>
  <c r="T2" i="5"/>
  <c r="T1" i="5"/>
  <c r="S55" i="5" s="1"/>
  <c r="S2" i="5"/>
  <c r="S1" i="5"/>
  <c r="R47" i="5" s="1"/>
  <c r="R2" i="5"/>
  <c r="R1" i="5"/>
  <c r="Q47" i="5" s="1"/>
  <c r="Q2" i="5"/>
  <c r="Q1" i="5"/>
  <c r="P55" i="5" s="1"/>
  <c r="P2" i="5"/>
  <c r="P1" i="5"/>
  <c r="O55" i="5" s="1"/>
  <c r="O2" i="5"/>
  <c r="O1" i="5"/>
  <c r="N47" i="5" s="1"/>
  <c r="N2" i="5"/>
  <c r="N1" i="5"/>
  <c r="M47" i="5" s="1"/>
  <c r="M2" i="5"/>
  <c r="M1" i="5"/>
  <c r="L55" i="5" s="1"/>
  <c r="L2" i="5"/>
  <c r="L1" i="5"/>
  <c r="K55" i="5" s="1"/>
  <c r="K2" i="5"/>
  <c r="K1" i="5"/>
  <c r="J47" i="5" s="1"/>
  <c r="J2" i="5"/>
  <c r="J1" i="5"/>
  <c r="I47" i="5" s="1"/>
  <c r="I2" i="5"/>
  <c r="I1" i="5"/>
  <c r="H55" i="5" s="1"/>
  <c r="H2" i="5"/>
  <c r="H1" i="5"/>
  <c r="G55" i="5" s="1"/>
  <c r="G2" i="5"/>
  <c r="G1" i="5"/>
  <c r="F47" i="5" s="1"/>
  <c r="F2" i="5"/>
  <c r="F1" i="5"/>
  <c r="E47" i="5" s="1"/>
  <c r="E2" i="5"/>
  <c r="E1" i="5"/>
  <c r="D55" i="5" s="1"/>
  <c r="D2" i="5"/>
  <c r="D1" i="5"/>
  <c r="C55" i="5" s="1"/>
  <c r="C2" i="5"/>
  <c r="V47" i="5" l="1"/>
  <c r="X47" i="5"/>
  <c r="T47" i="5"/>
  <c r="P47" i="5"/>
  <c r="L47" i="5"/>
  <c r="H47" i="5"/>
  <c r="D47" i="5"/>
  <c r="R55" i="5"/>
  <c r="N55" i="5"/>
  <c r="J55" i="5"/>
  <c r="F55" i="5"/>
  <c r="W47" i="5"/>
  <c r="S47" i="5"/>
  <c r="O47" i="5"/>
  <c r="K47" i="5"/>
  <c r="G47" i="5"/>
  <c r="C47" i="5"/>
  <c r="B55" i="5"/>
  <c r="U55" i="5"/>
  <c r="Q55" i="5"/>
  <c r="M55" i="5"/>
  <c r="I55" i="5"/>
  <c r="E55" i="5"/>
  <c r="E60" i="2" l="1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D60" i="2"/>
  <c r="A124" i="2" l="1"/>
  <c r="A123" i="2"/>
  <c r="A119" i="2"/>
  <c r="A118" i="2"/>
  <c r="A114" i="2"/>
  <c r="A113" i="2"/>
  <c r="A109" i="2"/>
  <c r="A108" i="2"/>
  <c r="A104" i="2"/>
  <c r="A103" i="2"/>
  <c r="A99" i="2"/>
  <c r="A98" i="2"/>
  <c r="A94" i="2"/>
  <c r="A93" i="2"/>
  <c r="A89" i="2"/>
  <c r="A88" i="2"/>
  <c r="A84" i="2"/>
  <c r="A83" i="2"/>
  <c r="A79" i="2"/>
  <c r="A78" i="2"/>
  <c r="A74" i="2"/>
  <c r="A73" i="2"/>
  <c r="A69" i="2"/>
  <c r="A68" i="2"/>
  <c r="A64" i="2"/>
  <c r="A63" i="2"/>
  <c r="A59" i="2"/>
  <c r="A58" i="2"/>
  <c r="A54" i="2"/>
  <c r="A53" i="2"/>
  <c r="A49" i="2"/>
  <c r="A48" i="2"/>
  <c r="A44" i="2"/>
  <c r="A43" i="2"/>
  <c r="A28" i="2"/>
  <c r="A27" i="2"/>
  <c r="A23" i="2"/>
  <c r="A22" i="2"/>
  <c r="A18" i="2"/>
  <c r="A17" i="2"/>
  <c r="A13" i="2"/>
  <c r="A12" i="2"/>
  <c r="A8" i="2"/>
  <c r="A7" i="2"/>
  <c r="A3" i="2"/>
  <c r="A2" i="2"/>
  <c r="F9" i="2" l="1"/>
  <c r="N9" i="2"/>
  <c r="Z9" i="2"/>
  <c r="D9" i="2"/>
  <c r="G9" i="2"/>
  <c r="K9" i="2"/>
  <c r="O9" i="2"/>
  <c r="S9" i="2"/>
  <c r="W9" i="2"/>
  <c r="AA9" i="2"/>
  <c r="AE9" i="2"/>
  <c r="H9" i="2"/>
  <c r="P9" i="2"/>
  <c r="T9" i="2"/>
  <c r="AB9" i="2"/>
  <c r="L9" i="2"/>
  <c r="X9" i="2"/>
  <c r="AF9" i="2"/>
  <c r="E9" i="2"/>
  <c r="I9" i="2"/>
  <c r="M9" i="2"/>
  <c r="Q9" i="2"/>
  <c r="U9" i="2"/>
  <c r="Y9" i="2"/>
  <c r="AC9" i="2"/>
  <c r="AG9" i="2"/>
  <c r="J9" i="2"/>
  <c r="R9" i="2"/>
  <c r="V9" i="2"/>
  <c r="AD9" i="2"/>
  <c r="G19" i="2"/>
  <c r="K19" i="2"/>
  <c r="O19" i="2"/>
  <c r="S19" i="2"/>
  <c r="W19" i="2"/>
  <c r="AA19" i="2"/>
  <c r="AE19" i="2"/>
  <c r="H19" i="2"/>
  <c r="L19" i="2"/>
  <c r="P19" i="2"/>
  <c r="T19" i="2"/>
  <c r="X19" i="2"/>
  <c r="AB19" i="2"/>
  <c r="AF19" i="2"/>
  <c r="E19" i="2"/>
  <c r="I19" i="2"/>
  <c r="M19" i="2"/>
  <c r="Q19" i="2"/>
  <c r="U19" i="2"/>
  <c r="Y19" i="2"/>
  <c r="AC19" i="2"/>
  <c r="AG19" i="2"/>
  <c r="J19" i="2"/>
  <c r="N19" i="2"/>
  <c r="AD19" i="2"/>
  <c r="R19" i="2"/>
  <c r="D19" i="2"/>
  <c r="F19" i="2"/>
  <c r="V19" i="2"/>
  <c r="Z19" i="2"/>
  <c r="F29" i="2"/>
  <c r="J29" i="2"/>
  <c r="N29" i="2"/>
  <c r="R29" i="2"/>
  <c r="V29" i="2"/>
  <c r="Z29" i="2"/>
  <c r="AD29" i="2"/>
  <c r="D29" i="2"/>
  <c r="G29" i="2"/>
  <c r="K29" i="2"/>
  <c r="O29" i="2"/>
  <c r="S29" i="2"/>
  <c r="W29" i="2"/>
  <c r="AA29" i="2"/>
  <c r="AE29" i="2"/>
  <c r="H29" i="2"/>
  <c r="L29" i="2"/>
  <c r="P29" i="2"/>
  <c r="T29" i="2"/>
  <c r="X29" i="2"/>
  <c r="AB29" i="2"/>
  <c r="AF29" i="2"/>
  <c r="I29" i="2"/>
  <c r="Y29" i="2"/>
  <c r="M29" i="2"/>
  <c r="AC29" i="2"/>
  <c r="Q29" i="2"/>
  <c r="AG29" i="2"/>
  <c r="E29" i="2"/>
  <c r="U29" i="2"/>
  <c r="F50" i="2"/>
  <c r="J50" i="2"/>
  <c r="N50" i="2"/>
  <c r="R50" i="2"/>
  <c r="V50" i="2"/>
  <c r="Z50" i="2"/>
  <c r="AD50" i="2"/>
  <c r="D50" i="2"/>
  <c r="G50" i="2"/>
  <c r="K50" i="2"/>
  <c r="O50" i="2"/>
  <c r="S50" i="2"/>
  <c r="W50" i="2"/>
  <c r="AA50" i="2"/>
  <c r="AE50" i="2"/>
  <c r="H50" i="2"/>
  <c r="L50" i="2"/>
  <c r="P50" i="2"/>
  <c r="T50" i="2"/>
  <c r="X50" i="2"/>
  <c r="AB50" i="2"/>
  <c r="AF50" i="2"/>
  <c r="Q50" i="2"/>
  <c r="E50" i="2"/>
  <c r="U50" i="2"/>
  <c r="Y50" i="2"/>
  <c r="I50" i="2"/>
  <c r="M50" i="2"/>
  <c r="AC50" i="2"/>
  <c r="AG50" i="2"/>
  <c r="G70" i="2"/>
  <c r="K70" i="2"/>
  <c r="H70" i="2"/>
  <c r="L70" i="2"/>
  <c r="E70" i="2"/>
  <c r="I70" i="2"/>
  <c r="M70" i="2"/>
  <c r="N70" i="2"/>
  <c r="R70" i="2"/>
  <c r="V70" i="2"/>
  <c r="Z70" i="2"/>
  <c r="AD70" i="2"/>
  <c r="D70" i="2"/>
  <c r="O70" i="2"/>
  <c r="S70" i="2"/>
  <c r="W70" i="2"/>
  <c r="AA70" i="2"/>
  <c r="AE70" i="2"/>
  <c r="F70" i="2"/>
  <c r="P70" i="2"/>
  <c r="T70" i="2"/>
  <c r="X70" i="2"/>
  <c r="AB70" i="2"/>
  <c r="AF70" i="2"/>
  <c r="J70" i="2"/>
  <c r="Q70" i="2"/>
  <c r="U70" i="2"/>
  <c r="Y70" i="2"/>
  <c r="AC70" i="2"/>
  <c r="AG70" i="2"/>
  <c r="G80" i="2"/>
  <c r="K80" i="2"/>
  <c r="O80" i="2"/>
  <c r="S80" i="2"/>
  <c r="W80" i="2"/>
  <c r="AA80" i="2"/>
  <c r="AE80" i="2"/>
  <c r="H80" i="2"/>
  <c r="L80" i="2"/>
  <c r="P80" i="2"/>
  <c r="T80" i="2"/>
  <c r="X80" i="2"/>
  <c r="AB80" i="2"/>
  <c r="AF80" i="2"/>
  <c r="E80" i="2"/>
  <c r="I80" i="2"/>
  <c r="M80" i="2"/>
  <c r="Q80" i="2"/>
  <c r="U80" i="2"/>
  <c r="Y80" i="2"/>
  <c r="AC80" i="2"/>
  <c r="AG80" i="2"/>
  <c r="J80" i="2"/>
  <c r="Z80" i="2"/>
  <c r="N80" i="2"/>
  <c r="AD80" i="2"/>
  <c r="R80" i="2"/>
  <c r="D80" i="2"/>
  <c r="F80" i="2"/>
  <c r="V80" i="2"/>
  <c r="G90" i="2"/>
  <c r="K90" i="2"/>
  <c r="O90" i="2"/>
  <c r="S90" i="2"/>
  <c r="W90" i="2"/>
  <c r="AA90" i="2"/>
  <c r="AE90" i="2"/>
  <c r="H90" i="2"/>
  <c r="L90" i="2"/>
  <c r="P90" i="2"/>
  <c r="T90" i="2"/>
  <c r="X90" i="2"/>
  <c r="AB90" i="2"/>
  <c r="AF90" i="2"/>
  <c r="E90" i="2"/>
  <c r="I90" i="2"/>
  <c r="M90" i="2"/>
  <c r="Q90" i="2"/>
  <c r="U90" i="2"/>
  <c r="Y90" i="2"/>
  <c r="AC90" i="2"/>
  <c r="AG90" i="2"/>
  <c r="F90" i="2"/>
  <c r="V90" i="2"/>
  <c r="J90" i="2"/>
  <c r="Z90" i="2"/>
  <c r="N90" i="2"/>
  <c r="AD90" i="2"/>
  <c r="R90" i="2"/>
  <c r="D90" i="2"/>
  <c r="G100" i="2"/>
  <c r="K100" i="2"/>
  <c r="O100" i="2"/>
  <c r="S100" i="2"/>
  <c r="W100" i="2"/>
  <c r="AA100" i="2"/>
  <c r="AE100" i="2"/>
  <c r="H100" i="2"/>
  <c r="L100" i="2"/>
  <c r="P100" i="2"/>
  <c r="T100" i="2"/>
  <c r="X100" i="2"/>
  <c r="AB100" i="2"/>
  <c r="AF100" i="2"/>
  <c r="E100" i="2"/>
  <c r="I100" i="2"/>
  <c r="M100" i="2"/>
  <c r="Q100" i="2"/>
  <c r="U100" i="2"/>
  <c r="Y100" i="2"/>
  <c r="AC100" i="2"/>
  <c r="AG100" i="2"/>
  <c r="R100" i="2"/>
  <c r="D100" i="2"/>
  <c r="F100" i="2"/>
  <c r="V100" i="2"/>
  <c r="J100" i="2"/>
  <c r="Z100" i="2"/>
  <c r="N100" i="2"/>
  <c r="AD100" i="2"/>
  <c r="G110" i="2"/>
  <c r="K110" i="2"/>
  <c r="O110" i="2"/>
  <c r="S110" i="2"/>
  <c r="W110" i="2"/>
  <c r="AA110" i="2"/>
  <c r="AE110" i="2"/>
  <c r="H110" i="2"/>
  <c r="L110" i="2"/>
  <c r="P110" i="2"/>
  <c r="T110" i="2"/>
  <c r="X110" i="2"/>
  <c r="AB110" i="2"/>
  <c r="AF110" i="2"/>
  <c r="E110" i="2"/>
  <c r="I110" i="2"/>
  <c r="M110" i="2"/>
  <c r="Q110" i="2"/>
  <c r="U110" i="2"/>
  <c r="Y110" i="2"/>
  <c r="AC110" i="2"/>
  <c r="AG110" i="2"/>
  <c r="N110" i="2"/>
  <c r="AD110" i="2"/>
  <c r="R110" i="2"/>
  <c r="D110" i="2"/>
  <c r="F110" i="2"/>
  <c r="V110" i="2"/>
  <c r="J110" i="2"/>
  <c r="Z110" i="2"/>
  <c r="G120" i="2"/>
  <c r="K120" i="2"/>
  <c r="O120" i="2"/>
  <c r="S120" i="2"/>
  <c r="W120" i="2"/>
  <c r="AA120" i="2"/>
  <c r="AE120" i="2"/>
  <c r="H120" i="2"/>
  <c r="L120" i="2"/>
  <c r="P120" i="2"/>
  <c r="T120" i="2"/>
  <c r="X120" i="2"/>
  <c r="AB120" i="2"/>
  <c r="AF120" i="2"/>
  <c r="E120" i="2"/>
  <c r="I120" i="2"/>
  <c r="M120" i="2"/>
  <c r="Q120" i="2"/>
  <c r="U120" i="2"/>
  <c r="Y120" i="2"/>
  <c r="AC120" i="2"/>
  <c r="AG120" i="2"/>
  <c r="J120" i="2"/>
  <c r="Z120" i="2"/>
  <c r="N120" i="2"/>
  <c r="AD120" i="2"/>
  <c r="R120" i="2"/>
  <c r="D120" i="2"/>
  <c r="F120" i="2"/>
  <c r="V120" i="2"/>
  <c r="L4" i="2"/>
  <c r="T4" i="2"/>
  <c r="AB4" i="2"/>
  <c r="E4" i="2"/>
  <c r="I4" i="2"/>
  <c r="M4" i="2"/>
  <c r="Q4" i="2"/>
  <c r="U4" i="2"/>
  <c r="Y4" i="2"/>
  <c r="AC4" i="2"/>
  <c r="AG4" i="2"/>
  <c r="F4" i="2"/>
  <c r="N4" i="2"/>
  <c r="V4" i="2"/>
  <c r="AD4" i="2"/>
  <c r="J4" i="2"/>
  <c r="R4" i="2"/>
  <c r="Z4" i="2"/>
  <c r="D4" i="2"/>
  <c r="G4" i="2"/>
  <c r="K4" i="2"/>
  <c r="O4" i="2"/>
  <c r="S4" i="2"/>
  <c r="W4" i="2"/>
  <c r="AA4" i="2"/>
  <c r="AE4" i="2"/>
  <c r="H4" i="2"/>
  <c r="P4" i="2"/>
  <c r="X4" i="2"/>
  <c r="AF4" i="2"/>
  <c r="E14" i="2"/>
  <c r="I14" i="2"/>
  <c r="M14" i="2"/>
  <c r="Q14" i="2"/>
  <c r="U14" i="2"/>
  <c r="Y14" i="2"/>
  <c r="F14" i="2"/>
  <c r="J14" i="2"/>
  <c r="N14" i="2"/>
  <c r="R14" i="2"/>
  <c r="V14" i="2"/>
  <c r="Z14" i="2"/>
  <c r="G14" i="2"/>
  <c r="K14" i="2"/>
  <c r="O14" i="2"/>
  <c r="S14" i="2"/>
  <c r="W14" i="2"/>
  <c r="AA14" i="2"/>
  <c r="AB14" i="2"/>
  <c r="P14" i="2"/>
  <c r="AC14" i="2"/>
  <c r="AG14" i="2"/>
  <c r="AD14" i="2"/>
  <c r="T14" i="2"/>
  <c r="D14" i="2"/>
  <c r="H14" i="2"/>
  <c r="X14" i="2"/>
  <c r="AE14" i="2"/>
  <c r="L14" i="2"/>
  <c r="AF14" i="2"/>
  <c r="F22" i="2"/>
  <c r="H24" i="2"/>
  <c r="L24" i="2"/>
  <c r="P24" i="2"/>
  <c r="T24" i="2"/>
  <c r="X24" i="2"/>
  <c r="AB24" i="2"/>
  <c r="AF24" i="2"/>
  <c r="E24" i="2"/>
  <c r="I24" i="2"/>
  <c r="M24" i="2"/>
  <c r="Q24" i="2"/>
  <c r="U24" i="2"/>
  <c r="Y24" i="2"/>
  <c r="AC24" i="2"/>
  <c r="AG24" i="2"/>
  <c r="F24" i="2"/>
  <c r="J24" i="2"/>
  <c r="N24" i="2"/>
  <c r="R24" i="2"/>
  <c r="V24" i="2"/>
  <c r="Z24" i="2"/>
  <c r="AD24" i="2"/>
  <c r="G24" i="2"/>
  <c r="K24" i="2"/>
  <c r="AA24" i="2"/>
  <c r="O24" i="2"/>
  <c r="AE24" i="2"/>
  <c r="S24" i="2"/>
  <c r="D24" i="2"/>
  <c r="W24" i="2"/>
  <c r="H45" i="2"/>
  <c r="L45" i="2"/>
  <c r="P45" i="2"/>
  <c r="T45" i="2"/>
  <c r="X45" i="2"/>
  <c r="AB45" i="2"/>
  <c r="AF45" i="2"/>
  <c r="E45" i="2"/>
  <c r="I45" i="2"/>
  <c r="M45" i="2"/>
  <c r="Q45" i="2"/>
  <c r="U45" i="2"/>
  <c r="Y45" i="2"/>
  <c r="AC45" i="2"/>
  <c r="AG45" i="2"/>
  <c r="F45" i="2"/>
  <c r="J45" i="2"/>
  <c r="N45" i="2"/>
  <c r="R45" i="2"/>
  <c r="V45" i="2"/>
  <c r="Z45" i="2"/>
  <c r="AD45" i="2"/>
  <c r="D45" i="2"/>
  <c r="S45" i="2"/>
  <c r="G45" i="2"/>
  <c r="W45" i="2"/>
  <c r="K45" i="2"/>
  <c r="AA45" i="2"/>
  <c r="O45" i="2"/>
  <c r="AE45" i="2"/>
  <c r="H55" i="2"/>
  <c r="L55" i="2"/>
  <c r="P55" i="2"/>
  <c r="T55" i="2"/>
  <c r="X55" i="2"/>
  <c r="AB55" i="2"/>
  <c r="AF55" i="2"/>
  <c r="E55" i="2"/>
  <c r="I55" i="2"/>
  <c r="M55" i="2"/>
  <c r="Q55" i="2"/>
  <c r="U55" i="2"/>
  <c r="Y55" i="2"/>
  <c r="AC55" i="2"/>
  <c r="AG55" i="2"/>
  <c r="F55" i="2"/>
  <c r="J55" i="2"/>
  <c r="N55" i="2"/>
  <c r="R55" i="2"/>
  <c r="V55" i="2"/>
  <c r="Z55" i="2"/>
  <c r="AD55" i="2"/>
  <c r="D55" i="2"/>
  <c r="O55" i="2"/>
  <c r="S55" i="2"/>
  <c r="W55" i="2"/>
  <c r="G55" i="2"/>
  <c r="K55" i="2"/>
  <c r="AA55" i="2"/>
  <c r="AE55" i="2"/>
  <c r="H65" i="2"/>
  <c r="L65" i="2"/>
  <c r="P65" i="2"/>
  <c r="T65" i="2"/>
  <c r="X65" i="2"/>
  <c r="AB65" i="2"/>
  <c r="AF65" i="2"/>
  <c r="E65" i="2"/>
  <c r="I65" i="2"/>
  <c r="M65" i="2"/>
  <c r="Q65" i="2"/>
  <c r="U65" i="2"/>
  <c r="Y65" i="2"/>
  <c r="AC65" i="2"/>
  <c r="AG65" i="2"/>
  <c r="F65" i="2"/>
  <c r="J65" i="2"/>
  <c r="N65" i="2"/>
  <c r="R65" i="2"/>
  <c r="V65" i="2"/>
  <c r="Z65" i="2"/>
  <c r="AD65" i="2"/>
  <c r="D65" i="2"/>
  <c r="G65" i="2"/>
  <c r="K65" i="2"/>
  <c r="O65" i="2"/>
  <c r="S65" i="2"/>
  <c r="W65" i="2"/>
  <c r="AA65" i="2"/>
  <c r="AE65" i="2"/>
  <c r="E75" i="2"/>
  <c r="I75" i="2"/>
  <c r="M75" i="2"/>
  <c r="Q75" i="2"/>
  <c r="U75" i="2"/>
  <c r="Y75" i="2"/>
  <c r="AC75" i="2"/>
  <c r="AG75" i="2"/>
  <c r="F75" i="2"/>
  <c r="J75" i="2"/>
  <c r="N75" i="2"/>
  <c r="R75" i="2"/>
  <c r="V75" i="2"/>
  <c r="Z75" i="2"/>
  <c r="AD75" i="2"/>
  <c r="D75" i="2"/>
  <c r="G75" i="2"/>
  <c r="K75" i="2"/>
  <c r="O75" i="2"/>
  <c r="S75" i="2"/>
  <c r="W75" i="2"/>
  <c r="AA75" i="2"/>
  <c r="AE75" i="2"/>
  <c r="L75" i="2"/>
  <c r="AB75" i="2"/>
  <c r="P75" i="2"/>
  <c r="AF75" i="2"/>
  <c r="T75" i="2"/>
  <c r="H75" i="2"/>
  <c r="X75" i="2"/>
  <c r="E85" i="2"/>
  <c r="I85" i="2"/>
  <c r="M85" i="2"/>
  <c r="Q85" i="2"/>
  <c r="U85" i="2"/>
  <c r="Y85" i="2"/>
  <c r="AC85" i="2"/>
  <c r="AG85" i="2"/>
  <c r="F85" i="2"/>
  <c r="J85" i="2"/>
  <c r="N85" i="2"/>
  <c r="R85" i="2"/>
  <c r="V85" i="2"/>
  <c r="Z85" i="2"/>
  <c r="AD85" i="2"/>
  <c r="D85" i="2"/>
  <c r="G85" i="2"/>
  <c r="K85" i="2"/>
  <c r="O85" i="2"/>
  <c r="S85" i="2"/>
  <c r="W85" i="2"/>
  <c r="AA85" i="2"/>
  <c r="AE85" i="2"/>
  <c r="H85" i="2"/>
  <c r="X85" i="2"/>
  <c r="L85" i="2"/>
  <c r="AB85" i="2"/>
  <c r="P85" i="2"/>
  <c r="AF85" i="2"/>
  <c r="T85" i="2"/>
  <c r="E95" i="2"/>
  <c r="I95" i="2"/>
  <c r="M95" i="2"/>
  <c r="Q95" i="2"/>
  <c r="U95" i="2"/>
  <c r="Y95" i="2"/>
  <c r="AC95" i="2"/>
  <c r="AG95" i="2"/>
  <c r="F95" i="2"/>
  <c r="J95" i="2"/>
  <c r="N95" i="2"/>
  <c r="R95" i="2"/>
  <c r="V95" i="2"/>
  <c r="Z95" i="2"/>
  <c r="AD95" i="2"/>
  <c r="D95" i="2"/>
  <c r="G95" i="2"/>
  <c r="K95" i="2"/>
  <c r="O95" i="2"/>
  <c r="S95" i="2"/>
  <c r="W95" i="2"/>
  <c r="AA95" i="2"/>
  <c r="AE95" i="2"/>
  <c r="T95" i="2"/>
  <c r="H95" i="2"/>
  <c r="X95" i="2"/>
  <c r="L95" i="2"/>
  <c r="AB95" i="2"/>
  <c r="P95" i="2"/>
  <c r="AF95" i="2"/>
  <c r="E105" i="2"/>
  <c r="I105" i="2"/>
  <c r="M105" i="2"/>
  <c r="Q105" i="2"/>
  <c r="U105" i="2"/>
  <c r="Y105" i="2"/>
  <c r="AC105" i="2"/>
  <c r="AG105" i="2"/>
  <c r="F105" i="2"/>
  <c r="J105" i="2"/>
  <c r="N105" i="2"/>
  <c r="R105" i="2"/>
  <c r="V105" i="2"/>
  <c r="Z105" i="2"/>
  <c r="AD105" i="2"/>
  <c r="D105" i="2"/>
  <c r="G105" i="2"/>
  <c r="K105" i="2"/>
  <c r="O105" i="2"/>
  <c r="S105" i="2"/>
  <c r="W105" i="2"/>
  <c r="AA105" i="2"/>
  <c r="AE105" i="2"/>
  <c r="P105" i="2"/>
  <c r="AF105" i="2"/>
  <c r="T105" i="2"/>
  <c r="H105" i="2"/>
  <c r="X105" i="2"/>
  <c r="L105" i="2"/>
  <c r="AB105" i="2"/>
  <c r="E115" i="2"/>
  <c r="I115" i="2"/>
  <c r="M115" i="2"/>
  <c r="Q115" i="2"/>
  <c r="U115" i="2"/>
  <c r="Y115" i="2"/>
  <c r="AC115" i="2"/>
  <c r="AG115" i="2"/>
  <c r="F115" i="2"/>
  <c r="J115" i="2"/>
  <c r="N115" i="2"/>
  <c r="R115" i="2"/>
  <c r="V115" i="2"/>
  <c r="Z115" i="2"/>
  <c r="AD115" i="2"/>
  <c r="D115" i="2"/>
  <c r="G115" i="2"/>
  <c r="K115" i="2"/>
  <c r="O115" i="2"/>
  <c r="S115" i="2"/>
  <c r="W115" i="2"/>
  <c r="AA115" i="2"/>
  <c r="AE115" i="2"/>
  <c r="L115" i="2"/>
  <c r="AB115" i="2"/>
  <c r="P115" i="2"/>
  <c r="AF115" i="2"/>
  <c r="T115" i="2"/>
  <c r="H115" i="2"/>
  <c r="X115" i="2"/>
  <c r="E125" i="2"/>
  <c r="I125" i="2"/>
  <c r="M125" i="2"/>
  <c r="Q125" i="2"/>
  <c r="U125" i="2"/>
  <c r="Y125" i="2"/>
  <c r="AC125" i="2"/>
  <c r="AG125" i="2"/>
  <c r="F125" i="2"/>
  <c r="J125" i="2"/>
  <c r="N125" i="2"/>
  <c r="R125" i="2"/>
  <c r="V125" i="2"/>
  <c r="Z125" i="2"/>
  <c r="AD125" i="2"/>
  <c r="D125" i="2"/>
  <c r="G125" i="2"/>
  <c r="K125" i="2"/>
  <c r="O125" i="2"/>
  <c r="S125" i="2"/>
  <c r="W125" i="2"/>
  <c r="AA125" i="2"/>
  <c r="AE125" i="2"/>
  <c r="H125" i="2"/>
  <c r="X125" i="2"/>
  <c r="L125" i="2"/>
  <c r="AB125" i="2"/>
  <c r="P125" i="2"/>
  <c r="AF125" i="2"/>
  <c r="T125" i="2"/>
  <c r="C75" i="8"/>
  <c r="B74" i="8"/>
  <c r="A74" i="8"/>
  <c r="C72" i="8"/>
  <c r="B71" i="8"/>
  <c r="A71" i="8"/>
  <c r="C69" i="8"/>
  <c r="B68" i="8"/>
  <c r="A68" i="8"/>
  <c r="C66" i="8"/>
  <c r="B65" i="8"/>
  <c r="A65" i="8"/>
  <c r="C63" i="8"/>
  <c r="A62" i="8"/>
  <c r="B62" i="8"/>
  <c r="C60" i="8"/>
  <c r="B59" i="8"/>
  <c r="A59" i="8"/>
  <c r="C57" i="8"/>
  <c r="B56" i="8"/>
  <c r="A56" i="8"/>
  <c r="C54" i="8"/>
  <c r="B53" i="8"/>
  <c r="A53" i="8"/>
  <c r="C51" i="8"/>
  <c r="B50" i="8"/>
  <c r="A50" i="8"/>
  <c r="C48" i="8"/>
  <c r="B47" i="8"/>
  <c r="A47" i="8"/>
  <c r="C45" i="8"/>
  <c r="B44" i="8"/>
  <c r="A44" i="8"/>
  <c r="C42" i="8"/>
  <c r="B41" i="8"/>
  <c r="A41" i="8"/>
  <c r="C39" i="8"/>
  <c r="B38" i="8"/>
  <c r="A38" i="8"/>
  <c r="C36" i="8"/>
  <c r="B35" i="8"/>
  <c r="A35" i="8"/>
  <c r="C33" i="8"/>
  <c r="B32" i="8"/>
  <c r="A32" i="8"/>
  <c r="C30" i="8"/>
  <c r="B29" i="8"/>
  <c r="A29" i="8"/>
  <c r="C27" i="8"/>
  <c r="B26" i="8"/>
  <c r="A26" i="8"/>
  <c r="D30" i="8" l="1"/>
  <c r="D27" i="8"/>
  <c r="E30" i="8"/>
  <c r="I30" i="8"/>
  <c r="M30" i="8"/>
  <c r="Q30" i="8"/>
  <c r="U30" i="8"/>
  <c r="Y30" i="8"/>
  <c r="AC30" i="8"/>
  <c r="AG30" i="8"/>
  <c r="G30" i="8"/>
  <c r="O30" i="8"/>
  <c r="W30" i="8"/>
  <c r="AE30" i="8"/>
  <c r="H30" i="8"/>
  <c r="L30" i="8"/>
  <c r="T30" i="8"/>
  <c r="AB30" i="8"/>
  <c r="F30" i="8"/>
  <c r="J30" i="8"/>
  <c r="N30" i="8"/>
  <c r="R30" i="8"/>
  <c r="V30" i="8"/>
  <c r="Z30" i="8"/>
  <c r="AD30" i="8"/>
  <c r="K30" i="8"/>
  <c r="S30" i="8"/>
  <c r="AA30" i="8"/>
  <c r="P30" i="8"/>
  <c r="X30" i="8"/>
  <c r="AF30" i="8"/>
  <c r="E27" i="8"/>
  <c r="C18" i="8"/>
  <c r="B17" i="8"/>
  <c r="A17" i="8"/>
  <c r="C15" i="8"/>
  <c r="B14" i="8"/>
  <c r="A14" i="8"/>
  <c r="C12" i="8"/>
  <c r="B11" i="8"/>
  <c r="A11" i="8"/>
  <c r="C9" i="8"/>
  <c r="B8" i="8"/>
  <c r="A8" i="8"/>
  <c r="C6" i="8"/>
  <c r="B5" i="8"/>
  <c r="A5" i="8"/>
  <c r="C3" i="8"/>
  <c r="B2" i="8"/>
  <c r="A2" i="8"/>
  <c r="A3" i="7" s="1"/>
  <c r="D18" i="8" l="1"/>
  <c r="D15" i="8"/>
  <c r="E15" i="8"/>
  <c r="C76" i="7" l="1"/>
  <c r="B75" i="7"/>
  <c r="C69" i="6"/>
  <c r="B69" i="7"/>
  <c r="E72" i="8" l="1"/>
  <c r="B72" i="7"/>
  <c r="D72" i="8"/>
  <c r="AG72" i="8"/>
  <c r="AG71" i="8" s="1"/>
  <c r="AE72" i="8"/>
  <c r="AE71" i="8" s="1"/>
  <c r="AC72" i="8"/>
  <c r="AC71" i="8" s="1"/>
  <c r="AA72" i="8"/>
  <c r="AA71" i="8" s="1"/>
  <c r="Y72" i="8"/>
  <c r="Y71" i="8" s="1"/>
  <c r="W72" i="8"/>
  <c r="U72" i="8"/>
  <c r="U71" i="8" s="1"/>
  <c r="S72" i="8"/>
  <c r="S71" i="8" s="1"/>
  <c r="Q72" i="8"/>
  <c r="Q71" i="8" s="1"/>
  <c r="O72" i="8"/>
  <c r="M72" i="8"/>
  <c r="K72" i="8"/>
  <c r="K71" i="8" s="1"/>
  <c r="I72" i="8"/>
  <c r="I71" i="8" s="1"/>
  <c r="G72" i="8"/>
  <c r="B71" i="6"/>
  <c r="A72" i="7"/>
  <c r="C73" i="7"/>
  <c r="AE73" i="7" s="1"/>
  <c r="AF72" i="8"/>
  <c r="AF71" i="8" s="1"/>
  <c r="AD72" i="8"/>
  <c r="AD71" i="8" s="1"/>
  <c r="AB72" i="8"/>
  <c r="AB71" i="8" s="1"/>
  <c r="Z72" i="8"/>
  <c r="Z71" i="8" s="1"/>
  <c r="X72" i="8"/>
  <c r="X71" i="8" s="1"/>
  <c r="V72" i="8"/>
  <c r="V71" i="8" s="1"/>
  <c r="T72" i="8"/>
  <c r="T71" i="8" s="1"/>
  <c r="R72" i="8"/>
  <c r="R71" i="8" s="1"/>
  <c r="P72" i="8"/>
  <c r="N72" i="8"/>
  <c r="N71" i="8" s="1"/>
  <c r="L72" i="8"/>
  <c r="L71" i="8" s="1"/>
  <c r="J72" i="8"/>
  <c r="J71" i="8" s="1"/>
  <c r="H72" i="8"/>
  <c r="H71" i="8" s="1"/>
  <c r="F72" i="8"/>
  <c r="F71" i="8" s="1"/>
  <c r="A71" i="6"/>
  <c r="C71" i="6" s="1"/>
  <c r="C72" i="6"/>
  <c r="AI72" i="6" s="1"/>
  <c r="D75" i="8"/>
  <c r="AG75" i="8"/>
  <c r="AG74" i="8" s="1"/>
  <c r="AE75" i="8"/>
  <c r="AE74" i="8" s="1"/>
  <c r="AC75" i="8"/>
  <c r="AC74" i="8" s="1"/>
  <c r="AA75" i="8"/>
  <c r="AA74" i="8" s="1"/>
  <c r="Y75" i="8"/>
  <c r="Y74" i="8" s="1"/>
  <c r="W75" i="8"/>
  <c r="W74" i="8" s="1"/>
  <c r="U75" i="8"/>
  <c r="U74" i="8" s="1"/>
  <c r="S75" i="8"/>
  <c r="S74" i="8" s="1"/>
  <c r="Q75" i="8"/>
  <c r="Q74" i="8" s="1"/>
  <c r="O75" i="8"/>
  <c r="O74" i="8" s="1"/>
  <c r="M75" i="8"/>
  <c r="M74" i="8" s="1"/>
  <c r="K75" i="8"/>
  <c r="K74" i="8" s="1"/>
  <c r="I75" i="8"/>
  <c r="I74" i="8" s="1"/>
  <c r="G75" i="8"/>
  <c r="G74" i="8" s="1"/>
  <c r="E75" i="8"/>
  <c r="E74" i="8" s="1"/>
  <c r="B74" i="6"/>
  <c r="A75" i="7"/>
  <c r="AF75" i="8"/>
  <c r="AF74" i="8" s="1"/>
  <c r="AD75" i="8"/>
  <c r="AD74" i="8" s="1"/>
  <c r="AB75" i="8"/>
  <c r="AB74" i="8" s="1"/>
  <c r="Z75" i="8"/>
  <c r="Z74" i="8" s="1"/>
  <c r="X75" i="8"/>
  <c r="X74" i="8" s="1"/>
  <c r="V75" i="8"/>
  <c r="V74" i="8" s="1"/>
  <c r="T75" i="8"/>
  <c r="T74" i="8" s="1"/>
  <c r="R75" i="8"/>
  <c r="R74" i="8" s="1"/>
  <c r="P75" i="8"/>
  <c r="P74" i="8" s="1"/>
  <c r="N75" i="8"/>
  <c r="N74" i="8" s="1"/>
  <c r="L75" i="8"/>
  <c r="L74" i="8" s="1"/>
  <c r="J75" i="8"/>
  <c r="J74" i="8" s="1"/>
  <c r="H75" i="8"/>
  <c r="H74" i="8" s="1"/>
  <c r="F75" i="8"/>
  <c r="F74" i="8" s="1"/>
  <c r="A74" i="6"/>
  <c r="C74" i="6" s="1"/>
  <c r="C75" i="6"/>
  <c r="AK69" i="6"/>
  <c r="AI69" i="6"/>
  <c r="AL69" i="6"/>
  <c r="AJ69" i="6"/>
  <c r="AH69" i="6"/>
  <c r="D69" i="8"/>
  <c r="AG69" i="8"/>
  <c r="AE69" i="8"/>
  <c r="AC69" i="8"/>
  <c r="AA69" i="8"/>
  <c r="Y69" i="8"/>
  <c r="W69" i="8"/>
  <c r="U69" i="8"/>
  <c r="S69" i="8"/>
  <c r="Q69" i="8"/>
  <c r="O69" i="8"/>
  <c r="M69" i="8"/>
  <c r="K69" i="8"/>
  <c r="I69" i="8"/>
  <c r="G69" i="8"/>
  <c r="E69" i="8"/>
  <c r="B68" i="6"/>
  <c r="A69" i="7"/>
  <c r="C70" i="7"/>
  <c r="P71" i="8"/>
  <c r="AF69" i="8"/>
  <c r="AD69" i="8"/>
  <c r="AB69" i="8"/>
  <c r="Z69" i="8"/>
  <c r="X69" i="8"/>
  <c r="V69" i="8"/>
  <c r="T69" i="8"/>
  <c r="R69" i="8"/>
  <c r="P69" i="8"/>
  <c r="N69" i="8"/>
  <c r="L69" i="8"/>
  <c r="J69" i="8"/>
  <c r="H69" i="8"/>
  <c r="F69" i="8"/>
  <c r="A68" i="6"/>
  <c r="C68" i="6" s="1"/>
  <c r="E71" i="8"/>
  <c r="G71" i="8"/>
  <c r="M71" i="8"/>
  <c r="O71" i="8"/>
  <c r="W71" i="8"/>
  <c r="AJ72" i="6" l="1"/>
  <c r="O72" i="6"/>
  <c r="AE72" i="6"/>
  <c r="T72" i="6"/>
  <c r="E72" i="6"/>
  <c r="U72" i="6"/>
  <c r="N72" i="6"/>
  <c r="F72" i="6"/>
  <c r="S72" i="6"/>
  <c r="H72" i="6"/>
  <c r="X72" i="6"/>
  <c r="I72" i="6"/>
  <c r="Y72" i="6"/>
  <c r="AD72" i="6"/>
  <c r="V72" i="6"/>
  <c r="G72" i="6"/>
  <c r="W72" i="6"/>
  <c r="L72" i="6"/>
  <c r="AB72" i="6"/>
  <c r="M72" i="6"/>
  <c r="AC72" i="6"/>
  <c r="R72" i="6"/>
  <c r="Z72" i="6"/>
  <c r="K72" i="6"/>
  <c r="AA72" i="6"/>
  <c r="P72" i="6"/>
  <c r="AF72" i="6"/>
  <c r="Q72" i="6"/>
  <c r="AG72" i="6"/>
  <c r="D72" i="6"/>
  <c r="J72" i="6"/>
  <c r="E69" i="6"/>
  <c r="U69" i="6"/>
  <c r="F69" i="6"/>
  <c r="V69" i="6"/>
  <c r="G69" i="6"/>
  <c r="W69" i="6"/>
  <c r="AF69" i="6"/>
  <c r="L69" i="6"/>
  <c r="I69" i="6"/>
  <c r="Y69" i="6"/>
  <c r="J69" i="6"/>
  <c r="Z69" i="6"/>
  <c r="K69" i="6"/>
  <c r="AA69" i="6"/>
  <c r="T69" i="6"/>
  <c r="AB69" i="6"/>
  <c r="M69" i="6"/>
  <c r="AC69" i="6"/>
  <c r="N69" i="6"/>
  <c r="AD69" i="6"/>
  <c r="O69" i="6"/>
  <c r="AE69" i="6"/>
  <c r="H69" i="6"/>
  <c r="Q69" i="6"/>
  <c r="AG69" i="6"/>
  <c r="R69" i="6"/>
  <c r="D69" i="6"/>
  <c r="S69" i="6"/>
  <c r="P69" i="6"/>
  <c r="X69" i="6"/>
  <c r="E75" i="6"/>
  <c r="U75" i="6"/>
  <c r="F75" i="6"/>
  <c r="V75" i="6"/>
  <c r="G75" i="6"/>
  <c r="W75" i="6"/>
  <c r="AB75" i="6"/>
  <c r="H75" i="6"/>
  <c r="I75" i="6"/>
  <c r="Y75" i="6"/>
  <c r="J75" i="6"/>
  <c r="Z75" i="6"/>
  <c r="K75" i="6"/>
  <c r="AA75" i="6"/>
  <c r="P75" i="6"/>
  <c r="X75" i="6"/>
  <c r="M75" i="6"/>
  <c r="AC75" i="6"/>
  <c r="N75" i="6"/>
  <c r="AD75" i="6"/>
  <c r="O75" i="6"/>
  <c r="AE75" i="6"/>
  <c r="AF75" i="6"/>
  <c r="Q75" i="6"/>
  <c r="AG75" i="6"/>
  <c r="R75" i="6"/>
  <c r="D75" i="6"/>
  <c r="S75" i="6"/>
  <c r="L75" i="6"/>
  <c r="T75" i="6"/>
  <c r="W73" i="7"/>
  <c r="G73" i="7"/>
  <c r="D73" i="7"/>
  <c r="AF73" i="7"/>
  <c r="O73" i="7"/>
  <c r="Z73" i="7"/>
  <c r="J73" i="7"/>
  <c r="R73" i="7"/>
  <c r="I73" i="7"/>
  <c r="Y73" i="7"/>
  <c r="L73" i="7"/>
  <c r="AB73" i="7"/>
  <c r="Q73" i="7"/>
  <c r="AG73" i="7"/>
  <c r="T73" i="7"/>
  <c r="AK72" i="6"/>
  <c r="AH72" i="6"/>
  <c r="K73" i="7"/>
  <c r="S73" i="7"/>
  <c r="AA73" i="7"/>
  <c r="F73" i="7"/>
  <c r="N73" i="7"/>
  <c r="V73" i="7"/>
  <c r="AD73" i="7"/>
  <c r="E73" i="7"/>
  <c r="M73" i="7"/>
  <c r="U73" i="7"/>
  <c r="AC73" i="7"/>
  <c r="H73" i="7"/>
  <c r="P73" i="7"/>
  <c r="X73" i="7"/>
  <c r="O76" i="7"/>
  <c r="AK75" i="6"/>
  <c r="AI75" i="6"/>
  <c r="AL75" i="6"/>
  <c r="AJ75" i="6"/>
  <c r="AH75" i="6"/>
  <c r="E76" i="7"/>
  <c r="G76" i="7"/>
  <c r="I76" i="7"/>
  <c r="K76" i="7"/>
  <c r="M76" i="7"/>
  <c r="P76" i="7"/>
  <c r="R76" i="7"/>
  <c r="T76" i="7"/>
  <c r="V76" i="7"/>
  <c r="X76" i="7"/>
  <c r="Z76" i="7"/>
  <c r="AB76" i="7"/>
  <c r="AD76" i="7"/>
  <c r="AF76" i="7"/>
  <c r="D76" i="7"/>
  <c r="F76" i="7"/>
  <c r="H76" i="7"/>
  <c r="J76" i="7"/>
  <c r="L76" i="7"/>
  <c r="N76" i="7"/>
  <c r="Q76" i="7"/>
  <c r="S76" i="7"/>
  <c r="U76" i="7"/>
  <c r="W76" i="7"/>
  <c r="Y76" i="7"/>
  <c r="AA76" i="7"/>
  <c r="AC76" i="7"/>
  <c r="AE76" i="7"/>
  <c r="AG76" i="7"/>
  <c r="AL72" i="6"/>
  <c r="B75" i="8"/>
  <c r="C74" i="8" s="1"/>
  <c r="D74" i="8"/>
  <c r="D71" i="8"/>
  <c r="B72" i="8"/>
  <c r="C71" i="8" s="1"/>
  <c r="F70" i="7"/>
  <c r="H70" i="7"/>
  <c r="J70" i="7"/>
  <c r="L70" i="7"/>
  <c r="N70" i="7"/>
  <c r="P70" i="7"/>
  <c r="R70" i="7"/>
  <c r="T70" i="7"/>
  <c r="V70" i="7"/>
  <c r="X70" i="7"/>
  <c r="Z70" i="7"/>
  <c r="AB70" i="7"/>
  <c r="AD70" i="7"/>
  <c r="AF70" i="7"/>
  <c r="D70" i="7"/>
  <c r="E70" i="7"/>
  <c r="G70" i="7"/>
  <c r="I70" i="7"/>
  <c r="K70" i="7"/>
  <c r="M70" i="7"/>
  <c r="O70" i="7"/>
  <c r="Q70" i="7"/>
  <c r="S70" i="7"/>
  <c r="U70" i="7"/>
  <c r="W70" i="7"/>
  <c r="Y70" i="7"/>
  <c r="AA70" i="7"/>
  <c r="AC70" i="7"/>
  <c r="AE70" i="7"/>
  <c r="AG70" i="7"/>
  <c r="B76" i="7" l="1"/>
  <c r="B72" i="6"/>
  <c r="B75" i="6"/>
  <c r="B73" i="7"/>
  <c r="B66" i="7" l="1"/>
  <c r="AG68" i="8" l="1"/>
  <c r="AE68" i="8"/>
  <c r="AC68" i="8"/>
  <c r="AA68" i="8"/>
  <c r="Y68" i="8"/>
  <c r="W68" i="8"/>
  <c r="U68" i="8"/>
  <c r="S68" i="8"/>
  <c r="Q68" i="8"/>
  <c r="O68" i="8"/>
  <c r="M68" i="8"/>
  <c r="K68" i="8"/>
  <c r="I68" i="8"/>
  <c r="G68" i="8"/>
  <c r="E68" i="8"/>
  <c r="AF68" i="8"/>
  <c r="AD68" i="8"/>
  <c r="AB68" i="8"/>
  <c r="Z68" i="8"/>
  <c r="X68" i="8"/>
  <c r="V68" i="8"/>
  <c r="T68" i="8"/>
  <c r="R68" i="8"/>
  <c r="P68" i="8"/>
  <c r="N68" i="8"/>
  <c r="L68" i="8"/>
  <c r="J68" i="8"/>
  <c r="H68" i="8"/>
  <c r="F68" i="8"/>
  <c r="AF66" i="8"/>
  <c r="AF65" i="8" s="1"/>
  <c r="AD66" i="8"/>
  <c r="AD65" i="8" s="1"/>
  <c r="AB66" i="8"/>
  <c r="AB65" i="8" s="1"/>
  <c r="Z66" i="8"/>
  <c r="Z65" i="8" s="1"/>
  <c r="X66" i="8"/>
  <c r="X65" i="8" s="1"/>
  <c r="V66" i="8"/>
  <c r="V65" i="8" s="1"/>
  <c r="T66" i="8"/>
  <c r="T65" i="8" s="1"/>
  <c r="R66" i="8"/>
  <c r="R65" i="8" s="1"/>
  <c r="P66" i="8"/>
  <c r="P65" i="8" s="1"/>
  <c r="N66" i="8"/>
  <c r="N65" i="8" s="1"/>
  <c r="L66" i="8"/>
  <c r="L65" i="8" s="1"/>
  <c r="J66" i="8"/>
  <c r="J65" i="8" s="1"/>
  <c r="H66" i="8"/>
  <c r="H65" i="8" s="1"/>
  <c r="F66" i="8"/>
  <c r="F65" i="8" s="1"/>
  <c r="A65" i="6"/>
  <c r="C65" i="6" s="1"/>
  <c r="C66" i="6"/>
  <c r="AI66" i="6" s="1"/>
  <c r="A66" i="7"/>
  <c r="C67" i="7"/>
  <c r="D66" i="8"/>
  <c r="AG66" i="8"/>
  <c r="AG65" i="8" s="1"/>
  <c r="AE66" i="8"/>
  <c r="AE65" i="8" s="1"/>
  <c r="AC66" i="8"/>
  <c r="AC65" i="8" s="1"/>
  <c r="AA66" i="8"/>
  <c r="AA65" i="8" s="1"/>
  <c r="Y66" i="8"/>
  <c r="Y65" i="8" s="1"/>
  <c r="W66" i="8"/>
  <c r="W65" i="8" s="1"/>
  <c r="U66" i="8"/>
  <c r="U65" i="8" s="1"/>
  <c r="S66" i="8"/>
  <c r="S65" i="8" s="1"/>
  <c r="Q66" i="8"/>
  <c r="Q65" i="8" s="1"/>
  <c r="O66" i="8"/>
  <c r="O65" i="8" s="1"/>
  <c r="M66" i="8"/>
  <c r="M65" i="8" s="1"/>
  <c r="K66" i="8"/>
  <c r="K65" i="8" s="1"/>
  <c r="I66" i="8"/>
  <c r="I65" i="8" s="1"/>
  <c r="G66" i="8"/>
  <c r="G65" i="8" s="1"/>
  <c r="E66" i="8"/>
  <c r="E65" i="8" s="1"/>
  <c r="B65" i="6"/>
  <c r="G66" i="6" l="1"/>
  <c r="W66" i="6"/>
  <c r="L66" i="6"/>
  <c r="AB66" i="6"/>
  <c r="M66" i="6"/>
  <c r="AC66" i="6"/>
  <c r="K66" i="6"/>
  <c r="AA66" i="6"/>
  <c r="P66" i="6"/>
  <c r="AF66" i="6"/>
  <c r="Q66" i="6"/>
  <c r="O66" i="6"/>
  <c r="AE66" i="6"/>
  <c r="T66" i="6"/>
  <c r="E66" i="6"/>
  <c r="U66" i="6"/>
  <c r="S66" i="6"/>
  <c r="H66" i="6"/>
  <c r="X66" i="6"/>
  <c r="I66" i="6"/>
  <c r="Y66" i="6"/>
  <c r="AG66" i="6"/>
  <c r="D66" i="6"/>
  <c r="N66" i="6"/>
  <c r="R66" i="6"/>
  <c r="J66" i="6"/>
  <c r="F66" i="6"/>
  <c r="Z66" i="6"/>
  <c r="V66" i="6"/>
  <c r="AD66" i="6"/>
  <c r="AH66" i="6"/>
  <c r="B70" i="7"/>
  <c r="B69" i="6"/>
  <c r="D68" i="8"/>
  <c r="B69" i="8"/>
  <c r="C68" i="8" s="1"/>
  <c r="E67" i="7"/>
  <c r="G67" i="7"/>
  <c r="I67" i="7"/>
  <c r="K67" i="7"/>
  <c r="M67" i="7"/>
  <c r="P67" i="7"/>
  <c r="R67" i="7"/>
  <c r="T67" i="7"/>
  <c r="V67" i="7"/>
  <c r="X67" i="7"/>
  <c r="Z67" i="7"/>
  <c r="AB67" i="7"/>
  <c r="AD67" i="7"/>
  <c r="AF67" i="7"/>
  <c r="D67" i="7"/>
  <c r="F67" i="7"/>
  <c r="H67" i="7"/>
  <c r="J67" i="7"/>
  <c r="L67" i="7"/>
  <c r="O67" i="7"/>
  <c r="Q67" i="7"/>
  <c r="S67" i="7"/>
  <c r="U67" i="7"/>
  <c r="W67" i="7"/>
  <c r="Y67" i="7"/>
  <c r="AA67" i="7"/>
  <c r="AC67" i="7"/>
  <c r="AE67" i="7"/>
  <c r="AG67" i="7"/>
  <c r="AL66" i="6"/>
  <c r="AJ66" i="6"/>
  <c r="AK66" i="6"/>
  <c r="N67" i="7"/>
  <c r="B66" i="8"/>
  <c r="C65" i="8" s="1"/>
  <c r="D65" i="8"/>
  <c r="C64" i="7" l="1"/>
  <c r="B63" i="7"/>
  <c r="A63" i="7"/>
  <c r="C61" i="7"/>
  <c r="B60" i="7"/>
  <c r="A60" i="7"/>
  <c r="M64" i="7" l="1"/>
  <c r="AF63" i="8"/>
  <c r="AD63" i="8"/>
  <c r="AB63" i="8"/>
  <c r="AB62" i="8" s="1"/>
  <c r="Z63" i="8"/>
  <c r="Z62" i="8" s="1"/>
  <c r="X63" i="8"/>
  <c r="X62" i="8" s="1"/>
  <c r="V63" i="8"/>
  <c r="V62" i="8" s="1"/>
  <c r="T63" i="8"/>
  <c r="T62" i="8" s="1"/>
  <c r="R63" i="8"/>
  <c r="R62" i="8" s="1"/>
  <c r="P63" i="8"/>
  <c r="P62" i="8" s="1"/>
  <c r="N63" i="8"/>
  <c r="N62" i="8" s="1"/>
  <c r="L63" i="8"/>
  <c r="L62" i="8" s="1"/>
  <c r="J63" i="8"/>
  <c r="H63" i="8"/>
  <c r="H62" i="8" s="1"/>
  <c r="F63" i="8"/>
  <c r="F62" i="8" s="1"/>
  <c r="A59" i="6"/>
  <c r="C59" i="6" s="1"/>
  <c r="C60" i="6"/>
  <c r="AL60" i="6" s="1"/>
  <c r="B62" i="6"/>
  <c r="F60" i="8"/>
  <c r="D63" i="8"/>
  <c r="AG63" i="8"/>
  <c r="AG62" i="8" s="1"/>
  <c r="AE63" i="8"/>
  <c r="AC63" i="8"/>
  <c r="AC62" i="8" s="1"/>
  <c r="AA63" i="8"/>
  <c r="AA62" i="8" s="1"/>
  <c r="Y63" i="8"/>
  <c r="W63" i="8"/>
  <c r="W62" i="8" s="1"/>
  <c r="U63" i="8"/>
  <c r="U62" i="8" s="1"/>
  <c r="S63" i="8"/>
  <c r="S62" i="8" s="1"/>
  <c r="Q63" i="8"/>
  <c r="Q62" i="8" s="1"/>
  <c r="O63" i="8"/>
  <c r="O62" i="8" s="1"/>
  <c r="M63" i="8"/>
  <c r="M62" i="8" s="1"/>
  <c r="K63" i="8"/>
  <c r="K62" i="8" s="1"/>
  <c r="I63" i="8"/>
  <c r="I62" i="8" s="1"/>
  <c r="G63" i="8"/>
  <c r="G62" i="8" s="1"/>
  <c r="E63" i="8"/>
  <c r="E62" i="8" s="1"/>
  <c r="B59" i="6"/>
  <c r="A62" i="6"/>
  <c r="C62" i="6" s="1"/>
  <c r="C63" i="6"/>
  <c r="AI63" i="6" s="1"/>
  <c r="B67" i="7"/>
  <c r="AG64" i="7"/>
  <c r="AE64" i="7"/>
  <c r="AC64" i="7"/>
  <c r="AA64" i="7"/>
  <c r="Y64" i="7"/>
  <c r="W64" i="7"/>
  <c r="U64" i="7"/>
  <c r="S64" i="7"/>
  <c r="Q64" i="7"/>
  <c r="O64" i="7"/>
  <c r="L64" i="7"/>
  <c r="J64" i="7"/>
  <c r="H64" i="7"/>
  <c r="F64" i="7"/>
  <c r="D64" i="7"/>
  <c r="AF64" i="7"/>
  <c r="AD64" i="7"/>
  <c r="AB64" i="7"/>
  <c r="Z64" i="7"/>
  <c r="X64" i="7"/>
  <c r="V64" i="7"/>
  <c r="T64" i="7"/>
  <c r="R64" i="7"/>
  <c r="P64" i="7"/>
  <c r="N64" i="7"/>
  <c r="K64" i="7"/>
  <c r="I64" i="7"/>
  <c r="G64" i="7"/>
  <c r="E64" i="7"/>
  <c r="AK63" i="6"/>
  <c r="AJ63" i="6"/>
  <c r="D61" i="7"/>
  <c r="AF61" i="7"/>
  <c r="AD61" i="7"/>
  <c r="AB61" i="7"/>
  <c r="Z61" i="7"/>
  <c r="X61" i="7"/>
  <c r="V61" i="7"/>
  <c r="T61" i="7"/>
  <c r="R61" i="7"/>
  <c r="P61" i="7"/>
  <c r="N61" i="7"/>
  <c r="L61" i="7"/>
  <c r="J61" i="7"/>
  <c r="H61" i="7"/>
  <c r="F61" i="7"/>
  <c r="AG61" i="7"/>
  <c r="AE61" i="7"/>
  <c r="AC61" i="7"/>
  <c r="AA61" i="7"/>
  <c r="Y61" i="7"/>
  <c r="W61" i="7"/>
  <c r="U61" i="7"/>
  <c r="S61" i="7"/>
  <c r="Q61" i="7"/>
  <c r="O61" i="7"/>
  <c r="M61" i="7"/>
  <c r="K61" i="7"/>
  <c r="I61" i="7"/>
  <c r="G61" i="7"/>
  <c r="E61" i="7"/>
  <c r="AK60" i="6"/>
  <c r="D60" i="8"/>
  <c r="AG60" i="8"/>
  <c r="AE60" i="8"/>
  <c r="AC60" i="8"/>
  <c r="AA60" i="8"/>
  <c r="Y60" i="8"/>
  <c r="W60" i="8"/>
  <c r="U60" i="8"/>
  <c r="S60" i="8"/>
  <c r="Q60" i="8"/>
  <c r="O60" i="8"/>
  <c r="M60" i="8"/>
  <c r="K60" i="8"/>
  <c r="I60" i="8"/>
  <c r="G60" i="8"/>
  <c r="E60" i="8"/>
  <c r="Y62" i="8"/>
  <c r="AE62" i="8"/>
  <c r="AF60" i="8"/>
  <c r="AD60" i="8"/>
  <c r="AB60" i="8"/>
  <c r="Z60" i="8"/>
  <c r="X60" i="8"/>
  <c r="V60" i="8"/>
  <c r="T60" i="8"/>
  <c r="R60" i="8"/>
  <c r="P60" i="8"/>
  <c r="N60" i="8"/>
  <c r="L60" i="8"/>
  <c r="J60" i="8"/>
  <c r="H60" i="8"/>
  <c r="J62" i="8"/>
  <c r="AD62" i="8"/>
  <c r="AF62" i="8"/>
  <c r="AJ60" i="6" l="1"/>
  <c r="H60" i="6"/>
  <c r="X60" i="6"/>
  <c r="I60" i="6"/>
  <c r="Y60" i="6"/>
  <c r="J60" i="6"/>
  <c r="Z60" i="6"/>
  <c r="W60" i="6"/>
  <c r="AE60" i="6"/>
  <c r="L60" i="6"/>
  <c r="AB60" i="6"/>
  <c r="M60" i="6"/>
  <c r="AC60" i="6"/>
  <c r="N60" i="6"/>
  <c r="AD60" i="6"/>
  <c r="K60" i="6"/>
  <c r="S60" i="6"/>
  <c r="P60" i="6"/>
  <c r="AF60" i="6"/>
  <c r="Q60" i="6"/>
  <c r="AG60" i="6"/>
  <c r="R60" i="6"/>
  <c r="D60" i="6"/>
  <c r="AA60" i="6"/>
  <c r="T60" i="6"/>
  <c r="E60" i="6"/>
  <c r="U60" i="6"/>
  <c r="F60" i="6"/>
  <c r="V60" i="6"/>
  <c r="G60" i="6"/>
  <c r="O60" i="6"/>
  <c r="N63" i="6"/>
  <c r="AD63" i="6"/>
  <c r="O63" i="6"/>
  <c r="AE63" i="6"/>
  <c r="T63" i="6"/>
  <c r="E63" i="6"/>
  <c r="M63" i="6"/>
  <c r="R63" i="6"/>
  <c r="D63" i="6"/>
  <c r="S63" i="6"/>
  <c r="H63" i="6"/>
  <c r="X63" i="6"/>
  <c r="U63" i="6"/>
  <c r="AC63" i="6"/>
  <c r="F63" i="6"/>
  <c r="V63" i="6"/>
  <c r="G63" i="6"/>
  <c r="W63" i="6"/>
  <c r="L63" i="6"/>
  <c r="AB63" i="6"/>
  <c r="I63" i="6"/>
  <c r="Q63" i="6"/>
  <c r="J63" i="6"/>
  <c r="Z63" i="6"/>
  <c r="K63" i="6"/>
  <c r="AA63" i="6"/>
  <c r="P63" i="6"/>
  <c r="AF63" i="6"/>
  <c r="Y63" i="6"/>
  <c r="AG63" i="6"/>
  <c r="AH60" i="6"/>
  <c r="AI60" i="6"/>
  <c r="AL63" i="6"/>
  <c r="AH63" i="6"/>
  <c r="B66" i="6"/>
  <c r="B64" i="7"/>
  <c r="B63" i="8"/>
  <c r="C62" i="8" s="1"/>
  <c r="D62" i="8"/>
  <c r="B63" i="6" l="1"/>
  <c r="C58" i="7"/>
  <c r="A57" i="7" l="1"/>
  <c r="AG59" i="8"/>
  <c r="AE59" i="8"/>
  <c r="AC59" i="8"/>
  <c r="AA59" i="8"/>
  <c r="Y59" i="8"/>
  <c r="W59" i="8"/>
  <c r="U59" i="8"/>
  <c r="S59" i="8"/>
  <c r="Q59" i="8"/>
  <c r="O59" i="8"/>
  <c r="M59" i="8"/>
  <c r="K59" i="8"/>
  <c r="I59" i="8"/>
  <c r="G59" i="8"/>
  <c r="E59" i="8"/>
  <c r="AF59" i="8"/>
  <c r="AD59" i="8"/>
  <c r="AB59" i="8"/>
  <c r="Z59" i="8"/>
  <c r="X59" i="8"/>
  <c r="V59" i="8"/>
  <c r="T59" i="8"/>
  <c r="R59" i="8"/>
  <c r="P59" i="8"/>
  <c r="N59" i="8"/>
  <c r="L59" i="8"/>
  <c r="J59" i="8"/>
  <c r="H59" i="8"/>
  <c r="F59" i="8"/>
  <c r="AF57" i="8"/>
  <c r="AB57" i="8"/>
  <c r="X57" i="8"/>
  <c r="T57" i="8"/>
  <c r="P57" i="8"/>
  <c r="L57" i="8"/>
  <c r="H57" i="8"/>
  <c r="A56" i="6"/>
  <c r="C56" i="6" s="1"/>
  <c r="D57" i="8"/>
  <c r="AD57" i="8"/>
  <c r="Z57" i="8"/>
  <c r="V57" i="8"/>
  <c r="R57" i="8"/>
  <c r="N57" i="8"/>
  <c r="J57" i="8"/>
  <c r="F57" i="8"/>
  <c r="C57" i="6"/>
  <c r="B56" i="6"/>
  <c r="B57" i="7"/>
  <c r="AG57" i="8"/>
  <c r="AE57" i="8"/>
  <c r="AC57" i="8"/>
  <c r="AA57" i="8"/>
  <c r="Y57" i="8"/>
  <c r="W57" i="8"/>
  <c r="U57" i="8"/>
  <c r="S57" i="8"/>
  <c r="Q57" i="8"/>
  <c r="O57" i="8"/>
  <c r="M57" i="8"/>
  <c r="K57" i="8"/>
  <c r="I57" i="8"/>
  <c r="G57" i="8"/>
  <c r="E57" i="8"/>
  <c r="N57" i="6" l="1"/>
  <c r="AD57" i="6"/>
  <c r="O57" i="6"/>
  <c r="AE57" i="6"/>
  <c r="T57" i="6"/>
  <c r="I57" i="6"/>
  <c r="Q57" i="6"/>
  <c r="R57" i="6"/>
  <c r="D57" i="6"/>
  <c r="S57" i="6"/>
  <c r="H57" i="6"/>
  <c r="X57" i="6"/>
  <c r="Y57" i="6"/>
  <c r="AG57" i="6"/>
  <c r="F57" i="6"/>
  <c r="V57" i="6"/>
  <c r="G57" i="6"/>
  <c r="W57" i="6"/>
  <c r="L57" i="6"/>
  <c r="AB57" i="6"/>
  <c r="M57" i="6"/>
  <c r="E57" i="6"/>
  <c r="J57" i="6"/>
  <c r="Z57" i="6"/>
  <c r="K57" i="6"/>
  <c r="AA57" i="6"/>
  <c r="P57" i="6"/>
  <c r="AF57" i="6"/>
  <c r="AC57" i="6"/>
  <c r="U57" i="6"/>
  <c r="E58" i="7"/>
  <c r="T58" i="7"/>
  <c r="N58" i="7"/>
  <c r="AA58" i="7"/>
  <c r="AD58" i="7"/>
  <c r="S58" i="7"/>
  <c r="F58" i="7"/>
  <c r="L58" i="7"/>
  <c r="AE58" i="7"/>
  <c r="O58" i="7"/>
  <c r="K58" i="7"/>
  <c r="V58" i="7"/>
  <c r="AB58" i="7"/>
  <c r="W58" i="7"/>
  <c r="G58" i="7"/>
  <c r="J58" i="7"/>
  <c r="R58" i="7"/>
  <c r="Z58" i="7"/>
  <c r="D58" i="7"/>
  <c r="H58" i="7"/>
  <c r="P58" i="7"/>
  <c r="X58" i="7"/>
  <c r="AF58" i="7"/>
  <c r="AG58" i="7"/>
  <c r="AC58" i="7"/>
  <c r="Y58" i="7"/>
  <c r="U58" i="7"/>
  <c r="Q58" i="7"/>
  <c r="M58" i="7"/>
  <c r="I58" i="7"/>
  <c r="AK57" i="6"/>
  <c r="B61" i="7"/>
  <c r="D59" i="8"/>
  <c r="B60" i="8"/>
  <c r="C59" i="8" s="1"/>
  <c r="AJ57" i="6"/>
  <c r="AL57" i="6"/>
  <c r="AH57" i="6"/>
  <c r="AI57" i="6"/>
  <c r="B60" i="6" l="1"/>
  <c r="F54" i="8" l="1"/>
  <c r="B54" i="7"/>
  <c r="B53" i="6"/>
  <c r="D54" i="8"/>
  <c r="AF54" i="8"/>
  <c r="AD54" i="8"/>
  <c r="AB54" i="8"/>
  <c r="AB53" i="8" s="1"/>
  <c r="Z54" i="8"/>
  <c r="Z53" i="8" s="1"/>
  <c r="X54" i="8"/>
  <c r="V54" i="8"/>
  <c r="T54" i="8"/>
  <c r="T53" i="8" s="1"/>
  <c r="R54" i="8"/>
  <c r="R53" i="8" s="1"/>
  <c r="P54" i="8"/>
  <c r="N54" i="8"/>
  <c r="L54" i="8"/>
  <c r="L53" i="8" s="1"/>
  <c r="J54" i="8"/>
  <c r="J53" i="8" s="1"/>
  <c r="H54" i="8"/>
  <c r="AG56" i="8"/>
  <c r="F56" i="8"/>
  <c r="J56" i="8"/>
  <c r="N56" i="8"/>
  <c r="R56" i="8"/>
  <c r="V56" i="8"/>
  <c r="Z56" i="8"/>
  <c r="AD56" i="8"/>
  <c r="E56" i="8"/>
  <c r="I56" i="8"/>
  <c r="M56" i="8"/>
  <c r="Q56" i="8"/>
  <c r="U56" i="8"/>
  <c r="Y56" i="8"/>
  <c r="AC56" i="8"/>
  <c r="H56" i="8"/>
  <c r="L56" i="8"/>
  <c r="P56" i="8"/>
  <c r="T56" i="8"/>
  <c r="X56" i="8"/>
  <c r="AB56" i="8"/>
  <c r="AF56" i="8"/>
  <c r="G56" i="8"/>
  <c r="K56" i="8"/>
  <c r="O56" i="8"/>
  <c r="S56" i="8"/>
  <c r="W56" i="8"/>
  <c r="AA56" i="8"/>
  <c r="AE56" i="8"/>
  <c r="A54" i="7"/>
  <c r="A53" i="6"/>
  <c r="C53" i="6" s="1"/>
  <c r="C55" i="7"/>
  <c r="C54" i="6"/>
  <c r="AG54" i="8"/>
  <c r="AG53" i="8" s="1"/>
  <c r="AE54" i="8"/>
  <c r="AC54" i="8"/>
  <c r="AA54" i="8"/>
  <c r="AA53" i="8" s="1"/>
  <c r="Y54" i="8"/>
  <c r="Y53" i="8" s="1"/>
  <c r="W54" i="8"/>
  <c r="U54" i="8"/>
  <c r="S54" i="8"/>
  <c r="S53" i="8" s="1"/>
  <c r="Q54" i="8"/>
  <c r="Q53" i="8" s="1"/>
  <c r="O54" i="8"/>
  <c r="M54" i="8"/>
  <c r="M53" i="8" s="1"/>
  <c r="K54" i="8"/>
  <c r="K53" i="8" s="1"/>
  <c r="I54" i="8"/>
  <c r="I53" i="8" s="1"/>
  <c r="G54" i="8"/>
  <c r="E54" i="8"/>
  <c r="E53" i="8" s="1"/>
  <c r="P54" i="6" l="1"/>
  <c r="AF54" i="6"/>
  <c r="Q54" i="6"/>
  <c r="AG54" i="6"/>
  <c r="R54" i="6"/>
  <c r="D54" i="6"/>
  <c r="AE54" i="6"/>
  <c r="T54" i="6"/>
  <c r="E54" i="6"/>
  <c r="U54" i="6"/>
  <c r="F54" i="6"/>
  <c r="V54" i="6"/>
  <c r="K54" i="6"/>
  <c r="S54" i="6"/>
  <c r="H54" i="6"/>
  <c r="X54" i="6"/>
  <c r="I54" i="6"/>
  <c r="Y54" i="6"/>
  <c r="J54" i="6"/>
  <c r="Z54" i="6"/>
  <c r="AA54" i="6"/>
  <c r="G54" i="6"/>
  <c r="L54" i="6"/>
  <c r="AB54" i="6"/>
  <c r="M54" i="6"/>
  <c r="AC54" i="6"/>
  <c r="N54" i="6"/>
  <c r="AD54" i="6"/>
  <c r="O54" i="6"/>
  <c r="W54" i="6"/>
  <c r="G53" i="8"/>
  <c r="N53" i="8"/>
  <c r="V53" i="8"/>
  <c r="U53" i="8"/>
  <c r="O53" i="8"/>
  <c r="W53" i="8"/>
  <c r="AE53" i="8"/>
  <c r="AD53" i="8"/>
  <c r="D53" i="8"/>
  <c r="F53" i="8"/>
  <c r="AC53" i="8"/>
  <c r="H53" i="8"/>
  <c r="P53" i="8"/>
  <c r="X53" i="8"/>
  <c r="AF53" i="8"/>
  <c r="B58" i="7"/>
  <c r="E55" i="7"/>
  <c r="G55" i="7"/>
  <c r="I55" i="7"/>
  <c r="K55" i="7"/>
  <c r="M55" i="7"/>
  <c r="O55" i="7"/>
  <c r="Q55" i="7"/>
  <c r="S55" i="7"/>
  <c r="U55" i="7"/>
  <c r="W55" i="7"/>
  <c r="Y55" i="7"/>
  <c r="AA55" i="7"/>
  <c r="AC55" i="7"/>
  <c r="AE55" i="7"/>
  <c r="AG55" i="7"/>
  <c r="F55" i="7"/>
  <c r="H55" i="7"/>
  <c r="J55" i="7"/>
  <c r="L55" i="7"/>
  <c r="N55" i="7"/>
  <c r="P55" i="7"/>
  <c r="R55" i="7"/>
  <c r="T55" i="7"/>
  <c r="V55" i="7"/>
  <c r="X55" i="7"/>
  <c r="Z55" i="7"/>
  <c r="AB55" i="7"/>
  <c r="AD55" i="7"/>
  <c r="AF55" i="7"/>
  <c r="D55" i="7"/>
  <c r="AL54" i="6"/>
  <c r="AI54" i="6"/>
  <c r="AH54" i="6"/>
  <c r="AK54" i="6"/>
  <c r="AJ54" i="6"/>
  <c r="B57" i="8"/>
  <c r="C56" i="8" s="1"/>
  <c r="D56" i="8"/>
  <c r="B51" i="7"/>
  <c r="C51" i="6" l="1"/>
  <c r="AL51" i="6" s="1"/>
  <c r="B54" i="6"/>
  <c r="B57" i="6"/>
  <c r="A50" i="6"/>
  <c r="C50" i="6" s="1"/>
  <c r="AG51" i="8"/>
  <c r="AG50" i="8" s="1"/>
  <c r="AE51" i="8"/>
  <c r="AE50" i="8" s="1"/>
  <c r="AC51" i="8"/>
  <c r="AC50" i="8" s="1"/>
  <c r="AA51" i="8"/>
  <c r="AA50" i="8" s="1"/>
  <c r="Y51" i="8"/>
  <c r="Y50" i="8" s="1"/>
  <c r="W51" i="8"/>
  <c r="W50" i="8" s="1"/>
  <c r="U51" i="8"/>
  <c r="U50" i="8" s="1"/>
  <c r="S51" i="8"/>
  <c r="S50" i="8" s="1"/>
  <c r="Q51" i="8"/>
  <c r="Q50" i="8" s="1"/>
  <c r="O51" i="8"/>
  <c r="O50" i="8" s="1"/>
  <c r="M51" i="8"/>
  <c r="M50" i="8" s="1"/>
  <c r="K51" i="8"/>
  <c r="K50" i="8" s="1"/>
  <c r="I51" i="8"/>
  <c r="I50" i="8" s="1"/>
  <c r="G51" i="8"/>
  <c r="G50" i="8" s="1"/>
  <c r="E51" i="8"/>
  <c r="E50" i="8" s="1"/>
  <c r="B50" i="6"/>
  <c r="A51" i="7"/>
  <c r="C52" i="7"/>
  <c r="D51" i="8"/>
  <c r="D50" i="8" s="1"/>
  <c r="AF51" i="8"/>
  <c r="AF50" i="8" s="1"/>
  <c r="AD51" i="8"/>
  <c r="AD50" i="8" s="1"/>
  <c r="AB51" i="8"/>
  <c r="AB50" i="8" s="1"/>
  <c r="Z51" i="8"/>
  <c r="Z50" i="8" s="1"/>
  <c r="X51" i="8"/>
  <c r="X50" i="8" s="1"/>
  <c r="V51" i="8"/>
  <c r="V50" i="8" s="1"/>
  <c r="T51" i="8"/>
  <c r="T50" i="8" s="1"/>
  <c r="R51" i="8"/>
  <c r="R50" i="8" s="1"/>
  <c r="P51" i="8"/>
  <c r="P50" i="8" s="1"/>
  <c r="N51" i="8"/>
  <c r="N50" i="8" s="1"/>
  <c r="L51" i="8"/>
  <c r="L50" i="8" s="1"/>
  <c r="J51" i="8"/>
  <c r="J50" i="8" s="1"/>
  <c r="H51" i="8"/>
  <c r="H50" i="8" s="1"/>
  <c r="F51" i="8"/>
  <c r="F50" i="8" s="1"/>
  <c r="F51" i="6" l="1"/>
  <c r="H51" i="6"/>
  <c r="U51" i="6"/>
  <c r="N51" i="6"/>
  <c r="AD51" i="6"/>
  <c r="S51" i="6"/>
  <c r="I51" i="6"/>
  <c r="AF51" i="6"/>
  <c r="J51" i="6"/>
  <c r="L51" i="6"/>
  <c r="Y51" i="6"/>
  <c r="R51" i="6"/>
  <c r="D51" i="6"/>
  <c r="W51" i="6"/>
  <c r="AB51" i="6"/>
  <c r="T51" i="6"/>
  <c r="G51" i="6"/>
  <c r="M51" i="6"/>
  <c r="AC51" i="6"/>
  <c r="V51" i="6"/>
  <c r="E51" i="6"/>
  <c r="AA51" i="6"/>
  <c r="X51" i="6"/>
  <c r="K51" i="6"/>
  <c r="Q51" i="6"/>
  <c r="AG51" i="6"/>
  <c r="Z51" i="6"/>
  <c r="O51" i="6"/>
  <c r="AE51" i="6"/>
  <c r="P51" i="6"/>
  <c r="AJ51" i="6"/>
  <c r="AH51" i="6"/>
  <c r="AK51" i="6"/>
  <c r="AI51" i="6"/>
  <c r="B55" i="7"/>
  <c r="B54" i="8"/>
  <c r="C53" i="8" s="1"/>
  <c r="E52" i="7"/>
  <c r="G52" i="7"/>
  <c r="J52" i="7"/>
  <c r="L52" i="7"/>
  <c r="N52" i="7"/>
  <c r="P52" i="7"/>
  <c r="R52" i="7"/>
  <c r="T52" i="7"/>
  <c r="V52" i="7"/>
  <c r="X52" i="7"/>
  <c r="Z52" i="7"/>
  <c r="AB52" i="7"/>
  <c r="AD52" i="7"/>
  <c r="AF52" i="7"/>
  <c r="D52" i="7"/>
  <c r="F52" i="7"/>
  <c r="H52" i="7"/>
  <c r="K52" i="7"/>
  <c r="M52" i="7"/>
  <c r="O52" i="7"/>
  <c r="Q52" i="7"/>
  <c r="S52" i="7"/>
  <c r="U52" i="7"/>
  <c r="W52" i="7"/>
  <c r="Y52" i="7"/>
  <c r="AA52" i="7"/>
  <c r="AC52" i="7"/>
  <c r="AE52" i="7"/>
  <c r="AG52" i="7"/>
  <c r="I52" i="7"/>
  <c r="B51" i="8"/>
  <c r="C50" i="8" s="1"/>
  <c r="B48" i="7" l="1"/>
  <c r="B47" i="6" l="1"/>
  <c r="AG48" i="8"/>
  <c r="AG47" i="8" s="1"/>
  <c r="AC48" i="8"/>
  <c r="AC47" i="8" s="1"/>
  <c r="Y48" i="8"/>
  <c r="Y47" i="8" s="1"/>
  <c r="U48" i="8"/>
  <c r="U47" i="8" s="1"/>
  <c r="Q48" i="8"/>
  <c r="Q47" i="8" s="1"/>
  <c r="M48" i="8"/>
  <c r="M47" i="8" s="1"/>
  <c r="I48" i="8"/>
  <c r="I47" i="8" s="1"/>
  <c r="E48" i="8"/>
  <c r="E47" i="8" s="1"/>
  <c r="A47" i="6"/>
  <c r="C47" i="6" s="1"/>
  <c r="A48" i="7"/>
  <c r="C48" i="6"/>
  <c r="AK48" i="6" s="1"/>
  <c r="F48" i="8"/>
  <c r="F47" i="8" s="1"/>
  <c r="H48" i="8"/>
  <c r="H47" i="8" s="1"/>
  <c r="J48" i="8"/>
  <c r="J47" i="8" s="1"/>
  <c r="L48" i="8"/>
  <c r="L47" i="8" s="1"/>
  <c r="N48" i="8"/>
  <c r="N47" i="8" s="1"/>
  <c r="P48" i="8"/>
  <c r="P47" i="8" s="1"/>
  <c r="R48" i="8"/>
  <c r="R47" i="8" s="1"/>
  <c r="T48" i="8"/>
  <c r="T47" i="8" s="1"/>
  <c r="V48" i="8"/>
  <c r="V47" i="8" s="1"/>
  <c r="X48" i="8"/>
  <c r="X47" i="8" s="1"/>
  <c r="Z48" i="8"/>
  <c r="Z47" i="8" s="1"/>
  <c r="AB48" i="8"/>
  <c r="AB47" i="8" s="1"/>
  <c r="AD48" i="8"/>
  <c r="AD47" i="8" s="1"/>
  <c r="AF48" i="8"/>
  <c r="AF47" i="8" s="1"/>
  <c r="D48" i="8"/>
  <c r="C49" i="7"/>
  <c r="AE48" i="8"/>
  <c r="AE47" i="8" s="1"/>
  <c r="AA48" i="8"/>
  <c r="AA47" i="8" s="1"/>
  <c r="W48" i="8"/>
  <c r="W47" i="8" s="1"/>
  <c r="S48" i="8"/>
  <c r="S47" i="8" s="1"/>
  <c r="O48" i="8"/>
  <c r="O47" i="8" s="1"/>
  <c r="K48" i="8"/>
  <c r="K47" i="8" s="1"/>
  <c r="G48" i="8"/>
  <c r="G47" i="8" s="1"/>
  <c r="O48" i="6" l="1"/>
  <c r="AE48" i="6"/>
  <c r="T48" i="6"/>
  <c r="E48" i="6"/>
  <c r="U48" i="6"/>
  <c r="N48" i="6"/>
  <c r="D48" i="6"/>
  <c r="S48" i="6"/>
  <c r="H48" i="6"/>
  <c r="X48" i="6"/>
  <c r="I48" i="6"/>
  <c r="Y48" i="6"/>
  <c r="AD48" i="6"/>
  <c r="F48" i="6"/>
  <c r="G48" i="6"/>
  <c r="W48" i="6"/>
  <c r="L48" i="6"/>
  <c r="AB48" i="6"/>
  <c r="M48" i="6"/>
  <c r="AC48" i="6"/>
  <c r="Z48" i="6"/>
  <c r="V48" i="6"/>
  <c r="K48" i="6"/>
  <c r="AA48" i="6"/>
  <c r="P48" i="6"/>
  <c r="AF48" i="6"/>
  <c r="Q48" i="6"/>
  <c r="AG48" i="6"/>
  <c r="R48" i="6"/>
  <c r="J48" i="6"/>
  <c r="AI48" i="6"/>
  <c r="AJ48" i="6"/>
  <c r="AH48" i="6"/>
  <c r="B52" i="7"/>
  <c r="E49" i="7"/>
  <c r="H49" i="7"/>
  <c r="J49" i="7"/>
  <c r="L49" i="7"/>
  <c r="N49" i="7"/>
  <c r="P49" i="7"/>
  <c r="R49" i="7"/>
  <c r="T49" i="7"/>
  <c r="V49" i="7"/>
  <c r="X49" i="7"/>
  <c r="Z49" i="7"/>
  <c r="AB49" i="7"/>
  <c r="AD49" i="7"/>
  <c r="AF49" i="7"/>
  <c r="D49" i="7"/>
  <c r="G49" i="7"/>
  <c r="I49" i="7"/>
  <c r="K49" i="7"/>
  <c r="M49" i="7"/>
  <c r="O49" i="7"/>
  <c r="Q49" i="7"/>
  <c r="S49" i="7"/>
  <c r="U49" i="7"/>
  <c r="W49" i="7"/>
  <c r="Y49" i="7"/>
  <c r="AA49" i="7"/>
  <c r="AC49" i="7"/>
  <c r="AE49" i="7"/>
  <c r="AG49" i="7"/>
  <c r="F49" i="7"/>
  <c r="AL48" i="6"/>
  <c r="B48" i="8"/>
  <c r="C47" i="8" s="1"/>
  <c r="D47" i="8"/>
  <c r="B51" i="6" l="1"/>
  <c r="A44" i="6" l="1"/>
  <c r="C44" i="6" s="1"/>
  <c r="A45" i="7"/>
  <c r="C45" i="6"/>
  <c r="C46" i="7"/>
  <c r="AG45" i="8"/>
  <c r="AG44" i="8" s="1"/>
  <c r="AE45" i="8"/>
  <c r="AE44" i="8" s="1"/>
  <c r="AC45" i="8"/>
  <c r="AC44" i="8" s="1"/>
  <c r="AA45" i="8"/>
  <c r="AA44" i="8" s="1"/>
  <c r="Y45" i="8"/>
  <c r="Y44" i="8" s="1"/>
  <c r="W45" i="8"/>
  <c r="W44" i="8" s="1"/>
  <c r="U45" i="8"/>
  <c r="U44" i="8" s="1"/>
  <c r="S45" i="8"/>
  <c r="S44" i="8" s="1"/>
  <c r="Q45" i="8"/>
  <c r="Q44" i="8" s="1"/>
  <c r="O45" i="8"/>
  <c r="O44" i="8" s="1"/>
  <c r="M45" i="8"/>
  <c r="M44" i="8" s="1"/>
  <c r="K45" i="8"/>
  <c r="K44" i="8" s="1"/>
  <c r="I45" i="8"/>
  <c r="I44" i="8" s="1"/>
  <c r="G45" i="8"/>
  <c r="G44" i="8" s="1"/>
  <c r="E45" i="8"/>
  <c r="E44" i="8" s="1"/>
  <c r="B45" i="7"/>
  <c r="B44" i="6"/>
  <c r="D45" i="8"/>
  <c r="AF45" i="8"/>
  <c r="AF44" i="8" s="1"/>
  <c r="AD45" i="8"/>
  <c r="AD44" i="8" s="1"/>
  <c r="AB45" i="8"/>
  <c r="AB44" i="8" s="1"/>
  <c r="Z45" i="8"/>
  <c r="Z44" i="8" s="1"/>
  <c r="X45" i="8"/>
  <c r="X44" i="8" s="1"/>
  <c r="V45" i="8"/>
  <c r="V44" i="8" s="1"/>
  <c r="T45" i="8"/>
  <c r="T44" i="8" s="1"/>
  <c r="R45" i="8"/>
  <c r="R44" i="8" s="1"/>
  <c r="P45" i="8"/>
  <c r="P44" i="8" s="1"/>
  <c r="N45" i="8"/>
  <c r="N44" i="8" s="1"/>
  <c r="L45" i="8"/>
  <c r="L44" i="8" s="1"/>
  <c r="J45" i="8"/>
  <c r="J44" i="8" s="1"/>
  <c r="H45" i="8"/>
  <c r="H44" i="8" s="1"/>
  <c r="F45" i="8"/>
  <c r="F44" i="8" s="1"/>
  <c r="M45" i="6" l="1"/>
  <c r="AC45" i="6"/>
  <c r="N45" i="6"/>
  <c r="AD45" i="6"/>
  <c r="O45" i="6"/>
  <c r="AE45" i="6"/>
  <c r="AB45" i="6"/>
  <c r="Q45" i="6"/>
  <c r="AG45" i="6"/>
  <c r="R45" i="6"/>
  <c r="D45" i="6"/>
  <c r="S45" i="6"/>
  <c r="P45" i="6"/>
  <c r="H45" i="6"/>
  <c r="E45" i="6"/>
  <c r="U45" i="6"/>
  <c r="F45" i="6"/>
  <c r="V45" i="6"/>
  <c r="G45" i="6"/>
  <c r="W45" i="6"/>
  <c r="AF45" i="6"/>
  <c r="X45" i="6"/>
  <c r="I45" i="6"/>
  <c r="Y45" i="6"/>
  <c r="J45" i="6"/>
  <c r="Z45" i="6"/>
  <c r="K45" i="6"/>
  <c r="AA45" i="6"/>
  <c r="T45" i="6"/>
  <c r="L45" i="6"/>
  <c r="E46" i="7"/>
  <c r="G46" i="7"/>
  <c r="I46" i="7"/>
  <c r="K46" i="7"/>
  <c r="M46" i="7"/>
  <c r="O46" i="7"/>
  <c r="Q46" i="7"/>
  <c r="S46" i="7"/>
  <c r="U46" i="7"/>
  <c r="W46" i="7"/>
  <c r="Y46" i="7"/>
  <c r="AA46" i="7"/>
  <c r="AC46" i="7"/>
  <c r="AF46" i="7"/>
  <c r="D46" i="7"/>
  <c r="F46" i="7"/>
  <c r="H46" i="7"/>
  <c r="J46" i="7"/>
  <c r="L46" i="7"/>
  <c r="N46" i="7"/>
  <c r="P46" i="7"/>
  <c r="R46" i="7"/>
  <c r="T46" i="7"/>
  <c r="V46" i="7"/>
  <c r="X46" i="7"/>
  <c r="Z46" i="7"/>
  <c r="AB46" i="7"/>
  <c r="AE46" i="7"/>
  <c r="AG46" i="7"/>
  <c r="AD46" i="7"/>
  <c r="AL45" i="6"/>
  <c r="AK45" i="6"/>
  <c r="AJ45" i="6"/>
  <c r="AI45" i="6"/>
  <c r="AH45" i="6"/>
  <c r="B45" i="8"/>
  <c r="C44" i="8" s="1"/>
  <c r="D44" i="8"/>
  <c r="B49" i="7" l="1"/>
  <c r="B48" i="6"/>
  <c r="B42" i="7"/>
  <c r="C43" i="7" l="1"/>
  <c r="A42" i="7"/>
  <c r="AF42" i="8"/>
  <c r="AF41" i="8" s="1"/>
  <c r="AB42" i="8"/>
  <c r="X42" i="8"/>
  <c r="X41" i="8" s="1"/>
  <c r="T42" i="8"/>
  <c r="P42" i="8"/>
  <c r="P41" i="8" s="1"/>
  <c r="L42" i="8"/>
  <c r="H42" i="8"/>
  <c r="H41" i="8" s="1"/>
  <c r="A41" i="6"/>
  <c r="C41" i="6" s="1"/>
  <c r="D42" i="8"/>
  <c r="AD42" i="8"/>
  <c r="AD41" i="8" s="1"/>
  <c r="Z42" i="8"/>
  <c r="Z41" i="8" s="1"/>
  <c r="V42" i="8"/>
  <c r="R42" i="8"/>
  <c r="R41" i="8" s="1"/>
  <c r="N42" i="8"/>
  <c r="J42" i="8"/>
  <c r="F42" i="8"/>
  <c r="C42" i="6"/>
  <c r="AI42" i="6" s="1"/>
  <c r="AG42" i="8"/>
  <c r="AE42" i="8"/>
  <c r="AC42" i="8"/>
  <c r="AA42" i="8"/>
  <c r="Y42" i="8"/>
  <c r="Y41" i="8" s="1"/>
  <c r="W42" i="8"/>
  <c r="U42" i="8"/>
  <c r="S42" i="8"/>
  <c r="Q42" i="8"/>
  <c r="O42" i="8"/>
  <c r="M42" i="8"/>
  <c r="K42" i="8"/>
  <c r="I42" i="8"/>
  <c r="G42" i="8"/>
  <c r="E42" i="8"/>
  <c r="B41" i="6"/>
  <c r="G42" i="6" l="1"/>
  <c r="W42" i="6"/>
  <c r="L42" i="6"/>
  <c r="AB42" i="6"/>
  <c r="M42" i="6"/>
  <c r="AC42" i="6"/>
  <c r="N42" i="6"/>
  <c r="Z42" i="6"/>
  <c r="K42" i="6"/>
  <c r="AA42" i="6"/>
  <c r="P42" i="6"/>
  <c r="AF42" i="6"/>
  <c r="Q42" i="6"/>
  <c r="AG42" i="6"/>
  <c r="F42" i="6"/>
  <c r="AD42" i="6"/>
  <c r="O42" i="6"/>
  <c r="AE42" i="6"/>
  <c r="T42" i="6"/>
  <c r="E42" i="6"/>
  <c r="U42" i="6"/>
  <c r="R42" i="6"/>
  <c r="V42" i="6"/>
  <c r="S42" i="6"/>
  <c r="H42" i="6"/>
  <c r="X42" i="6"/>
  <c r="I42" i="6"/>
  <c r="Y42" i="6"/>
  <c r="D42" i="6"/>
  <c r="J42" i="6"/>
  <c r="K43" i="7"/>
  <c r="T43" i="7"/>
  <c r="AB43" i="7"/>
  <c r="Z43" i="7"/>
  <c r="AD43" i="7"/>
  <c r="AC43" i="7"/>
  <c r="AG43" i="7"/>
  <c r="P43" i="7"/>
  <c r="L43" i="7"/>
  <c r="I43" i="7"/>
  <c r="S43" i="7"/>
  <c r="X43" i="7"/>
  <c r="H43" i="7"/>
  <c r="AL42" i="6"/>
  <c r="O43" i="7"/>
  <c r="AF43" i="7"/>
  <c r="AE43" i="7"/>
  <c r="V43" i="7"/>
  <c r="N43" i="7"/>
  <c r="F43" i="7"/>
  <c r="D43" i="7"/>
  <c r="M43" i="7"/>
  <c r="G43" i="7"/>
  <c r="W43" i="7"/>
  <c r="AA43" i="7"/>
  <c r="R43" i="7"/>
  <c r="J43" i="7"/>
  <c r="U43" i="7"/>
  <c r="Y43" i="7"/>
  <c r="AJ42" i="6"/>
  <c r="E41" i="8"/>
  <c r="I41" i="8"/>
  <c r="M41" i="8"/>
  <c r="Q41" i="8"/>
  <c r="U41" i="8"/>
  <c r="J41" i="8"/>
  <c r="AH42" i="6"/>
  <c r="Q43" i="7"/>
  <c r="G41" i="8"/>
  <c r="K41" i="8"/>
  <c r="O41" i="8"/>
  <c r="S41" i="8"/>
  <c r="W41" i="8"/>
  <c r="F41" i="8"/>
  <c r="N41" i="8"/>
  <c r="V41" i="8"/>
  <c r="AC41" i="8"/>
  <c r="D41" i="8"/>
  <c r="AG41" i="8"/>
  <c r="AE41" i="8"/>
  <c r="AA41" i="8"/>
  <c r="L41" i="8"/>
  <c r="T41" i="8"/>
  <c r="AB41" i="8"/>
  <c r="AK42" i="6"/>
  <c r="E43" i="7"/>
  <c r="B46" i="7"/>
  <c r="B39" i="7" l="1"/>
  <c r="E39" i="8" l="1"/>
  <c r="E38" i="8" s="1"/>
  <c r="AF39" i="8"/>
  <c r="AF38" i="8" s="1"/>
  <c r="AB39" i="8"/>
  <c r="AB38" i="8" s="1"/>
  <c r="X39" i="8"/>
  <c r="T39" i="8"/>
  <c r="T38" i="8" s="1"/>
  <c r="P39" i="8"/>
  <c r="P38" i="8" s="1"/>
  <c r="L39" i="8"/>
  <c r="L38" i="8" s="1"/>
  <c r="H39" i="8"/>
  <c r="H38" i="8" s="1"/>
  <c r="A38" i="6"/>
  <c r="C38" i="6" s="1"/>
  <c r="A39" i="7"/>
  <c r="D39" i="8"/>
  <c r="AD39" i="8"/>
  <c r="AD38" i="8" s="1"/>
  <c r="Z39" i="8"/>
  <c r="Z38" i="8" s="1"/>
  <c r="V39" i="8"/>
  <c r="V38" i="8" s="1"/>
  <c r="R39" i="8"/>
  <c r="R38" i="8" s="1"/>
  <c r="N39" i="8"/>
  <c r="N38" i="8" s="1"/>
  <c r="J39" i="8"/>
  <c r="J38" i="8" s="1"/>
  <c r="F39" i="8"/>
  <c r="F38" i="8" s="1"/>
  <c r="C39" i="6"/>
  <c r="AK39" i="6" s="1"/>
  <c r="C40" i="7"/>
  <c r="AG39" i="8"/>
  <c r="AG38" i="8" s="1"/>
  <c r="AE39" i="8"/>
  <c r="AE38" i="8" s="1"/>
  <c r="AC39" i="8"/>
  <c r="AC38" i="8" s="1"/>
  <c r="AA39" i="8"/>
  <c r="AA38" i="8" s="1"/>
  <c r="Y39" i="8"/>
  <c r="Y38" i="8" s="1"/>
  <c r="W39" i="8"/>
  <c r="W38" i="8" s="1"/>
  <c r="U39" i="8"/>
  <c r="U38" i="8" s="1"/>
  <c r="S39" i="8"/>
  <c r="S38" i="8" s="1"/>
  <c r="Q39" i="8"/>
  <c r="Q38" i="8" s="1"/>
  <c r="O39" i="8"/>
  <c r="O38" i="8" s="1"/>
  <c r="M39" i="8"/>
  <c r="M38" i="8" s="1"/>
  <c r="K39" i="8"/>
  <c r="K38" i="8" s="1"/>
  <c r="I39" i="8"/>
  <c r="I38" i="8" s="1"/>
  <c r="G39" i="8"/>
  <c r="G38" i="8" s="1"/>
  <c r="B38" i="6"/>
  <c r="X38" i="8"/>
  <c r="M39" i="6" l="1"/>
  <c r="AC39" i="6"/>
  <c r="Q39" i="6"/>
  <c r="AG39" i="6"/>
  <c r="E39" i="6"/>
  <c r="U39" i="6"/>
  <c r="F39" i="6"/>
  <c r="I39" i="6"/>
  <c r="Y39" i="6"/>
  <c r="J39" i="6"/>
  <c r="N39" i="6"/>
  <c r="AD39" i="6"/>
  <c r="O39" i="6"/>
  <c r="AE39" i="6"/>
  <c r="P39" i="6"/>
  <c r="R39" i="6"/>
  <c r="D39" i="6"/>
  <c r="S39" i="6"/>
  <c r="T39" i="6"/>
  <c r="L39" i="6"/>
  <c r="V39" i="6"/>
  <c r="G39" i="6"/>
  <c r="W39" i="6"/>
  <c r="H39" i="6"/>
  <c r="AB39" i="6"/>
  <c r="Z39" i="6"/>
  <c r="K39" i="6"/>
  <c r="AA39" i="6"/>
  <c r="X39" i="6"/>
  <c r="AF39" i="6"/>
  <c r="AC40" i="7"/>
  <c r="I40" i="7"/>
  <c r="Z40" i="7"/>
  <c r="N40" i="7"/>
  <c r="AJ39" i="6"/>
  <c r="AI39" i="6"/>
  <c r="V40" i="7"/>
  <c r="Q40" i="7"/>
  <c r="D40" i="7"/>
  <c r="F40" i="7"/>
  <c r="AG40" i="7"/>
  <c r="AA40" i="7"/>
  <c r="AL39" i="6"/>
  <c r="AH39" i="6"/>
  <c r="M40" i="7"/>
  <c r="U40" i="7"/>
  <c r="AD40" i="7"/>
  <c r="J40" i="7"/>
  <c r="R40" i="7"/>
  <c r="E40" i="7"/>
  <c r="X40" i="7"/>
  <c r="G40" i="7"/>
  <c r="K40" i="7"/>
  <c r="O40" i="7"/>
  <c r="S40" i="7"/>
  <c r="W40" i="7"/>
  <c r="AB40" i="7"/>
  <c r="AF40" i="7"/>
  <c r="H40" i="7"/>
  <c r="L40" i="7"/>
  <c r="P40" i="7"/>
  <c r="T40" i="7"/>
  <c r="Y40" i="7"/>
  <c r="AE40" i="7"/>
  <c r="B42" i="8"/>
  <c r="C41" i="8" s="1"/>
  <c r="B39" i="8"/>
  <c r="C38" i="8" s="1"/>
  <c r="D38" i="8"/>
  <c r="B43" i="7" l="1"/>
  <c r="B33" i="7"/>
  <c r="C36" i="6" l="1"/>
  <c r="AJ36" i="6" s="1"/>
  <c r="A35" i="6"/>
  <c r="C35" i="6" s="1"/>
  <c r="AF33" i="8"/>
  <c r="AF32" i="8" s="1"/>
  <c r="AB33" i="8"/>
  <c r="AB32" i="8" s="1"/>
  <c r="X33" i="8"/>
  <c r="T33" i="8"/>
  <c r="T32" i="8" s="1"/>
  <c r="P33" i="8"/>
  <c r="P32" i="8" s="1"/>
  <c r="L33" i="8"/>
  <c r="L32" i="8" s="1"/>
  <c r="H33" i="8"/>
  <c r="D33" i="8"/>
  <c r="AD33" i="8"/>
  <c r="AD32" i="8" s="1"/>
  <c r="Z33" i="8"/>
  <c r="Z32" i="8" s="1"/>
  <c r="V33" i="8"/>
  <c r="V32" i="8" s="1"/>
  <c r="R33" i="8"/>
  <c r="R32" i="8" s="1"/>
  <c r="N33" i="8"/>
  <c r="N32" i="8" s="1"/>
  <c r="J33" i="8"/>
  <c r="J32" i="8" s="1"/>
  <c r="F33" i="8"/>
  <c r="F32" i="8" s="1"/>
  <c r="A32" i="6"/>
  <c r="C32" i="6" s="1"/>
  <c r="C33" i="6"/>
  <c r="AL33" i="6" s="1"/>
  <c r="A33" i="7"/>
  <c r="C34" i="7"/>
  <c r="B36" i="7"/>
  <c r="D36" i="8"/>
  <c r="AF36" i="8"/>
  <c r="AF35" i="8" s="1"/>
  <c r="AD36" i="8"/>
  <c r="AD35" i="8" s="1"/>
  <c r="AB36" i="8"/>
  <c r="AB35" i="8" s="1"/>
  <c r="Z36" i="8"/>
  <c r="Z35" i="8" s="1"/>
  <c r="X36" i="8"/>
  <c r="X35" i="8" s="1"/>
  <c r="V36" i="8"/>
  <c r="V35" i="8" s="1"/>
  <c r="T36" i="8"/>
  <c r="T35" i="8" s="1"/>
  <c r="R36" i="8"/>
  <c r="R35" i="8" s="1"/>
  <c r="P36" i="8"/>
  <c r="P35" i="8" s="1"/>
  <c r="N36" i="8"/>
  <c r="N35" i="8" s="1"/>
  <c r="L36" i="8"/>
  <c r="L35" i="8" s="1"/>
  <c r="J36" i="8"/>
  <c r="J35" i="8" s="1"/>
  <c r="H36" i="8"/>
  <c r="H35" i="8" s="1"/>
  <c r="F36" i="8"/>
  <c r="F35" i="8" s="1"/>
  <c r="AG33" i="8"/>
  <c r="AG32" i="8" s="1"/>
  <c r="AE33" i="8"/>
  <c r="AE32" i="8" s="1"/>
  <c r="AC33" i="8"/>
  <c r="AC32" i="8" s="1"/>
  <c r="AA33" i="8"/>
  <c r="AA32" i="8" s="1"/>
  <c r="Y33" i="8"/>
  <c r="Y32" i="8" s="1"/>
  <c r="W33" i="8"/>
  <c r="W32" i="8" s="1"/>
  <c r="U33" i="8"/>
  <c r="U32" i="8" s="1"/>
  <c r="S33" i="8"/>
  <c r="S32" i="8" s="1"/>
  <c r="Q33" i="8"/>
  <c r="Q32" i="8" s="1"/>
  <c r="O33" i="8"/>
  <c r="O32" i="8" s="1"/>
  <c r="M33" i="8"/>
  <c r="M32" i="8" s="1"/>
  <c r="K33" i="8"/>
  <c r="K32" i="8" s="1"/>
  <c r="I33" i="8"/>
  <c r="I32" i="8" s="1"/>
  <c r="G33" i="8"/>
  <c r="G32" i="8" s="1"/>
  <c r="E33" i="8"/>
  <c r="E32" i="8" s="1"/>
  <c r="B32" i="6"/>
  <c r="A36" i="7"/>
  <c r="C37" i="7"/>
  <c r="AG36" i="8"/>
  <c r="AG35" i="8" s="1"/>
  <c r="AE36" i="8"/>
  <c r="AC36" i="8"/>
  <c r="AA36" i="8"/>
  <c r="AA35" i="8" s="1"/>
  <c r="Y36" i="8"/>
  <c r="Y35" i="8" s="1"/>
  <c r="W36" i="8"/>
  <c r="U36" i="8"/>
  <c r="S36" i="8"/>
  <c r="S35" i="8" s="1"/>
  <c r="Q36" i="8"/>
  <c r="Q35" i="8" s="1"/>
  <c r="O36" i="8"/>
  <c r="M36" i="8"/>
  <c r="K36" i="8"/>
  <c r="K35" i="8" s="1"/>
  <c r="I36" i="8"/>
  <c r="I35" i="8" s="1"/>
  <c r="G36" i="8"/>
  <c r="G35" i="8" s="1"/>
  <c r="E36" i="8"/>
  <c r="B35" i="6"/>
  <c r="B40" i="7"/>
  <c r="B39" i="6"/>
  <c r="H32" i="8"/>
  <c r="X32" i="8"/>
  <c r="AH33" i="6" l="1"/>
  <c r="AJ33" i="6"/>
  <c r="AK33" i="6"/>
  <c r="AI33" i="6"/>
  <c r="E33" i="6"/>
  <c r="U33" i="6"/>
  <c r="F33" i="6"/>
  <c r="V33" i="6"/>
  <c r="S33" i="6"/>
  <c r="H33" i="6"/>
  <c r="L33" i="6"/>
  <c r="P33" i="6"/>
  <c r="I33" i="6"/>
  <c r="Y33" i="6"/>
  <c r="J33" i="6"/>
  <c r="G33" i="6"/>
  <c r="W33" i="6"/>
  <c r="X33" i="6"/>
  <c r="Z33" i="6"/>
  <c r="AB33" i="6"/>
  <c r="M33" i="6"/>
  <c r="AC33" i="6"/>
  <c r="N33" i="6"/>
  <c r="K33" i="6"/>
  <c r="AA33" i="6"/>
  <c r="AF33" i="6"/>
  <c r="D33" i="6"/>
  <c r="Q33" i="6"/>
  <c r="AG33" i="6"/>
  <c r="R33" i="6"/>
  <c r="O33" i="6"/>
  <c r="AE33" i="6"/>
  <c r="AD33" i="6"/>
  <c r="T33" i="6"/>
  <c r="G36" i="6"/>
  <c r="W36" i="6"/>
  <c r="L36" i="6"/>
  <c r="AB36" i="6"/>
  <c r="M36" i="6"/>
  <c r="AC36" i="6"/>
  <c r="R36" i="6"/>
  <c r="AD36" i="6"/>
  <c r="K36" i="6"/>
  <c r="AA36" i="6"/>
  <c r="P36" i="6"/>
  <c r="AF36" i="6"/>
  <c r="Q36" i="6"/>
  <c r="AG36" i="6"/>
  <c r="J36" i="6"/>
  <c r="D36" i="6"/>
  <c r="O36" i="6"/>
  <c r="AE36" i="6"/>
  <c r="T36" i="6"/>
  <c r="E36" i="6"/>
  <c r="U36" i="6"/>
  <c r="F36" i="6"/>
  <c r="Z36" i="6"/>
  <c r="S36" i="6"/>
  <c r="H36" i="6"/>
  <c r="X36" i="6"/>
  <c r="I36" i="6"/>
  <c r="Y36" i="6"/>
  <c r="V36" i="6"/>
  <c r="N36" i="6"/>
  <c r="Q34" i="7"/>
  <c r="AL36" i="6"/>
  <c r="AK36" i="6"/>
  <c r="AI36" i="6"/>
  <c r="AH36" i="6"/>
  <c r="O35" i="8"/>
  <c r="W35" i="8"/>
  <c r="Y34" i="7"/>
  <c r="D35" i="8"/>
  <c r="E35" i="8"/>
  <c r="M35" i="8"/>
  <c r="U35" i="8"/>
  <c r="AC35" i="8"/>
  <c r="AE35" i="8"/>
  <c r="I34" i="7"/>
  <c r="AB34" i="7"/>
  <c r="M34" i="7"/>
  <c r="U34" i="7"/>
  <c r="AC34" i="7"/>
  <c r="T34" i="7"/>
  <c r="G34" i="7"/>
  <c r="K34" i="7"/>
  <c r="O34" i="7"/>
  <c r="S34" i="7"/>
  <c r="W34" i="7"/>
  <c r="AA34" i="7"/>
  <c r="AG34" i="7"/>
  <c r="L34" i="7"/>
  <c r="AF34" i="7"/>
  <c r="AE34" i="7"/>
  <c r="H34" i="7"/>
  <c r="P34" i="7"/>
  <c r="X34" i="7"/>
  <c r="E34" i="7"/>
  <c r="J34" i="7"/>
  <c r="R34" i="7"/>
  <c r="Z34" i="7"/>
  <c r="D34" i="7"/>
  <c r="F34" i="7"/>
  <c r="N34" i="7"/>
  <c r="V34" i="7"/>
  <c r="AD34" i="7"/>
  <c r="F37" i="7"/>
  <c r="P37" i="7"/>
  <c r="AF37" i="7"/>
  <c r="AB37" i="7"/>
  <c r="X37" i="7"/>
  <c r="S37" i="7"/>
  <c r="O37" i="7"/>
  <c r="K37" i="7"/>
  <c r="G37" i="7"/>
  <c r="AE37" i="7"/>
  <c r="AA37" i="7"/>
  <c r="V37" i="7"/>
  <c r="R37" i="7"/>
  <c r="L37" i="7"/>
  <c r="H37" i="7"/>
  <c r="AG37" i="7"/>
  <c r="D37" i="7"/>
  <c r="AD37" i="7"/>
  <c r="Z37" i="7"/>
  <c r="U37" i="7"/>
  <c r="Q37" i="7"/>
  <c r="M37" i="7"/>
  <c r="I37" i="7"/>
  <c r="E37" i="7"/>
  <c r="AC37" i="7"/>
  <c r="Y37" i="7"/>
  <c r="T37" i="7"/>
  <c r="N37" i="7"/>
  <c r="J37" i="7"/>
  <c r="W37" i="7"/>
  <c r="B36" i="8"/>
  <c r="B33" i="8"/>
  <c r="C32" i="8" s="1"/>
  <c r="D32" i="8"/>
  <c r="C35" i="8" l="1"/>
  <c r="B33" i="6"/>
  <c r="B34" i="7"/>
  <c r="B37" i="7"/>
  <c r="B30" i="7" l="1"/>
  <c r="A30" i="7"/>
  <c r="C30" i="6" l="1"/>
  <c r="AL30" i="6" s="1"/>
  <c r="AB29" i="8"/>
  <c r="X29" i="8"/>
  <c r="V29" i="8"/>
  <c r="T29" i="8"/>
  <c r="R29" i="8"/>
  <c r="P29" i="8"/>
  <c r="N29" i="8"/>
  <c r="L29" i="8"/>
  <c r="H29" i="8"/>
  <c r="F29" i="8"/>
  <c r="B29" i="6"/>
  <c r="C31" i="7"/>
  <c r="E31" i="7" s="1"/>
  <c r="AG29" i="8"/>
  <c r="AE29" i="8"/>
  <c r="AC29" i="8"/>
  <c r="AA29" i="8"/>
  <c r="Y29" i="8"/>
  <c r="W29" i="8"/>
  <c r="U29" i="8"/>
  <c r="S29" i="8"/>
  <c r="Q29" i="8"/>
  <c r="O29" i="8"/>
  <c r="M29" i="8"/>
  <c r="K29" i="8"/>
  <c r="I29" i="8"/>
  <c r="G29" i="8"/>
  <c r="E29" i="8"/>
  <c r="A29" i="6"/>
  <c r="C29" i="6" s="1"/>
  <c r="AI30" i="6"/>
  <c r="J29" i="8"/>
  <c r="Z29" i="8"/>
  <c r="AD29" i="8"/>
  <c r="AF29" i="8"/>
  <c r="K30" i="6" l="1"/>
  <c r="AA30" i="6"/>
  <c r="M30" i="6"/>
  <c r="AC30" i="6"/>
  <c r="Z30" i="6"/>
  <c r="AB30" i="6"/>
  <c r="N30" i="6"/>
  <c r="O30" i="6"/>
  <c r="AE30" i="6"/>
  <c r="Q30" i="6"/>
  <c r="AG30" i="6"/>
  <c r="X30" i="6"/>
  <c r="H30" i="6"/>
  <c r="V30" i="6"/>
  <c r="D30" i="6"/>
  <c r="S30" i="6"/>
  <c r="E30" i="6"/>
  <c r="U30" i="6"/>
  <c r="J30" i="6"/>
  <c r="L30" i="6"/>
  <c r="AF30" i="6"/>
  <c r="AD30" i="6"/>
  <c r="G30" i="6"/>
  <c r="W30" i="6"/>
  <c r="I30" i="6"/>
  <c r="Y30" i="6"/>
  <c r="R30" i="6"/>
  <c r="T30" i="6"/>
  <c r="F30" i="6"/>
  <c r="P30" i="6"/>
  <c r="AK30" i="6"/>
  <c r="AJ30" i="6"/>
  <c r="AH30" i="6"/>
  <c r="G31" i="7"/>
  <c r="AE31" i="7"/>
  <c r="AA31" i="7"/>
  <c r="W31" i="7"/>
  <c r="S31" i="7"/>
  <c r="O31" i="7"/>
  <c r="K31" i="7"/>
  <c r="F31" i="7"/>
  <c r="AF31" i="7"/>
  <c r="AB31" i="7"/>
  <c r="X31" i="7"/>
  <c r="T31" i="7"/>
  <c r="P31" i="7"/>
  <c r="L31" i="7"/>
  <c r="H31" i="7"/>
  <c r="AG31" i="7"/>
  <c r="AC31" i="7"/>
  <c r="Y31" i="7"/>
  <c r="U31" i="7"/>
  <c r="Q31" i="7"/>
  <c r="M31" i="7"/>
  <c r="I31" i="7"/>
  <c r="D31" i="7"/>
  <c r="AD31" i="7"/>
  <c r="Z31" i="7"/>
  <c r="V31" i="7"/>
  <c r="R31" i="7"/>
  <c r="N31" i="7"/>
  <c r="J31" i="7"/>
  <c r="B30" i="8"/>
  <c r="C29" i="8" s="1"/>
  <c r="D29" i="8"/>
  <c r="B31" i="7" l="1"/>
  <c r="B26" i="6" l="1"/>
  <c r="B27" i="7"/>
  <c r="F27" i="8"/>
  <c r="A26" i="6"/>
  <c r="C26" i="6" s="1"/>
  <c r="C27" i="6"/>
  <c r="AI27" i="6" s="1"/>
  <c r="A27" i="7"/>
  <c r="C28" i="7"/>
  <c r="AG27" i="8"/>
  <c r="AE27" i="8"/>
  <c r="AC27" i="8"/>
  <c r="AA27" i="8"/>
  <c r="Y27" i="8"/>
  <c r="W27" i="8"/>
  <c r="U27" i="8"/>
  <c r="S27" i="8"/>
  <c r="S26" i="8" s="1"/>
  <c r="Q27" i="8"/>
  <c r="O27" i="8"/>
  <c r="M27" i="8"/>
  <c r="K27" i="8"/>
  <c r="K26" i="8" s="1"/>
  <c r="I27" i="8"/>
  <c r="G27" i="8"/>
  <c r="G26" i="8" s="1"/>
  <c r="AF27" i="8"/>
  <c r="AD27" i="8"/>
  <c r="AB27" i="8"/>
  <c r="Z27" i="8"/>
  <c r="X27" i="8"/>
  <c r="V27" i="8"/>
  <c r="T27" i="8"/>
  <c r="R27" i="8"/>
  <c r="P27" i="8"/>
  <c r="N27" i="8"/>
  <c r="L27" i="8"/>
  <c r="L26" i="8" s="1"/>
  <c r="J27" i="8"/>
  <c r="H27" i="8"/>
  <c r="F27" i="6" l="1"/>
  <c r="J27" i="6"/>
  <c r="N27" i="6"/>
  <c r="R27" i="6"/>
  <c r="V27" i="6"/>
  <c r="Z27" i="6"/>
  <c r="AD27" i="6"/>
  <c r="D27" i="6"/>
  <c r="H27" i="6"/>
  <c r="P27" i="6"/>
  <c r="T27" i="6"/>
  <c r="AB27" i="6"/>
  <c r="G27" i="6"/>
  <c r="K27" i="6"/>
  <c r="O27" i="6"/>
  <c r="S27" i="6"/>
  <c r="W27" i="6"/>
  <c r="AA27" i="6"/>
  <c r="AE27" i="6"/>
  <c r="L27" i="6"/>
  <c r="X27" i="6"/>
  <c r="AF27" i="6"/>
  <c r="I27" i="6"/>
  <c r="Y27" i="6"/>
  <c r="M27" i="6"/>
  <c r="AC27" i="6"/>
  <c r="Q27" i="6"/>
  <c r="AG27" i="6"/>
  <c r="E27" i="6"/>
  <c r="U27" i="6"/>
  <c r="AA26" i="8"/>
  <c r="O26" i="8"/>
  <c r="T26" i="8"/>
  <c r="AB26" i="8"/>
  <c r="E26" i="8"/>
  <c r="M26" i="8"/>
  <c r="U26" i="8"/>
  <c r="AC26" i="8"/>
  <c r="W26" i="8"/>
  <c r="AE26" i="8"/>
  <c r="J26" i="8"/>
  <c r="AJ27" i="6"/>
  <c r="AK27" i="6"/>
  <c r="AH27" i="6"/>
  <c r="D26" i="8"/>
  <c r="H26" i="8"/>
  <c r="P26" i="8"/>
  <c r="X26" i="8"/>
  <c r="AF26" i="8"/>
  <c r="I26" i="8"/>
  <c r="Q26" i="8"/>
  <c r="N26" i="8"/>
  <c r="V26" i="8"/>
  <c r="Y26" i="8"/>
  <c r="AD26" i="8"/>
  <c r="AG26" i="8"/>
  <c r="R26" i="8"/>
  <c r="Z26" i="8"/>
  <c r="F26" i="8"/>
  <c r="E28" i="7"/>
  <c r="G28" i="7"/>
  <c r="I28" i="7"/>
  <c r="K28" i="7"/>
  <c r="M28" i="7"/>
  <c r="O28" i="7"/>
  <c r="Q28" i="7"/>
  <c r="S28" i="7"/>
  <c r="U28" i="7"/>
  <c r="W28" i="7"/>
  <c r="Y28" i="7"/>
  <c r="AA28" i="7"/>
  <c r="AC28" i="7"/>
  <c r="AE28" i="7"/>
  <c r="AG28" i="7"/>
  <c r="F28" i="7"/>
  <c r="H28" i="7"/>
  <c r="J28" i="7"/>
  <c r="L28" i="7"/>
  <c r="N28" i="7"/>
  <c r="P28" i="7"/>
  <c r="R28" i="7"/>
  <c r="T28" i="7"/>
  <c r="V28" i="7"/>
  <c r="X28" i="7"/>
  <c r="Z28" i="7"/>
  <c r="AB28" i="7"/>
  <c r="AD28" i="7"/>
  <c r="AF28" i="7"/>
  <c r="AL27" i="6"/>
  <c r="B21" i="6" l="1"/>
  <c r="B45" i="6"/>
  <c r="B36" i="6" l="1"/>
  <c r="D28" i="7"/>
  <c r="B28" i="7" s="1"/>
  <c r="C19" i="7" l="1"/>
  <c r="C18" i="6" l="1"/>
  <c r="AL18" i="6" s="1"/>
  <c r="B27" i="6" l="1"/>
  <c r="AH18" i="6"/>
  <c r="AJ18" i="6"/>
  <c r="AK18" i="6"/>
  <c r="AI18" i="6"/>
  <c r="B27" i="8" l="1"/>
  <c r="C26" i="8" s="1"/>
  <c r="C86" i="8" s="1"/>
  <c r="C111" i="14" l="1"/>
  <c r="B110" i="14"/>
  <c r="A110" i="14"/>
  <c r="C108" i="14"/>
  <c r="B107" i="14"/>
  <c r="A107" i="14"/>
  <c r="C105" i="14"/>
  <c r="B104" i="14"/>
  <c r="A104" i="14"/>
  <c r="C102" i="14"/>
  <c r="B101" i="14"/>
  <c r="A101" i="14"/>
  <c r="C99" i="14"/>
  <c r="B98" i="14"/>
  <c r="A98" i="14"/>
  <c r="C96" i="14"/>
  <c r="B95" i="14"/>
  <c r="A95" i="14"/>
  <c r="C93" i="14"/>
  <c r="B92" i="14"/>
  <c r="A92" i="14"/>
  <c r="C90" i="14"/>
  <c r="B89" i="14"/>
  <c r="A89" i="14"/>
  <c r="C87" i="14"/>
  <c r="B86" i="14"/>
  <c r="A86" i="14"/>
  <c r="C84" i="14"/>
  <c r="B83" i="14"/>
  <c r="A83" i="14"/>
  <c r="C81" i="14"/>
  <c r="B80" i="14"/>
  <c r="A80" i="14"/>
  <c r="C78" i="14"/>
  <c r="C77" i="14"/>
  <c r="B76" i="14"/>
  <c r="A76" i="14"/>
  <c r="C74" i="14"/>
  <c r="B73" i="14"/>
  <c r="A73" i="14"/>
  <c r="C71" i="14"/>
  <c r="B70" i="14"/>
  <c r="A70" i="14"/>
  <c r="C68" i="14"/>
  <c r="B67" i="14"/>
  <c r="A67" i="14"/>
  <c r="C65" i="14"/>
  <c r="B64" i="14"/>
  <c r="A64" i="14"/>
  <c r="C62" i="14"/>
  <c r="B61" i="14"/>
  <c r="A61" i="14"/>
  <c r="C59" i="14"/>
  <c r="B58" i="14"/>
  <c r="A58" i="14"/>
  <c r="C56" i="14"/>
  <c r="B55" i="14"/>
  <c r="A55" i="14"/>
  <c r="C53" i="14"/>
  <c r="B52" i="14"/>
  <c r="A52" i="14"/>
  <c r="C50" i="14"/>
  <c r="C49" i="14"/>
  <c r="C48" i="14"/>
  <c r="C47" i="14"/>
  <c r="C44" i="14"/>
  <c r="C43" i="14"/>
  <c r="C42" i="14"/>
  <c r="C41" i="14"/>
  <c r="C40" i="14"/>
  <c r="B39" i="14"/>
  <c r="A39" i="14"/>
  <c r="C37" i="14"/>
  <c r="C36" i="14"/>
  <c r="C35" i="14"/>
  <c r="C34" i="14"/>
  <c r="C33" i="14"/>
  <c r="C32" i="14"/>
  <c r="C31" i="14"/>
  <c r="C30" i="14"/>
  <c r="C29" i="14"/>
  <c r="C28" i="14"/>
  <c r="C27" i="14"/>
  <c r="B26" i="14"/>
  <c r="A26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B8" i="14"/>
  <c r="A8" i="14"/>
  <c r="C6" i="14"/>
  <c r="C5" i="14"/>
  <c r="C4" i="14"/>
  <c r="C3" i="14"/>
  <c r="C2" i="14"/>
  <c r="B2" i="14"/>
  <c r="A2" i="14"/>
  <c r="A4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E118" i="2"/>
  <c r="AG58" i="2"/>
  <c r="AF48" i="2"/>
  <c r="B17" i="6"/>
  <c r="B11" i="6"/>
  <c r="C3" i="6"/>
  <c r="Z6" i="14" l="1"/>
  <c r="B123" i="2"/>
  <c r="AF99" i="14"/>
  <c r="AF111" i="14"/>
  <c r="AF105" i="14"/>
  <c r="A15" i="7"/>
  <c r="A5" i="6"/>
  <c r="C5" i="6" s="1"/>
  <c r="D9" i="8"/>
  <c r="F111" i="14"/>
  <c r="T58" i="2"/>
  <c r="T61" i="2" s="1"/>
  <c r="H68" i="2"/>
  <c r="T17" i="2"/>
  <c r="T18" i="2" s="1"/>
  <c r="D58" i="2"/>
  <c r="D61" i="2" s="1"/>
  <c r="AF108" i="2"/>
  <c r="AF111" i="2" s="1"/>
  <c r="D17" i="2"/>
  <c r="P48" i="2"/>
  <c r="P51" i="2" s="1"/>
  <c r="L58" i="2"/>
  <c r="L61" i="2" s="1"/>
  <c r="AB58" i="2"/>
  <c r="AB61" i="2" s="1"/>
  <c r="X68" i="2"/>
  <c r="X71" i="2" s="1"/>
  <c r="AC103" i="2"/>
  <c r="AC106" i="2" s="1"/>
  <c r="P108" i="2"/>
  <c r="P111" i="2" s="1"/>
  <c r="U118" i="2"/>
  <c r="U121" i="2" s="1"/>
  <c r="Z27" i="2"/>
  <c r="Z30" i="2" s="1"/>
  <c r="R27" i="2"/>
  <c r="R28" i="2" s="1"/>
  <c r="J27" i="2"/>
  <c r="J30" i="2" s="1"/>
  <c r="AD27" i="2"/>
  <c r="AD28" i="2" s="1"/>
  <c r="V27" i="2"/>
  <c r="N27" i="2"/>
  <c r="N28" i="2" s="1"/>
  <c r="F27" i="2"/>
  <c r="F28" i="2" s="1"/>
  <c r="F78" i="2"/>
  <c r="F81" i="2" s="1"/>
  <c r="N78" i="2"/>
  <c r="N79" i="2" s="1"/>
  <c r="V78" i="2"/>
  <c r="V81" i="2" s="1"/>
  <c r="AD78" i="2"/>
  <c r="AD79" i="2" s="1"/>
  <c r="L17" i="2"/>
  <c r="L18" i="2" s="1"/>
  <c r="AB17" i="2"/>
  <c r="AB20" i="2" s="1"/>
  <c r="H48" i="2"/>
  <c r="H49" i="2" s="1"/>
  <c r="X48" i="2"/>
  <c r="X51" i="2" s="1"/>
  <c r="H58" i="2"/>
  <c r="H61" i="2" s="1"/>
  <c r="P58" i="2"/>
  <c r="P59" i="2" s="1"/>
  <c r="X58" i="2"/>
  <c r="X61" i="2" s="1"/>
  <c r="AF58" i="2"/>
  <c r="AF61" i="2" s="1"/>
  <c r="P68" i="2"/>
  <c r="P69" i="2" s="1"/>
  <c r="AF68" i="2"/>
  <c r="AF69" i="2" s="1"/>
  <c r="Q73" i="2"/>
  <c r="Q76" i="2" s="1"/>
  <c r="AG73" i="2"/>
  <c r="AG76" i="2" s="1"/>
  <c r="J78" i="2"/>
  <c r="J81" i="2" s="1"/>
  <c r="R78" i="2"/>
  <c r="R81" i="2" s="1"/>
  <c r="Z78" i="2"/>
  <c r="Z81" i="2" s="1"/>
  <c r="M103" i="2"/>
  <c r="M104" i="2" s="1"/>
  <c r="H108" i="2"/>
  <c r="H109" i="2" s="1"/>
  <c r="X108" i="2"/>
  <c r="X111" i="2" s="1"/>
  <c r="M118" i="2"/>
  <c r="M119" i="2" s="1"/>
  <c r="AC118" i="2"/>
  <c r="AC121" i="2" s="1"/>
  <c r="I73" i="2"/>
  <c r="I76" i="2" s="1"/>
  <c r="Y73" i="2"/>
  <c r="Y76" i="2" s="1"/>
  <c r="G18" i="8"/>
  <c r="K18" i="8"/>
  <c r="K17" i="8" s="1"/>
  <c r="O18" i="8"/>
  <c r="S18" i="8"/>
  <c r="S17" i="8" s="1"/>
  <c r="W18" i="8"/>
  <c r="AA18" i="8"/>
  <c r="AA17" i="8" s="1"/>
  <c r="AE18" i="8"/>
  <c r="H18" i="8"/>
  <c r="L18" i="8"/>
  <c r="P18" i="8"/>
  <c r="T18" i="8"/>
  <c r="X18" i="8"/>
  <c r="AB18" i="8"/>
  <c r="AF18" i="8"/>
  <c r="E18" i="8"/>
  <c r="E17" i="8" s="1"/>
  <c r="I18" i="8"/>
  <c r="I17" i="8" s="1"/>
  <c r="M18" i="8"/>
  <c r="M17" i="8" s="1"/>
  <c r="Q18" i="8"/>
  <c r="Q17" i="8" s="1"/>
  <c r="U18" i="8"/>
  <c r="U17" i="8" s="1"/>
  <c r="Y18" i="8"/>
  <c r="Y17" i="8" s="1"/>
  <c r="AC18" i="8"/>
  <c r="AC17" i="8" s="1"/>
  <c r="AG18" i="8"/>
  <c r="AG17" i="8" s="1"/>
  <c r="F18" i="8"/>
  <c r="F17" i="8" s="1"/>
  <c r="J18" i="8"/>
  <c r="J17" i="8" s="1"/>
  <c r="N18" i="8"/>
  <c r="N17" i="8" s="1"/>
  <c r="R18" i="8"/>
  <c r="R17" i="8" s="1"/>
  <c r="V18" i="8"/>
  <c r="V17" i="8" s="1"/>
  <c r="Z18" i="8"/>
  <c r="Z17" i="8" s="1"/>
  <c r="AD18" i="8"/>
  <c r="AD17" i="8" s="1"/>
  <c r="AG2" i="2"/>
  <c r="AG3" i="2" s="1"/>
  <c r="Y2" i="2"/>
  <c r="Y5" i="2" s="1"/>
  <c r="Q2" i="2"/>
  <c r="Q5" i="2" s="1"/>
  <c r="I2" i="2"/>
  <c r="I3" i="2" s="1"/>
  <c r="AC2" i="2"/>
  <c r="AC5" i="2" s="1"/>
  <c r="U2" i="2"/>
  <c r="U5" i="2" s="1"/>
  <c r="M2" i="2"/>
  <c r="M5" i="2" s="1"/>
  <c r="E2" i="2"/>
  <c r="E3" i="2" s="1"/>
  <c r="D7" i="2"/>
  <c r="D8" i="2" s="1"/>
  <c r="H7" i="2"/>
  <c r="H10" i="2" s="1"/>
  <c r="L7" i="2"/>
  <c r="L10" i="2" s="1"/>
  <c r="P7" i="2"/>
  <c r="P10" i="2" s="1"/>
  <c r="T7" i="2"/>
  <c r="T8" i="2" s="1"/>
  <c r="X7" i="2"/>
  <c r="X8" i="2" s="1"/>
  <c r="AB7" i="2"/>
  <c r="AB10" i="2" s="1"/>
  <c r="AF7" i="2"/>
  <c r="AF8" i="2" s="1"/>
  <c r="J88" i="2"/>
  <c r="J91" i="2" s="1"/>
  <c r="Z88" i="2"/>
  <c r="Z91" i="2" s="1"/>
  <c r="U93" i="2"/>
  <c r="U94" i="2" s="1"/>
  <c r="L98" i="2"/>
  <c r="L99" i="2" s="1"/>
  <c r="F7" i="2"/>
  <c r="F8" i="2" s="1"/>
  <c r="J7" i="2"/>
  <c r="J10" i="2" s="1"/>
  <c r="N7" i="2"/>
  <c r="N8" i="2" s="1"/>
  <c r="R7" i="2"/>
  <c r="R10" i="2" s="1"/>
  <c r="V7" i="2"/>
  <c r="V8" i="2" s="1"/>
  <c r="Z7" i="2"/>
  <c r="Z10" i="2" s="1"/>
  <c r="AD7" i="2"/>
  <c r="AD8" i="2" s="1"/>
  <c r="AD17" i="2"/>
  <c r="AD20" i="2" s="1"/>
  <c r="Z17" i="2"/>
  <c r="Z18" i="2" s="1"/>
  <c r="V17" i="2"/>
  <c r="V20" i="2" s="1"/>
  <c r="R17" i="2"/>
  <c r="N17" i="2"/>
  <c r="N20" i="2" s="1"/>
  <c r="J17" i="2"/>
  <c r="J18" i="2" s="1"/>
  <c r="F17" i="2"/>
  <c r="F20" i="2" s="1"/>
  <c r="H17" i="2"/>
  <c r="H20" i="2" s="1"/>
  <c r="P17" i="2"/>
  <c r="P18" i="2" s="1"/>
  <c r="X17" i="2"/>
  <c r="X18" i="2" s="1"/>
  <c r="AF17" i="2"/>
  <c r="AF18" i="2" s="1"/>
  <c r="AD48" i="2"/>
  <c r="AD51" i="2" s="1"/>
  <c r="Z48" i="2"/>
  <c r="Z49" i="2" s="1"/>
  <c r="V48" i="2"/>
  <c r="V51" i="2" s="1"/>
  <c r="R48" i="2"/>
  <c r="R49" i="2" s="1"/>
  <c r="N48" i="2"/>
  <c r="N51" i="2" s="1"/>
  <c r="J48" i="2"/>
  <c r="J49" i="2" s="1"/>
  <c r="F48" i="2"/>
  <c r="F51" i="2" s="1"/>
  <c r="D48" i="2"/>
  <c r="L48" i="2"/>
  <c r="L51" i="2" s="1"/>
  <c r="T48" i="2"/>
  <c r="T49" i="2" s="1"/>
  <c r="AB48" i="2"/>
  <c r="AB51" i="2" s="1"/>
  <c r="AF88" i="2"/>
  <c r="AF91" i="2" s="1"/>
  <c r="AB88" i="2"/>
  <c r="AB91" i="2" s="1"/>
  <c r="X88" i="2"/>
  <c r="X91" i="2" s="1"/>
  <c r="T88" i="2"/>
  <c r="T89" i="2" s="1"/>
  <c r="P88" i="2"/>
  <c r="P91" i="2" s="1"/>
  <c r="L88" i="2"/>
  <c r="L91" i="2" s="1"/>
  <c r="H88" i="2"/>
  <c r="H91" i="2" s="1"/>
  <c r="AD88" i="2"/>
  <c r="AD91" i="2" s="1"/>
  <c r="V88" i="2"/>
  <c r="V91" i="2" s="1"/>
  <c r="N88" i="2"/>
  <c r="N91" i="2" s="1"/>
  <c r="F88" i="2"/>
  <c r="F91" i="2" s="1"/>
  <c r="D88" i="2"/>
  <c r="D89" i="2" s="1"/>
  <c r="R88" i="2"/>
  <c r="R91" i="2" s="1"/>
  <c r="AG93" i="2"/>
  <c r="AG96" i="2" s="1"/>
  <c r="Y93" i="2"/>
  <c r="Y94" i="2" s="1"/>
  <c r="Q93" i="2"/>
  <c r="Q94" i="2" s="1"/>
  <c r="I93" i="2"/>
  <c r="I94" i="2" s="1"/>
  <c r="AC93" i="2"/>
  <c r="AC94" i="2" s="1"/>
  <c r="M93" i="2"/>
  <c r="M94" i="2" s="1"/>
  <c r="E93" i="2"/>
  <c r="E94" i="2" s="1"/>
  <c r="AF98" i="2"/>
  <c r="AF101" i="2" s="1"/>
  <c r="X98" i="2"/>
  <c r="X101" i="2" s="1"/>
  <c r="P98" i="2"/>
  <c r="P101" i="2" s="1"/>
  <c r="H98" i="2"/>
  <c r="H101" i="2" s="1"/>
  <c r="T98" i="2"/>
  <c r="T101" i="2" s="1"/>
  <c r="D98" i="2"/>
  <c r="D99" i="2" s="1"/>
  <c r="AB98" i="2"/>
  <c r="AB101" i="2" s="1"/>
  <c r="D27" i="2"/>
  <c r="H27" i="2"/>
  <c r="H30" i="2" s="1"/>
  <c r="L27" i="2"/>
  <c r="L28" i="2" s="1"/>
  <c r="P27" i="2"/>
  <c r="P28" i="2" s="1"/>
  <c r="T27" i="2"/>
  <c r="T28" i="2" s="1"/>
  <c r="X27" i="2"/>
  <c r="X30" i="2" s="1"/>
  <c r="AB27" i="2"/>
  <c r="AB28" i="2" s="1"/>
  <c r="AF27" i="2"/>
  <c r="AF28" i="2" s="1"/>
  <c r="F58" i="2"/>
  <c r="F61" i="2" s="1"/>
  <c r="J58" i="2"/>
  <c r="J61" i="2" s="1"/>
  <c r="N58" i="2"/>
  <c r="R58" i="2"/>
  <c r="R61" i="2" s="1"/>
  <c r="V58" i="2"/>
  <c r="V61" i="2" s="1"/>
  <c r="Z58" i="2"/>
  <c r="Z59" i="2" s="1"/>
  <c r="AD58" i="2"/>
  <c r="AD59" i="2" s="1"/>
  <c r="D68" i="2"/>
  <c r="D69" i="2" s="1"/>
  <c r="L68" i="2"/>
  <c r="L71" i="2" s="1"/>
  <c r="T68" i="2"/>
  <c r="T71" i="2" s="1"/>
  <c r="AB68" i="2"/>
  <c r="AB69" i="2" s="1"/>
  <c r="E73" i="2"/>
  <c r="E74" i="2" s="1"/>
  <c r="M73" i="2"/>
  <c r="M74" i="2" s="1"/>
  <c r="U73" i="2"/>
  <c r="U74" i="2" s="1"/>
  <c r="AC73" i="2"/>
  <c r="AC76" i="2" s="1"/>
  <c r="D78" i="2"/>
  <c r="D81" i="2" s="1"/>
  <c r="H78" i="2"/>
  <c r="H79" i="2" s="1"/>
  <c r="L78" i="2"/>
  <c r="L81" i="2" s="1"/>
  <c r="P78" i="2"/>
  <c r="T78" i="2"/>
  <c r="T81" i="2" s="1"/>
  <c r="X78" i="2"/>
  <c r="X81" i="2" s="1"/>
  <c r="AB78" i="2"/>
  <c r="AB81" i="2" s="1"/>
  <c r="AF78" i="2"/>
  <c r="AF79" i="2" s="1"/>
  <c r="AG103" i="2"/>
  <c r="AG106" i="2" s="1"/>
  <c r="Y103" i="2"/>
  <c r="Y104" i="2" s="1"/>
  <c r="Q103" i="2"/>
  <c r="Q104" i="2" s="1"/>
  <c r="I103" i="2"/>
  <c r="I106" i="2" s="1"/>
  <c r="E103" i="2"/>
  <c r="E106" i="2" s="1"/>
  <c r="U103" i="2"/>
  <c r="U106" i="2" s="1"/>
  <c r="AD108" i="2"/>
  <c r="AD111" i="2" s="1"/>
  <c r="Z108" i="2"/>
  <c r="V108" i="2"/>
  <c r="V111" i="2" s="1"/>
  <c r="R108" i="2"/>
  <c r="R111" i="2" s="1"/>
  <c r="N108" i="2"/>
  <c r="N111" i="2" s="1"/>
  <c r="J108" i="2"/>
  <c r="J111" i="2" s="1"/>
  <c r="F108" i="2"/>
  <c r="F111" i="2" s="1"/>
  <c r="D108" i="2"/>
  <c r="L108" i="2"/>
  <c r="L111" i="2" s="1"/>
  <c r="T108" i="2"/>
  <c r="T109" i="2" s="1"/>
  <c r="AB108" i="2"/>
  <c r="AB109" i="2" s="1"/>
  <c r="I118" i="2"/>
  <c r="I119" i="2" s="1"/>
  <c r="Q118" i="2"/>
  <c r="Q121" i="2" s="1"/>
  <c r="Y118" i="2"/>
  <c r="Y119" i="2" s="1"/>
  <c r="AG118" i="2"/>
  <c r="AG119" i="2" s="1"/>
  <c r="AF12" i="2"/>
  <c r="AF13" i="2" s="1"/>
  <c r="AD12" i="2"/>
  <c r="AD13" i="2" s="1"/>
  <c r="AB12" i="2"/>
  <c r="AB13" i="2" s="1"/>
  <c r="Z12" i="2"/>
  <c r="Z15" i="2" s="1"/>
  <c r="X12" i="2"/>
  <c r="X15" i="2" s="1"/>
  <c r="V12" i="2"/>
  <c r="V13" i="2" s="1"/>
  <c r="T12" i="2"/>
  <c r="T13" i="2" s="1"/>
  <c r="R12" i="2"/>
  <c r="R13" i="2" s="1"/>
  <c r="P12" i="2"/>
  <c r="P13" i="2" s="1"/>
  <c r="N12" i="2"/>
  <c r="N13" i="2" s="1"/>
  <c r="L12" i="2"/>
  <c r="L15" i="2" s="1"/>
  <c r="J12" i="2"/>
  <c r="J13" i="2" s="1"/>
  <c r="H12" i="2"/>
  <c r="H13" i="2" s="1"/>
  <c r="F12" i="2"/>
  <c r="F13" i="2" s="1"/>
  <c r="D12" i="2"/>
  <c r="G12" i="2"/>
  <c r="G13" i="2" s="1"/>
  <c r="K12" i="2"/>
  <c r="K13" i="2" s="1"/>
  <c r="O12" i="2"/>
  <c r="O13" i="2" s="1"/>
  <c r="S12" i="2"/>
  <c r="S13" i="2" s="1"/>
  <c r="W12" i="2"/>
  <c r="W15" i="2" s="1"/>
  <c r="AA12" i="2"/>
  <c r="AA15" i="2" s="1"/>
  <c r="AE12" i="2"/>
  <c r="AE15" i="2" s="1"/>
  <c r="E22" i="2"/>
  <c r="E23" i="2" s="1"/>
  <c r="I22" i="2"/>
  <c r="I23" i="2" s="1"/>
  <c r="M22" i="2"/>
  <c r="M25" i="2" s="1"/>
  <c r="Q22" i="2"/>
  <c r="Q25" i="2" s="1"/>
  <c r="U22" i="2"/>
  <c r="U25" i="2" s="1"/>
  <c r="Y22" i="2"/>
  <c r="Y23" i="2" s="1"/>
  <c r="AC22" i="2"/>
  <c r="AC23" i="2" s="1"/>
  <c r="AG22" i="2"/>
  <c r="AG25" i="2" s="1"/>
  <c r="AG43" i="2"/>
  <c r="AG46" i="2" s="1"/>
  <c r="AE43" i="2"/>
  <c r="AE46" i="2" s="1"/>
  <c r="AC43" i="2"/>
  <c r="AC46" i="2" s="1"/>
  <c r="AA43" i="2"/>
  <c r="AA44" i="2" s="1"/>
  <c r="Y43" i="2"/>
  <c r="Y44" i="2" s="1"/>
  <c r="W43" i="2"/>
  <c r="W46" i="2" s="1"/>
  <c r="U43" i="2"/>
  <c r="U46" i="2" s="1"/>
  <c r="S43" i="2"/>
  <c r="S46" i="2" s="1"/>
  <c r="Q43" i="2"/>
  <c r="O43" i="2"/>
  <c r="O46" i="2" s="1"/>
  <c r="M43" i="2"/>
  <c r="M46" i="2" s="1"/>
  <c r="K43" i="2"/>
  <c r="K44" i="2" s="1"/>
  <c r="I43" i="2"/>
  <c r="I46" i="2" s="1"/>
  <c r="G43" i="2"/>
  <c r="G46" i="2" s="1"/>
  <c r="E43" i="2"/>
  <c r="E46" i="2" s="1"/>
  <c r="AF43" i="2"/>
  <c r="AF44" i="2" s="1"/>
  <c r="AD43" i="2"/>
  <c r="AD44" i="2" s="1"/>
  <c r="AB43" i="2"/>
  <c r="AB46" i="2" s="1"/>
  <c r="Z43" i="2"/>
  <c r="X43" i="2"/>
  <c r="X46" i="2" s="1"/>
  <c r="V43" i="2"/>
  <c r="T43" i="2"/>
  <c r="T46" i="2" s="1"/>
  <c r="R43" i="2"/>
  <c r="P43" i="2"/>
  <c r="P46" i="2" s="1"/>
  <c r="N43" i="2"/>
  <c r="L43" i="2"/>
  <c r="L46" i="2" s="1"/>
  <c r="J43" i="2"/>
  <c r="H43" i="2"/>
  <c r="H46" i="2" s="1"/>
  <c r="F43" i="2"/>
  <c r="D43" i="2"/>
  <c r="D46" i="2" s="1"/>
  <c r="AF2" i="2"/>
  <c r="AF5" i="2" s="1"/>
  <c r="AD2" i="2"/>
  <c r="AD3" i="2" s="1"/>
  <c r="AB2" i="2"/>
  <c r="AB3" i="2" s="1"/>
  <c r="Z2" i="2"/>
  <c r="Z5" i="2" s="1"/>
  <c r="X2" i="2"/>
  <c r="X3" i="2" s="1"/>
  <c r="V2" i="2"/>
  <c r="V5" i="2" s="1"/>
  <c r="T2" i="2"/>
  <c r="T3" i="2" s="1"/>
  <c r="R2" i="2"/>
  <c r="R5" i="2" s="1"/>
  <c r="P2" i="2"/>
  <c r="P5" i="2" s="1"/>
  <c r="N2" i="2"/>
  <c r="N5" i="2" s="1"/>
  <c r="L2" i="2"/>
  <c r="L5" i="2" s="1"/>
  <c r="J2" i="2"/>
  <c r="J5" i="2" s="1"/>
  <c r="H2" i="2"/>
  <c r="H3" i="2" s="1"/>
  <c r="F2" i="2"/>
  <c r="F5" i="2" s="1"/>
  <c r="D2" i="2"/>
  <c r="D3" i="2" s="1"/>
  <c r="G2" i="2"/>
  <c r="G3" i="2" s="1"/>
  <c r="K2" i="2"/>
  <c r="K5" i="2" s="1"/>
  <c r="O2" i="2"/>
  <c r="O5" i="2" s="1"/>
  <c r="S2" i="2"/>
  <c r="W2" i="2"/>
  <c r="W5" i="2" s="1"/>
  <c r="AA2" i="2"/>
  <c r="AA5" i="2" s="1"/>
  <c r="AE2" i="2"/>
  <c r="AE3" i="2" s="1"/>
  <c r="E12" i="2"/>
  <c r="E13" i="2" s="1"/>
  <c r="I12" i="2"/>
  <c r="I13" i="2" s="1"/>
  <c r="M12" i="2"/>
  <c r="M15" i="2" s="1"/>
  <c r="Q12" i="2"/>
  <c r="Q15" i="2" s="1"/>
  <c r="U12" i="2"/>
  <c r="U13" i="2" s="1"/>
  <c r="Y12" i="2"/>
  <c r="Y15" i="2" s="1"/>
  <c r="AC12" i="2"/>
  <c r="AC13" i="2" s="1"/>
  <c r="AG12" i="2"/>
  <c r="AG13" i="2" s="1"/>
  <c r="AF22" i="2"/>
  <c r="AF23" i="2" s="1"/>
  <c r="AD22" i="2"/>
  <c r="AD25" i="2" s="1"/>
  <c r="AB22" i="2"/>
  <c r="AB23" i="2" s="1"/>
  <c r="Z22" i="2"/>
  <c r="Z25" i="2" s="1"/>
  <c r="X22" i="2"/>
  <c r="X25" i="2" s="1"/>
  <c r="V22" i="2"/>
  <c r="V25" i="2" s="1"/>
  <c r="T22" i="2"/>
  <c r="T23" i="2" s="1"/>
  <c r="R22" i="2"/>
  <c r="R25" i="2" s="1"/>
  <c r="P22" i="2"/>
  <c r="N22" i="2"/>
  <c r="N23" i="2" s="1"/>
  <c r="L22" i="2"/>
  <c r="L23" i="2" s="1"/>
  <c r="J22" i="2"/>
  <c r="J23" i="2" s="1"/>
  <c r="H22" i="2"/>
  <c r="H23" i="2" s="1"/>
  <c r="D22" i="2"/>
  <c r="G22" i="2"/>
  <c r="G23" i="2" s="1"/>
  <c r="K22" i="2"/>
  <c r="K25" i="2" s="1"/>
  <c r="O22" i="2"/>
  <c r="S22" i="2"/>
  <c r="S23" i="2" s="1"/>
  <c r="W22" i="2"/>
  <c r="W23" i="2" s="1"/>
  <c r="AA22" i="2"/>
  <c r="AE22" i="2"/>
  <c r="G53" i="2"/>
  <c r="G54" i="2" s="1"/>
  <c r="K53" i="2"/>
  <c r="K54" i="2" s="1"/>
  <c r="O53" i="2"/>
  <c r="O54" i="2" s="1"/>
  <c r="S53" i="2"/>
  <c r="S56" i="2" s="1"/>
  <c r="U53" i="2"/>
  <c r="U54" i="2" s="1"/>
  <c r="Y53" i="2"/>
  <c r="Y54" i="2" s="1"/>
  <c r="AC53" i="2"/>
  <c r="AC54" i="2" s="1"/>
  <c r="AG53" i="2"/>
  <c r="AG56" i="2" s="1"/>
  <c r="E63" i="2"/>
  <c r="E64" i="2" s="1"/>
  <c r="G63" i="2"/>
  <c r="G64" i="2" s="1"/>
  <c r="K63" i="2"/>
  <c r="K64" i="2" s="1"/>
  <c r="O63" i="2"/>
  <c r="O64" i="2" s="1"/>
  <c r="S63" i="2"/>
  <c r="S66" i="2" s="1"/>
  <c r="U63" i="2"/>
  <c r="U64" i="2" s="1"/>
  <c r="Y63" i="2"/>
  <c r="Y64" i="2" s="1"/>
  <c r="AC63" i="2"/>
  <c r="AC64" i="2" s="1"/>
  <c r="AE63" i="2"/>
  <c r="AE64" i="2" s="1"/>
  <c r="AF83" i="2"/>
  <c r="AF84" i="2" s="1"/>
  <c r="AD83" i="2"/>
  <c r="AD84" i="2" s="1"/>
  <c r="AB83" i="2"/>
  <c r="AB84" i="2" s="1"/>
  <c r="Z83" i="2"/>
  <c r="Z84" i="2" s="1"/>
  <c r="X83" i="2"/>
  <c r="X86" i="2" s="1"/>
  <c r="V83" i="2"/>
  <c r="V84" i="2" s="1"/>
  <c r="T83" i="2"/>
  <c r="R83" i="2"/>
  <c r="R86" i="2" s="1"/>
  <c r="P83" i="2"/>
  <c r="P86" i="2" s="1"/>
  <c r="N83" i="2"/>
  <c r="N84" i="2" s="1"/>
  <c r="L83" i="2"/>
  <c r="L84" i="2" s="1"/>
  <c r="J83" i="2"/>
  <c r="J84" i="2" s="1"/>
  <c r="H83" i="2"/>
  <c r="H84" i="2" s="1"/>
  <c r="F83" i="2"/>
  <c r="F84" i="2" s="1"/>
  <c r="D83" i="2"/>
  <c r="G83" i="2"/>
  <c r="G84" i="2" s="1"/>
  <c r="K83" i="2"/>
  <c r="K84" i="2" s="1"/>
  <c r="O83" i="2"/>
  <c r="O84" i="2" s="1"/>
  <c r="S83" i="2"/>
  <c r="S84" i="2" s="1"/>
  <c r="W83" i="2"/>
  <c r="W84" i="2" s="1"/>
  <c r="AA83" i="2"/>
  <c r="AA86" i="2" s="1"/>
  <c r="AE83" i="2"/>
  <c r="E7" i="2"/>
  <c r="G7" i="2"/>
  <c r="G8" i="2" s="1"/>
  <c r="I7" i="2"/>
  <c r="I8" i="2" s="1"/>
  <c r="K7" i="2"/>
  <c r="K10" i="2" s="1"/>
  <c r="M7" i="2"/>
  <c r="M10" i="2" s="1"/>
  <c r="O7" i="2"/>
  <c r="O10" i="2" s="1"/>
  <c r="Q7" i="2"/>
  <c r="Q8" i="2" s="1"/>
  <c r="S7" i="2"/>
  <c r="S8" i="2" s="1"/>
  <c r="U7" i="2"/>
  <c r="W7" i="2"/>
  <c r="W10" i="2" s="1"/>
  <c r="Y7" i="2"/>
  <c r="Y10" i="2" s="1"/>
  <c r="AA7" i="2"/>
  <c r="AA10" i="2" s="1"/>
  <c r="AC7" i="2"/>
  <c r="AC10" i="2" s="1"/>
  <c r="AE7" i="2"/>
  <c r="AE10" i="2" s="1"/>
  <c r="AG7" i="2"/>
  <c r="AG8" i="2" s="1"/>
  <c r="E17" i="2"/>
  <c r="E20" i="2" s="1"/>
  <c r="G17" i="2"/>
  <c r="G18" i="2" s="1"/>
  <c r="I17" i="2"/>
  <c r="K17" i="2"/>
  <c r="K18" i="2" s="1"/>
  <c r="M17" i="2"/>
  <c r="M18" i="2" s="1"/>
  <c r="O17" i="2"/>
  <c r="Q17" i="2"/>
  <c r="S17" i="2"/>
  <c r="S20" i="2" s="1"/>
  <c r="U17" i="2"/>
  <c r="U18" i="2" s="1"/>
  <c r="W17" i="2"/>
  <c r="W20" i="2" s="1"/>
  <c r="Y17" i="2"/>
  <c r="Y18" i="2" s="1"/>
  <c r="AA17" i="2"/>
  <c r="AA20" i="2" s="1"/>
  <c r="AC17" i="2"/>
  <c r="AC20" i="2" s="1"/>
  <c r="AE17" i="2"/>
  <c r="AG17" i="2"/>
  <c r="AG20" i="2" s="1"/>
  <c r="E27" i="2"/>
  <c r="E30" i="2" s="1"/>
  <c r="G27" i="2"/>
  <c r="G30" i="2" s="1"/>
  <c r="I27" i="2"/>
  <c r="I28" i="2" s="1"/>
  <c r="K27" i="2"/>
  <c r="K30" i="2" s="1"/>
  <c r="M27" i="2"/>
  <c r="M28" i="2" s="1"/>
  <c r="O27" i="2"/>
  <c r="Q27" i="2"/>
  <c r="Q28" i="2" s="1"/>
  <c r="S27" i="2"/>
  <c r="S28" i="2" s="1"/>
  <c r="U27" i="2"/>
  <c r="U30" i="2" s="1"/>
  <c r="W27" i="2"/>
  <c r="Y27" i="2"/>
  <c r="Y28" i="2" s="1"/>
  <c r="AA27" i="2"/>
  <c r="AA28" i="2" s="1"/>
  <c r="AC27" i="2"/>
  <c r="AC30" i="2" s="1"/>
  <c r="AE27" i="2"/>
  <c r="AG27" i="2"/>
  <c r="AG30" i="2" s="1"/>
  <c r="E48" i="2"/>
  <c r="E49" i="2" s="1"/>
  <c r="G48" i="2"/>
  <c r="G49" i="2" s="1"/>
  <c r="I48" i="2"/>
  <c r="I49" i="2" s="1"/>
  <c r="K48" i="2"/>
  <c r="K51" i="2" s="1"/>
  <c r="M48" i="2"/>
  <c r="M51" i="2" s="1"/>
  <c r="O48" i="2"/>
  <c r="O49" i="2" s="1"/>
  <c r="Q48" i="2"/>
  <c r="Q49" i="2" s="1"/>
  <c r="S48" i="2"/>
  <c r="U48" i="2"/>
  <c r="U49" i="2" s="1"/>
  <c r="W48" i="2"/>
  <c r="Y48" i="2"/>
  <c r="Y51" i="2" s="1"/>
  <c r="AA48" i="2"/>
  <c r="AA51" i="2" s="1"/>
  <c r="AC48" i="2"/>
  <c r="AC51" i="2" s="1"/>
  <c r="AE48" i="2"/>
  <c r="AE51" i="2" s="1"/>
  <c r="AG48" i="2"/>
  <c r="AG49" i="2" s="1"/>
  <c r="AF51" i="2"/>
  <c r="D53" i="2"/>
  <c r="F53" i="2"/>
  <c r="F56" i="2" s="1"/>
  <c r="H53" i="2"/>
  <c r="H54" i="2" s="1"/>
  <c r="J53" i="2"/>
  <c r="L53" i="2"/>
  <c r="L54" i="2" s="1"/>
  <c r="N53" i="2"/>
  <c r="N54" i="2" s="1"/>
  <c r="P53" i="2"/>
  <c r="P54" i="2" s="1"/>
  <c r="R53" i="2"/>
  <c r="T53" i="2"/>
  <c r="T54" i="2" s="1"/>
  <c r="V53" i="2"/>
  <c r="V54" i="2" s="1"/>
  <c r="X53" i="2"/>
  <c r="X54" i="2" s="1"/>
  <c r="Z53" i="2"/>
  <c r="AB53" i="2"/>
  <c r="AB54" i="2" s="1"/>
  <c r="AD53" i="2"/>
  <c r="AD54" i="2" s="1"/>
  <c r="AF53" i="2"/>
  <c r="AF54" i="2" s="1"/>
  <c r="E58" i="2"/>
  <c r="E61" i="2" s="1"/>
  <c r="G58" i="2"/>
  <c r="G59" i="2" s="1"/>
  <c r="I58" i="2"/>
  <c r="I61" i="2" s="1"/>
  <c r="K58" i="2"/>
  <c r="K59" i="2" s="1"/>
  <c r="M58" i="2"/>
  <c r="M59" i="2" s="1"/>
  <c r="O58" i="2"/>
  <c r="O59" i="2" s="1"/>
  <c r="Q58" i="2"/>
  <c r="Q59" i="2" s="1"/>
  <c r="S58" i="2"/>
  <c r="S61" i="2" s="1"/>
  <c r="U58" i="2"/>
  <c r="U59" i="2" s="1"/>
  <c r="W58" i="2"/>
  <c r="W59" i="2" s="1"/>
  <c r="Y58" i="2"/>
  <c r="Y59" i="2" s="1"/>
  <c r="AA58" i="2"/>
  <c r="AC58" i="2"/>
  <c r="AC59" i="2" s="1"/>
  <c r="AE58" i="2"/>
  <c r="AE59" i="2" s="1"/>
  <c r="D63" i="2"/>
  <c r="F63" i="2"/>
  <c r="H63" i="2"/>
  <c r="J63" i="2"/>
  <c r="L63" i="2"/>
  <c r="N63" i="2"/>
  <c r="N66" i="2" s="1"/>
  <c r="P63" i="2"/>
  <c r="R63" i="2"/>
  <c r="T63" i="2"/>
  <c r="V63" i="2"/>
  <c r="X63" i="2"/>
  <c r="Z63" i="2"/>
  <c r="AB63" i="2"/>
  <c r="AD63" i="2"/>
  <c r="AD64" i="2" s="1"/>
  <c r="AF63" i="2"/>
  <c r="AF66" i="2" s="1"/>
  <c r="AG68" i="2"/>
  <c r="AE68" i="2"/>
  <c r="AC68" i="2"/>
  <c r="AC71" i="2" s="1"/>
  <c r="AA68" i="2"/>
  <c r="Y68" i="2"/>
  <c r="Y71" i="2" s="1"/>
  <c r="W68" i="2"/>
  <c r="U68" i="2"/>
  <c r="U71" i="2" s="1"/>
  <c r="S68" i="2"/>
  <c r="Q68" i="2"/>
  <c r="Q71" i="2" s="1"/>
  <c r="O68" i="2"/>
  <c r="O69" i="2" s="1"/>
  <c r="M68" i="2"/>
  <c r="M71" i="2" s="1"/>
  <c r="K68" i="2"/>
  <c r="I68" i="2"/>
  <c r="I71" i="2" s="1"/>
  <c r="G68" i="2"/>
  <c r="E68" i="2"/>
  <c r="F68" i="2"/>
  <c r="J68" i="2"/>
  <c r="J69" i="2" s="1"/>
  <c r="N68" i="2"/>
  <c r="N71" i="2" s="1"/>
  <c r="R68" i="2"/>
  <c r="R69" i="2" s="1"/>
  <c r="V68" i="2"/>
  <c r="V69" i="2" s="1"/>
  <c r="Z68" i="2"/>
  <c r="Z69" i="2" s="1"/>
  <c r="AD68" i="2"/>
  <c r="AD71" i="2" s="1"/>
  <c r="AF73" i="2"/>
  <c r="AF74" i="2" s="1"/>
  <c r="AD73" i="2"/>
  <c r="AD76" i="2" s="1"/>
  <c r="AB73" i="2"/>
  <c r="Z73" i="2"/>
  <c r="X73" i="2"/>
  <c r="X74" i="2" s="1"/>
  <c r="V73" i="2"/>
  <c r="V76" i="2" s="1"/>
  <c r="T73" i="2"/>
  <c r="T74" i="2" s="1"/>
  <c r="R73" i="2"/>
  <c r="P73" i="2"/>
  <c r="P74" i="2" s="1"/>
  <c r="N73" i="2"/>
  <c r="N76" i="2" s="1"/>
  <c r="L73" i="2"/>
  <c r="J73" i="2"/>
  <c r="J76" i="2" s="1"/>
  <c r="H73" i="2"/>
  <c r="F73" i="2"/>
  <c r="D73" i="2"/>
  <c r="G73" i="2"/>
  <c r="K73" i="2"/>
  <c r="O73" i="2"/>
  <c r="S73" i="2"/>
  <c r="W73" i="2"/>
  <c r="AA73" i="2"/>
  <c r="AA74" i="2" s="1"/>
  <c r="AE73" i="2"/>
  <c r="E83" i="2"/>
  <c r="E84" i="2" s="1"/>
  <c r="I83" i="2"/>
  <c r="M83" i="2"/>
  <c r="M84" i="2" s="1"/>
  <c r="Q83" i="2"/>
  <c r="Q86" i="2" s="1"/>
  <c r="U83" i="2"/>
  <c r="U84" i="2" s="1"/>
  <c r="Y83" i="2"/>
  <c r="AC83" i="2"/>
  <c r="AG83" i="2"/>
  <c r="AG86" i="2" s="1"/>
  <c r="AF93" i="2"/>
  <c r="AD93" i="2"/>
  <c r="AD96" i="2" s="1"/>
  <c r="AB93" i="2"/>
  <c r="Z93" i="2"/>
  <c r="X93" i="2"/>
  <c r="V93" i="2"/>
  <c r="V96" i="2" s="1"/>
  <c r="T93" i="2"/>
  <c r="R93" i="2"/>
  <c r="R96" i="2" s="1"/>
  <c r="P93" i="2"/>
  <c r="N93" i="2"/>
  <c r="N94" i="2" s="1"/>
  <c r="L93" i="2"/>
  <c r="J93" i="2"/>
  <c r="H93" i="2"/>
  <c r="F93" i="2"/>
  <c r="F96" i="2" s="1"/>
  <c r="D93" i="2"/>
  <c r="G93" i="2"/>
  <c r="K93" i="2"/>
  <c r="O93" i="2"/>
  <c r="S93" i="2"/>
  <c r="W93" i="2"/>
  <c r="AA93" i="2"/>
  <c r="AE93" i="2"/>
  <c r="L113" i="2"/>
  <c r="AB113" i="2"/>
  <c r="E53" i="2"/>
  <c r="I53" i="2"/>
  <c r="M53" i="2"/>
  <c r="Q53" i="2"/>
  <c r="Q54" i="2" s="1"/>
  <c r="W53" i="2"/>
  <c r="AA53" i="2"/>
  <c r="AE53" i="2"/>
  <c r="I63" i="2"/>
  <c r="M63" i="2"/>
  <c r="M64" i="2" s="1"/>
  <c r="Q63" i="2"/>
  <c r="W63" i="2"/>
  <c r="AA63" i="2"/>
  <c r="AA64" i="2" s="1"/>
  <c r="AG63" i="2"/>
  <c r="AG113" i="2"/>
  <c r="AG116" i="2" s="1"/>
  <c r="AE113" i="2"/>
  <c r="AC113" i="2"/>
  <c r="AA113" i="2"/>
  <c r="Y113" i="2"/>
  <c r="W113" i="2"/>
  <c r="U113" i="2"/>
  <c r="S113" i="2"/>
  <c r="Q113" i="2"/>
  <c r="O113" i="2"/>
  <c r="M113" i="2"/>
  <c r="K113" i="2"/>
  <c r="I113" i="2"/>
  <c r="G113" i="2"/>
  <c r="E113" i="2"/>
  <c r="AD113" i="2"/>
  <c r="Z113" i="2"/>
  <c r="V113" i="2"/>
  <c r="R113" i="2"/>
  <c r="N113" i="2"/>
  <c r="J113" i="2"/>
  <c r="F113" i="2"/>
  <c r="AF113" i="2"/>
  <c r="AF114" i="2" s="1"/>
  <c r="X113" i="2"/>
  <c r="P113" i="2"/>
  <c r="H113" i="2"/>
  <c r="D113" i="2"/>
  <c r="T113" i="2"/>
  <c r="E78" i="2"/>
  <c r="E81" i="2" s="1"/>
  <c r="G78" i="2"/>
  <c r="I78" i="2"/>
  <c r="I81" i="2" s="1"/>
  <c r="K78" i="2"/>
  <c r="M78" i="2"/>
  <c r="M81" i="2" s="1"/>
  <c r="O78" i="2"/>
  <c r="Q78" i="2"/>
  <c r="S78" i="2"/>
  <c r="U78" i="2"/>
  <c r="W78" i="2"/>
  <c r="Y78" i="2"/>
  <c r="Y81" i="2" s="1"/>
  <c r="AA78" i="2"/>
  <c r="AC78" i="2"/>
  <c r="AC81" i="2" s="1"/>
  <c r="AE78" i="2"/>
  <c r="AG78" i="2"/>
  <c r="E88" i="2"/>
  <c r="E91" i="2" s="1"/>
  <c r="G88" i="2"/>
  <c r="G91" i="2" s="1"/>
  <c r="I88" i="2"/>
  <c r="I91" i="2" s="1"/>
  <c r="K88" i="2"/>
  <c r="K91" i="2" s="1"/>
  <c r="M88" i="2"/>
  <c r="M91" i="2" s="1"/>
  <c r="O88" i="2"/>
  <c r="O91" i="2" s="1"/>
  <c r="Q88" i="2"/>
  <c r="Q91" i="2" s="1"/>
  <c r="S88" i="2"/>
  <c r="S91" i="2" s="1"/>
  <c r="U88" i="2"/>
  <c r="U91" i="2" s="1"/>
  <c r="W88" i="2"/>
  <c r="W91" i="2" s="1"/>
  <c r="Y88" i="2"/>
  <c r="Y91" i="2" s="1"/>
  <c r="AA88" i="2"/>
  <c r="AA91" i="2" s="1"/>
  <c r="AC88" i="2"/>
  <c r="AC91" i="2" s="1"/>
  <c r="AE88" i="2"/>
  <c r="AE91" i="2" s="1"/>
  <c r="AG88" i="2"/>
  <c r="AG91" i="2" s="1"/>
  <c r="AG98" i="2"/>
  <c r="AE98" i="2"/>
  <c r="AC98" i="2"/>
  <c r="AA98" i="2"/>
  <c r="Y98" i="2"/>
  <c r="Y101" i="2" s="1"/>
  <c r="W98" i="2"/>
  <c r="U98" i="2"/>
  <c r="S98" i="2"/>
  <c r="Q98" i="2"/>
  <c r="Q101" i="2" s="1"/>
  <c r="O98" i="2"/>
  <c r="M98" i="2"/>
  <c r="M101" i="2" s="1"/>
  <c r="K98" i="2"/>
  <c r="I98" i="2"/>
  <c r="I101" i="2" s="1"/>
  <c r="G98" i="2"/>
  <c r="E98" i="2"/>
  <c r="F98" i="2"/>
  <c r="J98" i="2"/>
  <c r="N98" i="2"/>
  <c r="R98" i="2"/>
  <c r="V98" i="2"/>
  <c r="Z98" i="2"/>
  <c r="AD98" i="2"/>
  <c r="AF103" i="2"/>
  <c r="AD103" i="2"/>
  <c r="AB103" i="2"/>
  <c r="Z103" i="2"/>
  <c r="Z106" i="2" s="1"/>
  <c r="X103" i="2"/>
  <c r="V103" i="2"/>
  <c r="V106" i="2" s="1"/>
  <c r="T103" i="2"/>
  <c r="R103" i="2"/>
  <c r="R106" i="2" s="1"/>
  <c r="P103" i="2"/>
  <c r="N103" i="2"/>
  <c r="L103" i="2"/>
  <c r="J103" i="2"/>
  <c r="J106" i="2" s="1"/>
  <c r="H103" i="2"/>
  <c r="F103" i="2"/>
  <c r="F106" i="2" s="1"/>
  <c r="D103" i="2"/>
  <c r="G103" i="2"/>
  <c r="K103" i="2"/>
  <c r="O103" i="2"/>
  <c r="S103" i="2"/>
  <c r="W103" i="2"/>
  <c r="AA103" i="2"/>
  <c r="AE103" i="2"/>
  <c r="E108" i="2"/>
  <c r="G108" i="2"/>
  <c r="G111" i="2" s="1"/>
  <c r="I108" i="2"/>
  <c r="I111" i="2" s="1"/>
  <c r="K108" i="2"/>
  <c r="K111" i="2" s="1"/>
  <c r="M108" i="2"/>
  <c r="O108" i="2"/>
  <c r="O111" i="2" s="1"/>
  <c r="Q108" i="2"/>
  <c r="Q111" i="2" s="1"/>
  <c r="S108" i="2"/>
  <c r="S111" i="2" s="1"/>
  <c r="U108" i="2"/>
  <c r="W108" i="2"/>
  <c r="W111" i="2" s="1"/>
  <c r="Y108" i="2"/>
  <c r="Y111" i="2" s="1"/>
  <c r="AA108" i="2"/>
  <c r="AA111" i="2" s="1"/>
  <c r="AC108" i="2"/>
  <c r="AE108" i="2"/>
  <c r="AE111" i="2" s="1"/>
  <c r="AG108" i="2"/>
  <c r="AG111" i="2" s="1"/>
  <c r="Z111" i="2"/>
  <c r="E121" i="2"/>
  <c r="AF118" i="2"/>
  <c r="AD118" i="2"/>
  <c r="AD121" i="2" s="1"/>
  <c r="AB118" i="2"/>
  <c r="Z118" i="2"/>
  <c r="X118" i="2"/>
  <c r="V118" i="2"/>
  <c r="V121" i="2" s="1"/>
  <c r="T118" i="2"/>
  <c r="R118" i="2"/>
  <c r="R121" i="2" s="1"/>
  <c r="P118" i="2"/>
  <c r="N118" i="2"/>
  <c r="L118" i="2"/>
  <c r="J118" i="2"/>
  <c r="J121" i="2" s="1"/>
  <c r="H118" i="2"/>
  <c r="F118" i="2"/>
  <c r="F121" i="2" s="1"/>
  <c r="D118" i="2"/>
  <c r="G118" i="2"/>
  <c r="G119" i="2" s="1"/>
  <c r="K118" i="2"/>
  <c r="K119" i="2" s="1"/>
  <c r="O118" i="2"/>
  <c r="S118" i="2"/>
  <c r="S119" i="2" s="1"/>
  <c r="W118" i="2"/>
  <c r="AA118" i="2"/>
  <c r="AA119" i="2" s="1"/>
  <c r="AE118" i="2"/>
  <c r="F99" i="14"/>
  <c r="E77" i="14"/>
  <c r="Z74" i="14"/>
  <c r="F105" i="14"/>
  <c r="E65" i="14"/>
  <c r="E71" i="14"/>
  <c r="W77" i="14"/>
  <c r="AF78" i="14"/>
  <c r="V65" i="14"/>
  <c r="V71" i="14"/>
  <c r="H40" i="14"/>
  <c r="H42" i="14"/>
  <c r="H44" i="14"/>
  <c r="V56" i="14"/>
  <c r="V62" i="14"/>
  <c r="J68" i="14"/>
  <c r="J74" i="14"/>
  <c r="O81" i="14"/>
  <c r="P93" i="14"/>
  <c r="AD99" i="14"/>
  <c r="V99" i="14"/>
  <c r="AD105" i="14"/>
  <c r="V105" i="14"/>
  <c r="AD111" i="14"/>
  <c r="V111" i="14"/>
  <c r="Z68" i="14"/>
  <c r="K78" i="14"/>
  <c r="T78" i="14"/>
  <c r="AB78" i="14"/>
  <c r="AF84" i="14"/>
  <c r="X84" i="14"/>
  <c r="X90" i="14"/>
  <c r="O96" i="14"/>
  <c r="W96" i="14"/>
  <c r="Y102" i="14"/>
  <c r="Y108" i="14"/>
  <c r="AG24" i="14"/>
  <c r="E56" i="14"/>
  <c r="E62" i="14"/>
  <c r="AH65" i="14"/>
  <c r="N65" i="14"/>
  <c r="AD65" i="14"/>
  <c r="AH71" i="14"/>
  <c r="N71" i="14"/>
  <c r="AD71" i="14"/>
  <c r="AA77" i="14"/>
  <c r="O77" i="14"/>
  <c r="AE77" i="14"/>
  <c r="D78" i="14"/>
  <c r="P78" i="14"/>
  <c r="X78" i="14"/>
  <c r="H84" i="14"/>
  <c r="O87" i="14"/>
  <c r="H90" i="14"/>
  <c r="G96" i="14"/>
  <c r="N99" i="14"/>
  <c r="N105" i="14"/>
  <c r="N111" i="14"/>
  <c r="AF40" i="14"/>
  <c r="X40" i="14"/>
  <c r="AF42" i="14"/>
  <c r="X42" i="14"/>
  <c r="AG44" i="14"/>
  <c r="Y44" i="14"/>
  <c r="AH56" i="14"/>
  <c r="N56" i="14"/>
  <c r="AD56" i="14"/>
  <c r="Z62" i="14"/>
  <c r="N62" i="14"/>
  <c r="AH62" i="14"/>
  <c r="AG6" i="8"/>
  <c r="AH9" i="14"/>
  <c r="AG9" i="14"/>
  <c r="AC9" i="14"/>
  <c r="Y9" i="14"/>
  <c r="U9" i="14"/>
  <c r="Q9" i="14"/>
  <c r="M9" i="14"/>
  <c r="I9" i="14"/>
  <c r="D9" i="14"/>
  <c r="K9" i="14"/>
  <c r="S9" i="14"/>
  <c r="AA9" i="14"/>
  <c r="V10" i="14"/>
  <c r="N10" i="14"/>
  <c r="E10" i="14"/>
  <c r="R10" i="14"/>
  <c r="K12" i="14"/>
  <c r="AA12" i="14"/>
  <c r="O14" i="14"/>
  <c r="AE14" i="14"/>
  <c r="AH16" i="14"/>
  <c r="AE16" i="14"/>
  <c r="W16" i="14"/>
  <c r="O16" i="14"/>
  <c r="G16" i="14"/>
  <c r="S16" i="14"/>
  <c r="G18" i="14"/>
  <c r="W18" i="14"/>
  <c r="K20" i="14"/>
  <c r="AA20" i="14"/>
  <c r="O22" i="14"/>
  <c r="AE22" i="14"/>
  <c r="AH24" i="14"/>
  <c r="AE24" i="14"/>
  <c r="W24" i="14"/>
  <c r="O24" i="14"/>
  <c r="G24" i="14"/>
  <c r="S24" i="14"/>
  <c r="X41" i="14"/>
  <c r="H41" i="14"/>
  <c r="AF41" i="14"/>
  <c r="X43" i="14"/>
  <c r="H43" i="14"/>
  <c r="AF43" i="14"/>
  <c r="Z53" i="14"/>
  <c r="I53" i="14"/>
  <c r="AH53" i="14"/>
  <c r="AD59" i="14"/>
  <c r="V59" i="14"/>
  <c r="N59" i="14"/>
  <c r="E59" i="14"/>
  <c r="R59" i="14"/>
  <c r="AH59" i="14"/>
  <c r="X93" i="14"/>
  <c r="G93" i="14"/>
  <c r="AF93" i="14"/>
  <c r="I102" i="14"/>
  <c r="I108" i="14"/>
  <c r="G9" i="14"/>
  <c r="O9" i="14"/>
  <c r="W9" i="14"/>
  <c r="AE9" i="14"/>
  <c r="J10" i="14"/>
  <c r="AA10" i="14"/>
  <c r="AH12" i="14"/>
  <c r="AE12" i="14"/>
  <c r="W12" i="14"/>
  <c r="O12" i="14"/>
  <c r="G12" i="14"/>
  <c r="S12" i="14"/>
  <c r="G14" i="14"/>
  <c r="W14" i="14"/>
  <c r="K16" i="14"/>
  <c r="AA16" i="14"/>
  <c r="O18" i="14"/>
  <c r="AE18" i="14"/>
  <c r="AH20" i="14"/>
  <c r="AE20" i="14"/>
  <c r="W20" i="14"/>
  <c r="O20" i="14"/>
  <c r="G20" i="14"/>
  <c r="S20" i="14"/>
  <c r="G22" i="14"/>
  <c r="W22" i="14"/>
  <c r="K24" i="14"/>
  <c r="AA24" i="14"/>
  <c r="P41" i="14"/>
  <c r="P43" i="14"/>
  <c r="R53" i="14"/>
  <c r="J59" i="14"/>
  <c r="Z59" i="14"/>
  <c r="AD68" i="14"/>
  <c r="V68" i="14"/>
  <c r="N68" i="14"/>
  <c r="E68" i="14"/>
  <c r="R68" i="14"/>
  <c r="AH68" i="14"/>
  <c r="AD74" i="14"/>
  <c r="V74" i="14"/>
  <c r="N74" i="14"/>
  <c r="E74" i="14"/>
  <c r="R74" i="14"/>
  <c r="AH74" i="14"/>
  <c r="W81" i="14"/>
  <c r="G81" i="14"/>
  <c r="AE81" i="14"/>
  <c r="W87" i="14"/>
  <c r="G87" i="14"/>
  <c r="AE87" i="14"/>
  <c r="AC102" i="14"/>
  <c r="U102" i="14"/>
  <c r="M102" i="14"/>
  <c r="E102" i="14"/>
  <c r="Q102" i="14"/>
  <c r="AG102" i="14"/>
  <c r="AC108" i="14"/>
  <c r="U108" i="14"/>
  <c r="M108" i="14"/>
  <c r="E108" i="14"/>
  <c r="Q108" i="14"/>
  <c r="AG108" i="14"/>
  <c r="AH14" i="14"/>
  <c r="K14" i="14"/>
  <c r="S14" i="14"/>
  <c r="AA14" i="14"/>
  <c r="AH18" i="14"/>
  <c r="K18" i="14"/>
  <c r="S18" i="14"/>
  <c r="AA18" i="14"/>
  <c r="AH22" i="14"/>
  <c r="K22" i="14"/>
  <c r="S22" i="14"/>
  <c r="AA22" i="14"/>
  <c r="P40" i="14"/>
  <c r="P42" i="14"/>
  <c r="Q44" i="14"/>
  <c r="J56" i="14"/>
  <c r="R56" i="14"/>
  <c r="Z56" i="14"/>
  <c r="J62" i="14"/>
  <c r="R62" i="14"/>
  <c r="J65" i="14"/>
  <c r="R65" i="14"/>
  <c r="Z65" i="14"/>
  <c r="J71" i="14"/>
  <c r="R71" i="14"/>
  <c r="Z71" i="14"/>
  <c r="K77" i="14"/>
  <c r="S77" i="14"/>
  <c r="AG78" i="14"/>
  <c r="H78" i="14"/>
  <c r="N78" i="14"/>
  <c r="R78" i="14"/>
  <c r="V78" i="14"/>
  <c r="Z78" i="14"/>
  <c r="AD78" i="14"/>
  <c r="AH78" i="14"/>
  <c r="P84" i="14"/>
  <c r="AG99" i="14"/>
  <c r="J99" i="14"/>
  <c r="R99" i="14"/>
  <c r="Z99" i="14"/>
  <c r="AH99" i="14"/>
  <c r="AG105" i="14"/>
  <c r="J105" i="14"/>
  <c r="R105" i="14"/>
  <c r="Z105" i="14"/>
  <c r="AH105" i="14"/>
  <c r="AG111" i="14"/>
  <c r="J111" i="14"/>
  <c r="R111" i="14"/>
  <c r="Z111" i="14"/>
  <c r="AH111" i="14"/>
  <c r="B30" i="6"/>
  <c r="K48" i="5"/>
  <c r="AM49" i="5"/>
  <c r="AM56" i="5" s="1"/>
  <c r="AM58" i="5" s="1"/>
  <c r="AM48" i="5"/>
  <c r="AN48" i="5"/>
  <c r="F8" i="5"/>
  <c r="H8" i="5"/>
  <c r="J8" i="5"/>
  <c r="L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AB56" i="5"/>
  <c r="AB58" i="5" s="1"/>
  <c r="AD56" i="5"/>
  <c r="AD58" i="5" s="1"/>
  <c r="C48" i="5"/>
  <c r="I48" i="5"/>
  <c r="AO52" i="5"/>
  <c r="D36" i="5"/>
  <c r="J3" i="8"/>
  <c r="R3" i="8"/>
  <c r="AD3" i="8"/>
  <c r="G6" i="8"/>
  <c r="O6" i="8"/>
  <c r="W6" i="8"/>
  <c r="AE6" i="8"/>
  <c r="A9" i="7"/>
  <c r="A8" i="6"/>
  <c r="C8" i="6" s="1"/>
  <c r="E9" i="8"/>
  <c r="M9" i="8"/>
  <c r="U9" i="8"/>
  <c r="AC9" i="8"/>
  <c r="D3" i="8"/>
  <c r="H3" i="8"/>
  <c r="L3" i="8"/>
  <c r="P3" i="8"/>
  <c r="T3" i="8"/>
  <c r="X3" i="8"/>
  <c r="AB3" i="8"/>
  <c r="AF3" i="8"/>
  <c r="B6" i="7"/>
  <c r="B5" i="6"/>
  <c r="E6" i="8"/>
  <c r="I6" i="8"/>
  <c r="M6" i="8"/>
  <c r="Q6" i="8"/>
  <c r="U6" i="8"/>
  <c r="Y6" i="8"/>
  <c r="AC6" i="8"/>
  <c r="C10" i="7"/>
  <c r="Q10" i="7" s="1"/>
  <c r="C9" i="6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G9" i="8"/>
  <c r="K9" i="8"/>
  <c r="O9" i="8"/>
  <c r="S9" i="8"/>
  <c r="W9" i="8"/>
  <c r="AA9" i="8"/>
  <c r="AE9" i="8"/>
  <c r="A46" i="14"/>
  <c r="AH48" i="14" s="1"/>
  <c r="A2" i="6"/>
  <c r="C2" i="6" s="1"/>
  <c r="F3" i="8"/>
  <c r="N3" i="8"/>
  <c r="V3" i="8"/>
  <c r="Z3" i="8"/>
  <c r="C7" i="7"/>
  <c r="C6" i="6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K6" i="8"/>
  <c r="S6" i="8"/>
  <c r="AA6" i="8"/>
  <c r="I9" i="8"/>
  <c r="Q9" i="8"/>
  <c r="Y9" i="8"/>
  <c r="AG9" i="8"/>
  <c r="A12" i="7"/>
  <c r="A11" i="6"/>
  <c r="C11" i="6" s="1"/>
  <c r="E12" i="8"/>
  <c r="G12" i="8"/>
  <c r="K12" i="8"/>
  <c r="O12" i="8"/>
  <c r="S12" i="8"/>
  <c r="U12" i="8"/>
  <c r="Y12" i="8"/>
  <c r="AC12" i="8"/>
  <c r="AG12" i="8"/>
  <c r="E14" i="8"/>
  <c r="I15" i="8"/>
  <c r="I14" i="8" s="1"/>
  <c r="M15" i="8"/>
  <c r="M14" i="8" s="1"/>
  <c r="Q15" i="8"/>
  <c r="Q14" i="8" s="1"/>
  <c r="U15" i="8"/>
  <c r="Y15" i="8"/>
  <c r="AC15" i="8"/>
  <c r="B46" i="14"/>
  <c r="B3" i="7"/>
  <c r="C3" i="7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6" i="7"/>
  <c r="B9" i="7"/>
  <c r="B8" i="6"/>
  <c r="B12" i="7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D12" i="8"/>
  <c r="AF12" i="8"/>
  <c r="B14" i="6"/>
  <c r="B15" i="7"/>
  <c r="F15" i="8"/>
  <c r="H15" i="8"/>
  <c r="J15" i="8"/>
  <c r="L15" i="8"/>
  <c r="N15" i="8"/>
  <c r="P15" i="8"/>
  <c r="R15" i="8"/>
  <c r="T15" i="8"/>
  <c r="V15" i="8"/>
  <c r="X15" i="8"/>
  <c r="Z15" i="8"/>
  <c r="AB15" i="8"/>
  <c r="AD15" i="8"/>
  <c r="AF15" i="8"/>
  <c r="B18" i="7"/>
  <c r="B2" i="6"/>
  <c r="A14" i="6"/>
  <c r="C14" i="6" s="1"/>
  <c r="N3" i="14"/>
  <c r="AD3" i="14"/>
  <c r="J4" i="14"/>
  <c r="Z4" i="14"/>
  <c r="M5" i="14"/>
  <c r="AC5" i="14"/>
  <c r="J6" i="14"/>
  <c r="C13" i="7"/>
  <c r="C12" i="6"/>
  <c r="I12" i="8"/>
  <c r="M12" i="8"/>
  <c r="Q12" i="8"/>
  <c r="W12" i="8"/>
  <c r="AA12" i="8"/>
  <c r="AE12" i="8"/>
  <c r="C16" i="7"/>
  <c r="C15" i="6"/>
  <c r="G15" i="8"/>
  <c r="K15" i="8"/>
  <c r="O15" i="8"/>
  <c r="S15" i="8"/>
  <c r="W15" i="8"/>
  <c r="AA15" i="8"/>
  <c r="AE15" i="8"/>
  <c r="AG15" i="8"/>
  <c r="A17" i="6"/>
  <c r="C17" i="6" s="1"/>
  <c r="A18" i="7"/>
  <c r="AG6" i="14"/>
  <c r="AE6" i="14"/>
  <c r="AC6" i="14"/>
  <c r="AA6" i="14"/>
  <c r="Y6" i="14"/>
  <c r="W6" i="14"/>
  <c r="U6" i="14"/>
  <c r="S6" i="14"/>
  <c r="Q6" i="14"/>
  <c r="O6" i="14"/>
  <c r="M6" i="14"/>
  <c r="K6" i="14"/>
  <c r="I6" i="14"/>
  <c r="G6" i="14"/>
  <c r="D6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E5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D4" i="14"/>
  <c r="AG3" i="14"/>
  <c r="AE3" i="14"/>
  <c r="AC3" i="14"/>
  <c r="AA3" i="14"/>
  <c r="Y3" i="14"/>
  <c r="W3" i="14"/>
  <c r="U3" i="14"/>
  <c r="S3" i="14"/>
  <c r="Q3" i="14"/>
  <c r="O3" i="14"/>
  <c r="M3" i="14"/>
  <c r="K3" i="14"/>
  <c r="I3" i="14"/>
  <c r="G3" i="14"/>
  <c r="D3" i="14"/>
  <c r="AF6" i="14"/>
  <c r="AB6" i="14"/>
  <c r="X6" i="14"/>
  <c r="T6" i="14"/>
  <c r="P6" i="14"/>
  <c r="L6" i="14"/>
  <c r="H6" i="14"/>
  <c r="AE5" i="14"/>
  <c r="AA5" i="14"/>
  <c r="W5" i="14"/>
  <c r="S5" i="14"/>
  <c r="O5" i="14"/>
  <c r="K5" i="14"/>
  <c r="G5" i="14"/>
  <c r="AF4" i="14"/>
  <c r="AB4" i="14"/>
  <c r="X4" i="14"/>
  <c r="T4" i="14"/>
  <c r="P4" i="14"/>
  <c r="L4" i="14"/>
  <c r="H4" i="14"/>
  <c r="AF3" i="14"/>
  <c r="AB3" i="14"/>
  <c r="X3" i="14"/>
  <c r="T3" i="14"/>
  <c r="P3" i="14"/>
  <c r="L3" i="14"/>
  <c r="H3" i="14"/>
  <c r="AD6" i="14"/>
  <c r="V6" i="14"/>
  <c r="N6" i="14"/>
  <c r="E6" i="14"/>
  <c r="AG5" i="14"/>
  <c r="Y5" i="14"/>
  <c r="Q5" i="14"/>
  <c r="I5" i="14"/>
  <c r="AD4" i="14"/>
  <c r="V4" i="14"/>
  <c r="N4" i="14"/>
  <c r="E4" i="14"/>
  <c r="AH3" i="14"/>
  <c r="Z3" i="14"/>
  <c r="R3" i="14"/>
  <c r="J3" i="14"/>
  <c r="E3" i="14"/>
  <c r="V3" i="14"/>
  <c r="R4" i="14"/>
  <c r="AH4" i="14"/>
  <c r="D5" i="14"/>
  <c r="U5" i="14"/>
  <c r="R6" i="14"/>
  <c r="AH6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D11" i="14"/>
  <c r="AH11" i="14"/>
  <c r="AD11" i="14"/>
  <c r="Z11" i="14"/>
  <c r="V11" i="14"/>
  <c r="R11" i="14"/>
  <c r="N11" i="14"/>
  <c r="J11" i="14"/>
  <c r="E11" i="14"/>
  <c r="L11" i="14"/>
  <c r="T11" i="14"/>
  <c r="AB11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D13" i="14"/>
  <c r="AH13" i="14"/>
  <c r="AD13" i="14"/>
  <c r="Z13" i="14"/>
  <c r="V13" i="14"/>
  <c r="R13" i="14"/>
  <c r="N13" i="14"/>
  <c r="J13" i="14"/>
  <c r="E13" i="14"/>
  <c r="L13" i="14"/>
  <c r="T13" i="14"/>
  <c r="AB13" i="14"/>
  <c r="AG15" i="14"/>
  <c r="AE15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D15" i="14"/>
  <c r="AH15" i="14"/>
  <c r="AD15" i="14"/>
  <c r="Z15" i="14"/>
  <c r="V15" i="14"/>
  <c r="R15" i="14"/>
  <c r="N15" i="14"/>
  <c r="J15" i="14"/>
  <c r="E15" i="14"/>
  <c r="L15" i="14"/>
  <c r="T15" i="14"/>
  <c r="AB15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D17" i="14"/>
  <c r="AH17" i="14"/>
  <c r="AD17" i="14"/>
  <c r="Z17" i="14"/>
  <c r="V17" i="14"/>
  <c r="R17" i="14"/>
  <c r="N17" i="14"/>
  <c r="J17" i="14"/>
  <c r="E17" i="14"/>
  <c r="L17" i="14"/>
  <c r="T17" i="14"/>
  <c r="AB17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D19" i="14"/>
  <c r="AH19" i="14"/>
  <c r="AD19" i="14"/>
  <c r="Z19" i="14"/>
  <c r="V19" i="14"/>
  <c r="R19" i="14"/>
  <c r="N19" i="14"/>
  <c r="J19" i="14"/>
  <c r="E19" i="14"/>
  <c r="L19" i="14"/>
  <c r="T19" i="14"/>
  <c r="AB19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D21" i="14"/>
  <c r="AH21" i="14"/>
  <c r="AD21" i="14"/>
  <c r="Z21" i="14"/>
  <c r="V21" i="14"/>
  <c r="R21" i="14"/>
  <c r="N21" i="14"/>
  <c r="J21" i="14"/>
  <c r="E21" i="14"/>
  <c r="L21" i="14"/>
  <c r="T21" i="14"/>
  <c r="AB21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D23" i="14"/>
  <c r="AH23" i="14"/>
  <c r="AD23" i="14"/>
  <c r="Z23" i="14"/>
  <c r="V23" i="14"/>
  <c r="R23" i="14"/>
  <c r="N23" i="14"/>
  <c r="J23" i="14"/>
  <c r="E23" i="14"/>
  <c r="L23" i="14"/>
  <c r="T23" i="14"/>
  <c r="AB23" i="14"/>
  <c r="AB37" i="14"/>
  <c r="T37" i="14"/>
  <c r="K37" i="14"/>
  <c r="AD36" i="14"/>
  <c r="V36" i="14"/>
  <c r="K36" i="14"/>
  <c r="AH35" i="14"/>
  <c r="Z35" i="14"/>
  <c r="R35" i="14"/>
  <c r="AB33" i="14"/>
  <c r="T33" i="14"/>
  <c r="K33" i="14"/>
  <c r="AG32" i="14"/>
  <c r="AC32" i="14"/>
  <c r="Y32" i="14"/>
  <c r="U32" i="14"/>
  <c r="Q32" i="14"/>
  <c r="L32" i="14"/>
  <c r="H32" i="14"/>
  <c r="X37" i="14"/>
  <c r="E37" i="14"/>
  <c r="AH36" i="14"/>
  <c r="R36" i="14"/>
  <c r="AD35" i="14"/>
  <c r="K35" i="14"/>
  <c r="AH34" i="14"/>
  <c r="R34" i="14"/>
  <c r="X33" i="14"/>
  <c r="E33" i="14"/>
  <c r="AA32" i="14"/>
  <c r="S32" i="14"/>
  <c r="J32" i="14"/>
  <c r="AE31" i="14"/>
  <c r="Y31" i="14"/>
  <c r="U31" i="14"/>
  <c r="Q31" i="14"/>
  <c r="D31" i="14"/>
  <c r="AE30" i="14"/>
  <c r="AA30" i="14"/>
  <c r="W30" i="14"/>
  <c r="S30" i="14"/>
  <c r="L30" i="14"/>
  <c r="AG29" i="14"/>
  <c r="AC29" i="14"/>
  <c r="Y29" i="14"/>
  <c r="U29" i="14"/>
  <c r="Q29" i="14"/>
  <c r="L29" i="14"/>
  <c r="H29" i="14"/>
  <c r="AG28" i="14"/>
  <c r="AC28" i="14"/>
  <c r="Y28" i="14"/>
  <c r="U28" i="14"/>
  <c r="Q28" i="14"/>
  <c r="L28" i="14"/>
  <c r="H28" i="14"/>
  <c r="AG27" i="14"/>
  <c r="AC27" i="14"/>
  <c r="Y27" i="14"/>
  <c r="U27" i="14"/>
  <c r="Q27" i="14"/>
  <c r="L27" i="14"/>
  <c r="H27" i="14"/>
  <c r="D27" i="14"/>
  <c r="O27" i="14"/>
  <c r="W27" i="14"/>
  <c r="AE27" i="14"/>
  <c r="J28" i="14"/>
  <c r="S28" i="14"/>
  <c r="AA28" i="14"/>
  <c r="D29" i="14"/>
  <c r="O29" i="14"/>
  <c r="W29" i="14"/>
  <c r="AE29" i="14"/>
  <c r="Q30" i="14"/>
  <c r="Y30" i="14"/>
  <c r="AG30" i="14"/>
  <c r="L31" i="14"/>
  <c r="W31" i="14"/>
  <c r="D32" i="14"/>
  <c r="W32" i="14"/>
  <c r="AF33" i="14"/>
  <c r="I34" i="14"/>
  <c r="AF37" i="14"/>
  <c r="AH10" i="14"/>
  <c r="AF10" i="14"/>
  <c r="AD10" i="14"/>
  <c r="AB10" i="14"/>
  <c r="Z10" i="14"/>
  <c r="AG10" i="14"/>
  <c r="AC10" i="14"/>
  <c r="Y10" i="14"/>
  <c r="W10" i="14"/>
  <c r="U10" i="14"/>
  <c r="S10" i="14"/>
  <c r="Q10" i="14"/>
  <c r="O10" i="14"/>
  <c r="M10" i="14"/>
  <c r="K10" i="14"/>
  <c r="I10" i="14"/>
  <c r="G10" i="14"/>
  <c r="D10" i="14"/>
  <c r="H10" i="14"/>
  <c r="L10" i="14"/>
  <c r="P10" i="14"/>
  <c r="T10" i="14"/>
  <c r="X10" i="14"/>
  <c r="AE10" i="14"/>
  <c r="H11" i="14"/>
  <c r="P11" i="14"/>
  <c r="X11" i="14"/>
  <c r="AF11" i="14"/>
  <c r="H13" i="14"/>
  <c r="P13" i="14"/>
  <c r="X13" i="14"/>
  <c r="AF13" i="14"/>
  <c r="H15" i="14"/>
  <c r="P15" i="14"/>
  <c r="X15" i="14"/>
  <c r="AF15" i="14"/>
  <c r="H17" i="14"/>
  <c r="P17" i="14"/>
  <c r="X17" i="14"/>
  <c r="AF17" i="14"/>
  <c r="H19" i="14"/>
  <c r="P19" i="14"/>
  <c r="X19" i="14"/>
  <c r="AF19" i="14"/>
  <c r="H21" i="14"/>
  <c r="P21" i="14"/>
  <c r="X21" i="14"/>
  <c r="AF21" i="14"/>
  <c r="H23" i="14"/>
  <c r="P23" i="14"/>
  <c r="X23" i="14"/>
  <c r="AF23" i="14"/>
  <c r="J27" i="14"/>
  <c r="S27" i="14"/>
  <c r="AA27" i="14"/>
  <c r="D28" i="14"/>
  <c r="O28" i="14"/>
  <c r="W28" i="14"/>
  <c r="AE28" i="14"/>
  <c r="J29" i="14"/>
  <c r="S29" i="14"/>
  <c r="AA29" i="14"/>
  <c r="D30" i="14"/>
  <c r="U30" i="14"/>
  <c r="AC30" i="14"/>
  <c r="S31" i="14"/>
  <c r="AA31" i="14"/>
  <c r="O32" i="14"/>
  <c r="AE32" i="14"/>
  <c r="P33" i="14"/>
  <c r="Z34" i="14"/>
  <c r="V35" i="14"/>
  <c r="Z36" i="14"/>
  <c r="P37" i="14"/>
  <c r="E9" i="14"/>
  <c r="H9" i="14"/>
  <c r="J9" i="14"/>
  <c r="L9" i="14"/>
  <c r="N9" i="14"/>
  <c r="P9" i="14"/>
  <c r="R9" i="14"/>
  <c r="T9" i="14"/>
  <c r="V9" i="14"/>
  <c r="X9" i="14"/>
  <c r="Z9" i="14"/>
  <c r="AB9" i="14"/>
  <c r="AD9" i="14"/>
  <c r="AF9" i="14"/>
  <c r="D12" i="14"/>
  <c r="I12" i="14"/>
  <c r="M12" i="14"/>
  <c r="Q12" i="14"/>
  <c r="U12" i="14"/>
  <c r="Y12" i="14"/>
  <c r="AC12" i="14"/>
  <c r="AG12" i="14"/>
  <c r="D14" i="14"/>
  <c r="I14" i="14"/>
  <c r="M14" i="14"/>
  <c r="Q14" i="14"/>
  <c r="U14" i="14"/>
  <c r="Y14" i="14"/>
  <c r="AC14" i="14"/>
  <c r="AG14" i="14"/>
  <c r="D16" i="14"/>
  <c r="I16" i="14"/>
  <c r="M16" i="14"/>
  <c r="Q16" i="14"/>
  <c r="U16" i="14"/>
  <c r="Y16" i="14"/>
  <c r="AC16" i="14"/>
  <c r="AG16" i="14"/>
  <c r="D18" i="14"/>
  <c r="I18" i="14"/>
  <c r="M18" i="14"/>
  <c r="Q18" i="14"/>
  <c r="U18" i="14"/>
  <c r="Y18" i="14"/>
  <c r="AC18" i="14"/>
  <c r="AG18" i="14"/>
  <c r="D20" i="14"/>
  <c r="I20" i="14"/>
  <c r="M20" i="14"/>
  <c r="Q20" i="14"/>
  <c r="U20" i="14"/>
  <c r="Y20" i="14"/>
  <c r="AC20" i="14"/>
  <c r="AG20" i="14"/>
  <c r="D22" i="14"/>
  <c r="I22" i="14"/>
  <c r="M22" i="14"/>
  <c r="Q22" i="14"/>
  <c r="U22" i="14"/>
  <c r="Y22" i="14"/>
  <c r="AC22" i="14"/>
  <c r="AG22" i="14"/>
  <c r="D24" i="14"/>
  <c r="I24" i="14"/>
  <c r="M24" i="14"/>
  <c r="Q24" i="14"/>
  <c r="U24" i="14"/>
  <c r="Y24" i="14"/>
  <c r="AC24" i="14"/>
  <c r="AH27" i="14"/>
  <c r="AH28" i="14"/>
  <c r="AH29" i="14"/>
  <c r="AH30" i="14"/>
  <c r="E12" i="14"/>
  <c r="H12" i="14"/>
  <c r="J12" i="14"/>
  <c r="L12" i="14"/>
  <c r="N12" i="14"/>
  <c r="P12" i="14"/>
  <c r="R12" i="14"/>
  <c r="T12" i="14"/>
  <c r="V12" i="14"/>
  <c r="X12" i="14"/>
  <c r="Z12" i="14"/>
  <c r="AB12" i="14"/>
  <c r="AD12" i="14"/>
  <c r="AF12" i="14"/>
  <c r="E14" i="14"/>
  <c r="H14" i="14"/>
  <c r="J14" i="14"/>
  <c r="L14" i="14"/>
  <c r="N14" i="14"/>
  <c r="P14" i="14"/>
  <c r="R14" i="14"/>
  <c r="T14" i="14"/>
  <c r="V14" i="14"/>
  <c r="X14" i="14"/>
  <c r="Z14" i="14"/>
  <c r="AB14" i="14"/>
  <c r="AD14" i="14"/>
  <c r="AF14" i="14"/>
  <c r="E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E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E20" i="14"/>
  <c r="H20" i="14"/>
  <c r="J20" i="14"/>
  <c r="L20" i="14"/>
  <c r="N20" i="14"/>
  <c r="P20" i="14"/>
  <c r="R20" i="14"/>
  <c r="T20" i="14"/>
  <c r="V20" i="14"/>
  <c r="X20" i="14"/>
  <c r="Z20" i="14"/>
  <c r="AB20" i="14"/>
  <c r="AD20" i="14"/>
  <c r="AF20" i="14"/>
  <c r="E22" i="14"/>
  <c r="H22" i="14"/>
  <c r="J22" i="14"/>
  <c r="L22" i="14"/>
  <c r="N22" i="14"/>
  <c r="P22" i="14"/>
  <c r="R22" i="14"/>
  <c r="T22" i="14"/>
  <c r="V22" i="14"/>
  <c r="X22" i="14"/>
  <c r="Z22" i="14"/>
  <c r="AB22" i="14"/>
  <c r="AD22" i="14"/>
  <c r="AF22" i="14"/>
  <c r="E24" i="14"/>
  <c r="H24" i="14"/>
  <c r="J24" i="14"/>
  <c r="L24" i="14"/>
  <c r="N24" i="14"/>
  <c r="P24" i="14"/>
  <c r="R24" i="14"/>
  <c r="T24" i="14"/>
  <c r="V24" i="14"/>
  <c r="X24" i="14"/>
  <c r="Z24" i="14"/>
  <c r="AB24" i="14"/>
  <c r="AD24" i="14"/>
  <c r="AF24" i="14"/>
  <c r="E27" i="14"/>
  <c r="I27" i="14"/>
  <c r="K27" i="14"/>
  <c r="N27" i="14"/>
  <c r="P27" i="14"/>
  <c r="R27" i="14"/>
  <c r="T27" i="14"/>
  <c r="V27" i="14"/>
  <c r="X27" i="14"/>
  <c r="Z27" i="14"/>
  <c r="AB27" i="14"/>
  <c r="AD27" i="14"/>
  <c r="AF27" i="14"/>
  <c r="E28" i="14"/>
  <c r="I28" i="14"/>
  <c r="K28" i="14"/>
  <c r="N28" i="14"/>
  <c r="P28" i="14"/>
  <c r="R28" i="14"/>
  <c r="T28" i="14"/>
  <c r="V28" i="14"/>
  <c r="X28" i="14"/>
  <c r="Z28" i="14"/>
  <c r="AB28" i="14"/>
  <c r="AD28" i="14"/>
  <c r="AF28" i="14"/>
  <c r="E29" i="14"/>
  <c r="I29" i="14"/>
  <c r="K29" i="14"/>
  <c r="N29" i="14"/>
  <c r="P29" i="14"/>
  <c r="R29" i="14"/>
  <c r="T29" i="14"/>
  <c r="V29" i="14"/>
  <c r="X29" i="14"/>
  <c r="Z29" i="14"/>
  <c r="AB29" i="14"/>
  <c r="AD29" i="14"/>
  <c r="AF29" i="14"/>
  <c r="K30" i="14"/>
  <c r="P30" i="14"/>
  <c r="R30" i="14"/>
  <c r="T30" i="14"/>
  <c r="V30" i="14"/>
  <c r="X30" i="14"/>
  <c r="Z30" i="14"/>
  <c r="AB30" i="14"/>
  <c r="AD30" i="14"/>
  <c r="AF30" i="14"/>
  <c r="AH31" i="14"/>
  <c r="AF31" i="14"/>
  <c r="AD31" i="14"/>
  <c r="AB31" i="14"/>
  <c r="K31" i="14"/>
  <c r="P31" i="14"/>
  <c r="R31" i="14"/>
  <c r="T31" i="14"/>
  <c r="V31" i="14"/>
  <c r="X31" i="14"/>
  <c r="Z31" i="14"/>
  <c r="AC31" i="14"/>
  <c r="AG31" i="14"/>
  <c r="AH32" i="14"/>
  <c r="AG34" i="14"/>
  <c r="AE34" i="14"/>
  <c r="AC34" i="14"/>
  <c r="AA34" i="14"/>
  <c r="Y34" i="14"/>
  <c r="W34" i="14"/>
  <c r="U34" i="14"/>
  <c r="S34" i="14"/>
  <c r="Q34" i="14"/>
  <c r="O34" i="14"/>
  <c r="L34" i="14"/>
  <c r="J34" i="14"/>
  <c r="H34" i="14"/>
  <c r="D34" i="14"/>
  <c r="AF34" i="14"/>
  <c r="AB34" i="14"/>
  <c r="X34" i="14"/>
  <c r="T34" i="14"/>
  <c r="P34" i="14"/>
  <c r="K34" i="14"/>
  <c r="E34" i="14"/>
  <c r="N34" i="14"/>
  <c r="V34" i="14"/>
  <c r="AD34" i="14"/>
  <c r="AG40" i="14"/>
  <c r="AE40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D40" i="14"/>
  <c r="AH40" i="14"/>
  <c r="AD40" i="14"/>
  <c r="Z40" i="14"/>
  <c r="V40" i="14"/>
  <c r="R40" i="14"/>
  <c r="N40" i="14"/>
  <c r="J40" i="14"/>
  <c r="E40" i="14"/>
  <c r="L40" i="14"/>
  <c r="T40" i="14"/>
  <c r="AB40" i="14"/>
  <c r="AG41" i="14"/>
  <c r="AE41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D41" i="14"/>
  <c r="AH41" i="14"/>
  <c r="AD41" i="14"/>
  <c r="Z41" i="14"/>
  <c r="V41" i="14"/>
  <c r="R41" i="14"/>
  <c r="N41" i="14"/>
  <c r="J41" i="14"/>
  <c r="E41" i="14"/>
  <c r="L41" i="14"/>
  <c r="T41" i="14"/>
  <c r="AB41" i="14"/>
  <c r="AG42" i="14"/>
  <c r="AE42" i="14"/>
  <c r="AC42" i="14"/>
  <c r="AA42" i="14"/>
  <c r="Y42" i="14"/>
  <c r="W42" i="14"/>
  <c r="U42" i="14"/>
  <c r="S42" i="14"/>
  <c r="Q42" i="14"/>
  <c r="O42" i="14"/>
  <c r="M42" i="14"/>
  <c r="K42" i="14"/>
  <c r="I42" i="14"/>
  <c r="G42" i="14"/>
  <c r="D42" i="14"/>
  <c r="AH42" i="14"/>
  <c r="AD42" i="14"/>
  <c r="Z42" i="14"/>
  <c r="V42" i="14"/>
  <c r="R42" i="14"/>
  <c r="N42" i="14"/>
  <c r="J42" i="14"/>
  <c r="E42" i="14"/>
  <c r="L42" i="14"/>
  <c r="T42" i="14"/>
  <c r="AB42" i="14"/>
  <c r="AG43" i="14"/>
  <c r="AE43" i="14"/>
  <c r="AC43" i="14"/>
  <c r="AA43" i="14"/>
  <c r="Y43" i="14"/>
  <c r="W43" i="14"/>
  <c r="U43" i="14"/>
  <c r="S43" i="14"/>
  <c r="Q43" i="14"/>
  <c r="O43" i="14"/>
  <c r="M43" i="14"/>
  <c r="K43" i="14"/>
  <c r="I43" i="14"/>
  <c r="G43" i="14"/>
  <c r="D43" i="14"/>
  <c r="AH43" i="14"/>
  <c r="AD43" i="14"/>
  <c r="Z43" i="14"/>
  <c r="V43" i="14"/>
  <c r="R43" i="14"/>
  <c r="N43" i="14"/>
  <c r="J43" i="14"/>
  <c r="E43" i="14"/>
  <c r="L43" i="14"/>
  <c r="T43" i="14"/>
  <c r="AB43" i="14"/>
  <c r="AH44" i="14"/>
  <c r="AF44" i="14"/>
  <c r="AD44" i="14"/>
  <c r="AB44" i="14"/>
  <c r="Z44" i="14"/>
  <c r="X44" i="14"/>
  <c r="V44" i="14"/>
  <c r="T44" i="14"/>
  <c r="R44" i="14"/>
  <c r="P44" i="14"/>
  <c r="N44" i="14"/>
  <c r="L44" i="14"/>
  <c r="I44" i="14"/>
  <c r="G44" i="14"/>
  <c r="D44" i="14"/>
  <c r="AE44" i="14"/>
  <c r="AA44" i="14"/>
  <c r="W44" i="14"/>
  <c r="S44" i="14"/>
  <c r="O44" i="14"/>
  <c r="K44" i="14"/>
  <c r="E44" i="14"/>
  <c r="M44" i="14"/>
  <c r="U44" i="14"/>
  <c r="AC44" i="14"/>
  <c r="AH50" i="14"/>
  <c r="AF53" i="14"/>
  <c r="AB53" i="14"/>
  <c r="X53" i="14"/>
  <c r="T53" i="14"/>
  <c r="P53" i="14"/>
  <c r="K53" i="14"/>
  <c r="G53" i="14"/>
  <c r="D53" i="14"/>
  <c r="M53" i="14"/>
  <c r="V53" i="14"/>
  <c r="AD53" i="14"/>
  <c r="E32" i="14"/>
  <c r="I32" i="14"/>
  <c r="K32" i="14"/>
  <c r="N32" i="14"/>
  <c r="P32" i="14"/>
  <c r="R32" i="14"/>
  <c r="T32" i="14"/>
  <c r="V32" i="14"/>
  <c r="X32" i="14"/>
  <c r="Z32" i="14"/>
  <c r="AB32" i="14"/>
  <c r="AD32" i="14"/>
  <c r="AF32" i="14"/>
  <c r="AG33" i="14"/>
  <c r="AE33" i="14"/>
  <c r="AC33" i="14"/>
  <c r="AA33" i="14"/>
  <c r="Y33" i="14"/>
  <c r="W33" i="14"/>
  <c r="U33" i="14"/>
  <c r="S33" i="14"/>
  <c r="Q33" i="14"/>
  <c r="O33" i="14"/>
  <c r="L33" i="14"/>
  <c r="J33" i="14"/>
  <c r="H33" i="14"/>
  <c r="D33" i="14"/>
  <c r="I33" i="14"/>
  <c r="N33" i="14"/>
  <c r="R33" i="14"/>
  <c r="V33" i="14"/>
  <c r="Z33" i="14"/>
  <c r="AD33" i="14"/>
  <c r="AH33" i="14"/>
  <c r="AG35" i="14"/>
  <c r="AE35" i="14"/>
  <c r="AC35" i="14"/>
  <c r="AA35" i="14"/>
  <c r="Y35" i="14"/>
  <c r="W35" i="14"/>
  <c r="U35" i="14"/>
  <c r="S35" i="14"/>
  <c r="Q35" i="14"/>
  <c r="L35" i="14"/>
  <c r="D35" i="14"/>
  <c r="P35" i="14"/>
  <c r="T35" i="14"/>
  <c r="X35" i="14"/>
  <c r="AB35" i="14"/>
  <c r="AF35" i="14"/>
  <c r="AG36" i="14"/>
  <c r="AE36" i="14"/>
  <c r="AC36" i="14"/>
  <c r="AA36" i="14"/>
  <c r="Y36" i="14"/>
  <c r="W36" i="14"/>
  <c r="U36" i="14"/>
  <c r="S36" i="14"/>
  <c r="Q36" i="14"/>
  <c r="L36" i="14"/>
  <c r="D36" i="14"/>
  <c r="P36" i="14"/>
  <c r="T36" i="14"/>
  <c r="X36" i="14"/>
  <c r="AB36" i="14"/>
  <c r="AF36" i="14"/>
  <c r="AG37" i="14"/>
  <c r="AE37" i="14"/>
  <c r="AC37" i="14"/>
  <c r="AA37" i="14"/>
  <c r="Y37" i="14"/>
  <c r="W37" i="14"/>
  <c r="U37" i="14"/>
  <c r="S37" i="14"/>
  <c r="Q37" i="14"/>
  <c r="O37" i="14"/>
  <c r="L37" i="14"/>
  <c r="J37" i="14"/>
  <c r="H37" i="14"/>
  <c r="D37" i="14"/>
  <c r="I37" i="14"/>
  <c r="N37" i="14"/>
  <c r="R37" i="14"/>
  <c r="V37" i="14"/>
  <c r="Z37" i="14"/>
  <c r="AD37" i="14"/>
  <c r="AH37" i="14"/>
  <c r="AH49" i="14"/>
  <c r="AG53" i="14"/>
  <c r="AG56" i="14"/>
  <c r="AE56" i="14"/>
  <c r="AC56" i="14"/>
  <c r="AA56" i="14"/>
  <c r="Y56" i="14"/>
  <c r="W56" i="14"/>
  <c r="U56" i="14"/>
  <c r="S56" i="14"/>
  <c r="Q56" i="14"/>
  <c r="O56" i="14"/>
  <c r="M56" i="14"/>
  <c r="K56" i="14"/>
  <c r="I56" i="14"/>
  <c r="G56" i="14"/>
  <c r="D56" i="14"/>
  <c r="H56" i="14"/>
  <c r="L56" i="14"/>
  <c r="P56" i="14"/>
  <c r="T56" i="14"/>
  <c r="X56" i="14"/>
  <c r="AB56" i="14"/>
  <c r="AF56" i="14"/>
  <c r="AG59" i="14"/>
  <c r="AE59" i="14"/>
  <c r="AC59" i="14"/>
  <c r="AA59" i="14"/>
  <c r="Y59" i="14"/>
  <c r="W59" i="14"/>
  <c r="U59" i="14"/>
  <c r="S59" i="14"/>
  <c r="Q59" i="14"/>
  <c r="O59" i="14"/>
  <c r="M59" i="14"/>
  <c r="K59" i="14"/>
  <c r="I59" i="14"/>
  <c r="G59" i="14"/>
  <c r="D59" i="14"/>
  <c r="H59" i="14"/>
  <c r="L59" i="14"/>
  <c r="P59" i="14"/>
  <c r="T59" i="14"/>
  <c r="X59" i="14"/>
  <c r="AB59" i="14"/>
  <c r="AF59" i="14"/>
  <c r="AG62" i="14"/>
  <c r="AE62" i="14"/>
  <c r="AC62" i="14"/>
  <c r="AA62" i="14"/>
  <c r="AF62" i="14"/>
  <c r="AB62" i="14"/>
  <c r="Y62" i="14"/>
  <c r="W62" i="14"/>
  <c r="U62" i="14"/>
  <c r="S62" i="14"/>
  <c r="Q62" i="14"/>
  <c r="O62" i="14"/>
  <c r="M62" i="14"/>
  <c r="K62" i="14"/>
  <c r="I62" i="14"/>
  <c r="G62" i="14"/>
  <c r="D62" i="14"/>
  <c r="H62" i="14"/>
  <c r="L62" i="14"/>
  <c r="P62" i="14"/>
  <c r="T62" i="14"/>
  <c r="X62" i="14"/>
  <c r="AD62" i="14"/>
  <c r="AH81" i="14"/>
  <c r="AF81" i="14"/>
  <c r="AD81" i="14"/>
  <c r="AB81" i="14"/>
  <c r="Z81" i="14"/>
  <c r="X81" i="14"/>
  <c r="V81" i="14"/>
  <c r="T81" i="14"/>
  <c r="R81" i="14"/>
  <c r="P81" i="14"/>
  <c r="N81" i="14"/>
  <c r="L81" i="14"/>
  <c r="J81" i="14"/>
  <c r="H81" i="14"/>
  <c r="F81" i="14"/>
  <c r="D81" i="14"/>
  <c r="AG81" i="14"/>
  <c r="AC81" i="14"/>
  <c r="Y81" i="14"/>
  <c r="U81" i="14"/>
  <c r="Q81" i="14"/>
  <c r="M81" i="14"/>
  <c r="I81" i="14"/>
  <c r="E81" i="14"/>
  <c r="K81" i="14"/>
  <c r="S81" i="14"/>
  <c r="AA81" i="14"/>
  <c r="AH84" i="14"/>
  <c r="AD84" i="14"/>
  <c r="Z84" i="14"/>
  <c r="V84" i="14"/>
  <c r="R84" i="14"/>
  <c r="N84" i="14"/>
  <c r="J84" i="14"/>
  <c r="F84" i="14"/>
  <c r="D84" i="14"/>
  <c r="L84" i="14"/>
  <c r="T84" i="14"/>
  <c r="AB84" i="14"/>
  <c r="AH87" i="14"/>
  <c r="AF87" i="14"/>
  <c r="AD87" i="14"/>
  <c r="AB87" i="14"/>
  <c r="Z87" i="14"/>
  <c r="X87" i="14"/>
  <c r="V87" i="14"/>
  <c r="T87" i="14"/>
  <c r="R87" i="14"/>
  <c r="P87" i="14"/>
  <c r="N87" i="14"/>
  <c r="L87" i="14"/>
  <c r="J87" i="14"/>
  <c r="H87" i="14"/>
  <c r="F87" i="14"/>
  <c r="D87" i="14"/>
  <c r="AG87" i="14"/>
  <c r="AC87" i="14"/>
  <c r="Y87" i="14"/>
  <c r="U87" i="14"/>
  <c r="Q87" i="14"/>
  <c r="M87" i="14"/>
  <c r="I87" i="14"/>
  <c r="E87" i="14"/>
  <c r="K87" i="14"/>
  <c r="S87" i="14"/>
  <c r="AA87" i="14"/>
  <c r="AB90" i="14"/>
  <c r="T90" i="14"/>
  <c r="L90" i="14"/>
  <c r="F90" i="14"/>
  <c r="D90" i="14"/>
  <c r="P90" i="14"/>
  <c r="AF90" i="14"/>
  <c r="E47" i="14"/>
  <c r="J47" i="14"/>
  <c r="L47" i="14"/>
  <c r="N47" i="14"/>
  <c r="R47" i="14"/>
  <c r="T47" i="14"/>
  <c r="V47" i="14"/>
  <c r="Z47" i="14"/>
  <c r="AB47" i="14"/>
  <c r="AD47" i="14"/>
  <c r="E48" i="14"/>
  <c r="H48" i="14"/>
  <c r="J48" i="14"/>
  <c r="N48" i="14"/>
  <c r="P48" i="14"/>
  <c r="R48" i="14"/>
  <c r="V48" i="14"/>
  <c r="X48" i="14"/>
  <c r="Z48" i="14"/>
  <c r="AD48" i="14"/>
  <c r="AF48" i="14"/>
  <c r="E49" i="14"/>
  <c r="J49" i="14"/>
  <c r="L49" i="14"/>
  <c r="N49" i="14"/>
  <c r="R49" i="14"/>
  <c r="T49" i="14"/>
  <c r="V49" i="14"/>
  <c r="Z49" i="14"/>
  <c r="AB49" i="14"/>
  <c r="AD49" i="14"/>
  <c r="E50" i="14"/>
  <c r="H50" i="14"/>
  <c r="J50" i="14"/>
  <c r="N50" i="14"/>
  <c r="P50" i="14"/>
  <c r="R50" i="14"/>
  <c r="V50" i="14"/>
  <c r="X50" i="14"/>
  <c r="Z50" i="14"/>
  <c r="AD50" i="14"/>
  <c r="AF50" i="14"/>
  <c r="E53" i="14"/>
  <c r="H53" i="14"/>
  <c r="J53" i="14"/>
  <c r="L53" i="14"/>
  <c r="N53" i="14"/>
  <c r="Q53" i="14"/>
  <c r="S53" i="14"/>
  <c r="U53" i="14"/>
  <c r="W53" i="14"/>
  <c r="Y53" i="14"/>
  <c r="AA53" i="14"/>
  <c r="AC53" i="14"/>
  <c r="AE53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D65" i="14"/>
  <c r="H65" i="14"/>
  <c r="L65" i="14"/>
  <c r="P65" i="14"/>
  <c r="T65" i="14"/>
  <c r="X65" i="14"/>
  <c r="AB65" i="14"/>
  <c r="AF65" i="14"/>
  <c r="AG68" i="14"/>
  <c r="AE68" i="14"/>
  <c r="AC68" i="14"/>
  <c r="AA68" i="14"/>
  <c r="Y68" i="14"/>
  <c r="W68" i="14"/>
  <c r="U68" i="14"/>
  <c r="S68" i="14"/>
  <c r="Q68" i="14"/>
  <c r="O68" i="14"/>
  <c r="M68" i="14"/>
  <c r="K68" i="14"/>
  <c r="I68" i="14"/>
  <c r="G68" i="14"/>
  <c r="D68" i="14"/>
  <c r="H68" i="14"/>
  <c r="L68" i="14"/>
  <c r="P68" i="14"/>
  <c r="T68" i="14"/>
  <c r="X68" i="14"/>
  <c r="AB68" i="14"/>
  <c r="AF68" i="14"/>
  <c r="AG71" i="14"/>
  <c r="AE71" i="14"/>
  <c r="AC71" i="14"/>
  <c r="AA71" i="14"/>
  <c r="Y71" i="14"/>
  <c r="W71" i="14"/>
  <c r="U71" i="14"/>
  <c r="S71" i="14"/>
  <c r="Q71" i="14"/>
  <c r="O71" i="14"/>
  <c r="M71" i="14"/>
  <c r="K71" i="14"/>
  <c r="I71" i="14"/>
  <c r="G71" i="14"/>
  <c r="D71" i="14"/>
  <c r="H71" i="14"/>
  <c r="L71" i="14"/>
  <c r="P71" i="14"/>
  <c r="T71" i="14"/>
  <c r="X71" i="14"/>
  <c r="AB71" i="14"/>
  <c r="AF71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D74" i="14"/>
  <c r="H74" i="14"/>
  <c r="L74" i="14"/>
  <c r="P74" i="14"/>
  <c r="T74" i="14"/>
  <c r="X74" i="14"/>
  <c r="AB74" i="14"/>
  <c r="AF74" i="14"/>
  <c r="AH77" i="14"/>
  <c r="AF77" i="14"/>
  <c r="AD77" i="14"/>
  <c r="AB77" i="14"/>
  <c r="Z77" i="14"/>
  <c r="X77" i="14"/>
  <c r="V77" i="14"/>
  <c r="T77" i="14"/>
  <c r="R77" i="14"/>
  <c r="P77" i="14"/>
  <c r="N77" i="14"/>
  <c r="L77" i="14"/>
  <c r="J77" i="14"/>
  <c r="H77" i="14"/>
  <c r="D77" i="14"/>
  <c r="I77" i="14"/>
  <c r="M77" i="14"/>
  <c r="Q77" i="14"/>
  <c r="U77" i="14"/>
  <c r="Y77" i="14"/>
  <c r="AC77" i="14"/>
  <c r="AG77" i="14"/>
  <c r="AG84" i="14"/>
  <c r="AG93" i="14"/>
  <c r="AE93" i="14"/>
  <c r="AC93" i="14"/>
  <c r="AA93" i="14"/>
  <c r="Y93" i="14"/>
  <c r="W93" i="14"/>
  <c r="U93" i="14"/>
  <c r="S93" i="14"/>
  <c r="Q93" i="14"/>
  <c r="N93" i="14"/>
  <c r="L93" i="14"/>
  <c r="J93" i="14"/>
  <c r="H93" i="14"/>
  <c r="F93" i="14"/>
  <c r="D93" i="14"/>
  <c r="AH93" i="14"/>
  <c r="AD93" i="14"/>
  <c r="Z93" i="14"/>
  <c r="V93" i="14"/>
  <c r="R93" i="14"/>
  <c r="M93" i="14"/>
  <c r="I93" i="14"/>
  <c r="E93" i="14"/>
  <c r="K93" i="14"/>
  <c r="T93" i="14"/>
  <c r="AB93" i="14"/>
  <c r="AH96" i="14"/>
  <c r="AF96" i="14"/>
  <c r="AD96" i="14"/>
  <c r="AB96" i="14"/>
  <c r="Z96" i="14"/>
  <c r="AE96" i="14"/>
  <c r="AA96" i="14"/>
  <c r="X96" i="14"/>
  <c r="V96" i="14"/>
  <c r="T96" i="14"/>
  <c r="R96" i="14"/>
  <c r="P96" i="14"/>
  <c r="N96" i="14"/>
  <c r="L96" i="14"/>
  <c r="J96" i="14"/>
  <c r="H96" i="14"/>
  <c r="F96" i="14"/>
  <c r="D96" i="14"/>
  <c r="AG96" i="14"/>
  <c r="Y96" i="14"/>
  <c r="U96" i="14"/>
  <c r="Q96" i="14"/>
  <c r="M96" i="14"/>
  <c r="I96" i="14"/>
  <c r="E96" i="14"/>
  <c r="K96" i="14"/>
  <c r="S96" i="14"/>
  <c r="AC96" i="14"/>
  <c r="E78" i="14"/>
  <c r="I78" i="14"/>
  <c r="L78" i="14"/>
  <c r="O78" i="14"/>
  <c r="Q78" i="14"/>
  <c r="S78" i="14"/>
  <c r="U78" i="14"/>
  <c r="W78" i="14"/>
  <c r="Y78" i="14"/>
  <c r="AA78" i="14"/>
  <c r="AC78" i="14"/>
  <c r="AE78" i="14"/>
  <c r="E84" i="14"/>
  <c r="G84" i="14"/>
  <c r="I84" i="14"/>
  <c r="K84" i="14"/>
  <c r="M84" i="14"/>
  <c r="O84" i="14"/>
  <c r="Q84" i="14"/>
  <c r="S84" i="14"/>
  <c r="U84" i="14"/>
  <c r="W84" i="14"/>
  <c r="Y84" i="14"/>
  <c r="AA84" i="14"/>
  <c r="AC84" i="14"/>
  <c r="AE84" i="14"/>
  <c r="AG90" i="14"/>
  <c r="AE90" i="14"/>
  <c r="AC90" i="14"/>
  <c r="AA90" i="14"/>
  <c r="Y90" i="14"/>
  <c r="W90" i="14"/>
  <c r="U90" i="14"/>
  <c r="S90" i="14"/>
  <c r="Q90" i="14"/>
  <c r="O90" i="14"/>
  <c r="M90" i="14"/>
  <c r="K90" i="14"/>
  <c r="I90" i="14"/>
  <c r="E90" i="14"/>
  <c r="G90" i="14"/>
  <c r="J90" i="14"/>
  <c r="N90" i="14"/>
  <c r="R90" i="14"/>
  <c r="V90" i="14"/>
  <c r="Z90" i="14"/>
  <c r="AD90" i="14"/>
  <c r="AH90" i="14"/>
  <c r="D99" i="14"/>
  <c r="H99" i="14"/>
  <c r="L99" i="14"/>
  <c r="P99" i="14"/>
  <c r="T99" i="14"/>
  <c r="X99" i="14"/>
  <c r="AB99" i="14"/>
  <c r="AH102" i="14"/>
  <c r="AF102" i="14"/>
  <c r="AD102" i="14"/>
  <c r="AB102" i="14"/>
  <c r="Z102" i="14"/>
  <c r="X102" i="14"/>
  <c r="V102" i="14"/>
  <c r="T102" i="14"/>
  <c r="R102" i="14"/>
  <c r="P102" i="14"/>
  <c r="N102" i="14"/>
  <c r="L102" i="14"/>
  <c r="J102" i="14"/>
  <c r="H102" i="14"/>
  <c r="F102" i="14"/>
  <c r="D102" i="14"/>
  <c r="G102" i="14"/>
  <c r="K102" i="14"/>
  <c r="O102" i="14"/>
  <c r="S102" i="14"/>
  <c r="W102" i="14"/>
  <c r="AA102" i="14"/>
  <c r="AE102" i="14"/>
  <c r="D105" i="14"/>
  <c r="H105" i="14"/>
  <c r="L105" i="14"/>
  <c r="P105" i="14"/>
  <c r="T105" i="14"/>
  <c r="X105" i="14"/>
  <c r="AB105" i="14"/>
  <c r="AH108" i="14"/>
  <c r="AF108" i="14"/>
  <c r="AD108" i="14"/>
  <c r="AB108" i="14"/>
  <c r="Z108" i="14"/>
  <c r="X108" i="14"/>
  <c r="V108" i="14"/>
  <c r="T108" i="14"/>
  <c r="R108" i="14"/>
  <c r="P108" i="14"/>
  <c r="N108" i="14"/>
  <c r="L108" i="14"/>
  <c r="J108" i="14"/>
  <c r="H108" i="14"/>
  <c r="F108" i="14"/>
  <c r="D108" i="14"/>
  <c r="G108" i="14"/>
  <c r="K108" i="14"/>
  <c r="O108" i="14"/>
  <c r="S108" i="14"/>
  <c r="W108" i="14"/>
  <c r="AA108" i="14"/>
  <c r="AE108" i="14"/>
  <c r="D111" i="14"/>
  <c r="H111" i="14"/>
  <c r="L111" i="14"/>
  <c r="P111" i="14"/>
  <c r="T111" i="14"/>
  <c r="X111" i="14"/>
  <c r="AB111" i="14"/>
  <c r="E99" i="14"/>
  <c r="G99" i="14"/>
  <c r="I99" i="14"/>
  <c r="K99" i="14"/>
  <c r="M99" i="14"/>
  <c r="O99" i="14"/>
  <c r="Q99" i="14"/>
  <c r="S99" i="14"/>
  <c r="U99" i="14"/>
  <c r="W99" i="14"/>
  <c r="Y99" i="14"/>
  <c r="AA99" i="14"/>
  <c r="AC99" i="14"/>
  <c r="AE99" i="14"/>
  <c r="E105" i="14"/>
  <c r="G105" i="14"/>
  <c r="I105" i="14"/>
  <c r="K105" i="14"/>
  <c r="M105" i="14"/>
  <c r="O105" i="14"/>
  <c r="Q105" i="14"/>
  <c r="S105" i="14"/>
  <c r="U105" i="14"/>
  <c r="W105" i="14"/>
  <c r="Y105" i="14"/>
  <c r="AA105" i="14"/>
  <c r="AC105" i="14"/>
  <c r="AE105" i="14"/>
  <c r="E111" i="14"/>
  <c r="G111" i="14"/>
  <c r="I111" i="14"/>
  <c r="K111" i="14"/>
  <c r="M111" i="14"/>
  <c r="O111" i="14"/>
  <c r="Q111" i="14"/>
  <c r="S111" i="14"/>
  <c r="U111" i="14"/>
  <c r="W111" i="14"/>
  <c r="Y111" i="14"/>
  <c r="AA111" i="14"/>
  <c r="AC111" i="14"/>
  <c r="AE111" i="14"/>
  <c r="F124" i="2"/>
  <c r="H124" i="2"/>
  <c r="J124" i="2"/>
  <c r="L124" i="2"/>
  <c r="N124" i="2"/>
  <c r="P124" i="2"/>
  <c r="R124" i="2"/>
  <c r="T124" i="2"/>
  <c r="V124" i="2"/>
  <c r="X124" i="2"/>
  <c r="Z124" i="2"/>
  <c r="AB124" i="2"/>
  <c r="AD124" i="2"/>
  <c r="AF124" i="2"/>
  <c r="Q3" i="2"/>
  <c r="I44" i="2"/>
  <c r="AG59" i="2"/>
  <c r="L8" i="2"/>
  <c r="L13" i="2"/>
  <c r="R18" i="2"/>
  <c r="F23" i="2"/>
  <c r="P23" i="2"/>
  <c r="V28" i="2"/>
  <c r="L49" i="2"/>
  <c r="AF49" i="2"/>
  <c r="N59" i="2"/>
  <c r="P79" i="2"/>
  <c r="T84" i="2"/>
  <c r="Y74" i="2"/>
  <c r="AG94" i="2"/>
  <c r="X48" i="5"/>
  <c r="E124" i="2"/>
  <c r="G124" i="2"/>
  <c r="I124" i="2"/>
  <c r="K124" i="2"/>
  <c r="M124" i="2"/>
  <c r="O124" i="2"/>
  <c r="Q124" i="2"/>
  <c r="S124" i="2"/>
  <c r="U124" i="2"/>
  <c r="W124" i="2"/>
  <c r="Y124" i="2"/>
  <c r="AA124" i="2"/>
  <c r="AC124" i="2"/>
  <c r="AE124" i="2"/>
  <c r="AG124" i="2"/>
  <c r="X99" i="2"/>
  <c r="E119" i="2"/>
  <c r="AL48" i="5"/>
  <c r="AO48" i="5"/>
  <c r="T15" i="2"/>
  <c r="F25" i="2"/>
  <c r="N61" i="2"/>
  <c r="B60" i="2"/>
  <c r="K52" i="5" s="1"/>
  <c r="AF71" i="2"/>
  <c r="E25" i="2"/>
  <c r="Q46" i="2"/>
  <c r="AG61" i="2"/>
  <c r="D126" i="2"/>
  <c r="F126" i="2"/>
  <c r="H126" i="2"/>
  <c r="J126" i="2"/>
  <c r="L126" i="2"/>
  <c r="N126" i="2"/>
  <c r="P126" i="2"/>
  <c r="R126" i="2"/>
  <c r="T126" i="2"/>
  <c r="V126" i="2"/>
  <c r="X126" i="2"/>
  <c r="B125" i="2"/>
  <c r="X52" i="5" s="1"/>
  <c r="AB126" i="2"/>
  <c r="AD126" i="2"/>
  <c r="AF126" i="2"/>
  <c r="Y56" i="5"/>
  <c r="Y58" i="5" s="1"/>
  <c r="AA56" i="5"/>
  <c r="AA58" i="5" s="1"/>
  <c r="AC56" i="5"/>
  <c r="AC58" i="5" s="1"/>
  <c r="E126" i="2"/>
  <c r="G126" i="2"/>
  <c r="I126" i="2"/>
  <c r="K126" i="2"/>
  <c r="M126" i="2"/>
  <c r="O126" i="2"/>
  <c r="Q126" i="2"/>
  <c r="S126" i="2"/>
  <c r="U126" i="2"/>
  <c r="W126" i="2"/>
  <c r="Y126" i="2"/>
  <c r="AA126" i="2"/>
  <c r="AC126" i="2"/>
  <c r="AE126" i="2"/>
  <c r="AG126" i="2"/>
  <c r="E8" i="5"/>
  <c r="G8" i="5"/>
  <c r="I8" i="5"/>
  <c r="K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AQ8" i="5"/>
  <c r="AS8" i="5"/>
  <c r="AU8" i="5"/>
  <c r="AW8" i="5"/>
  <c r="AY8" i="5"/>
  <c r="BA8" i="5"/>
  <c r="BC8" i="5"/>
  <c r="Z109" i="2"/>
  <c r="Z56" i="5"/>
  <c r="Z58" i="5" s="1"/>
  <c r="D124" i="2"/>
  <c r="Z126" i="2"/>
  <c r="BD6" i="5"/>
  <c r="D8" i="5"/>
  <c r="BD7" i="5"/>
  <c r="C8" i="5"/>
  <c r="H15" i="6" l="1"/>
  <c r="L15" i="6"/>
  <c r="P15" i="6"/>
  <c r="T15" i="6"/>
  <c r="X15" i="6"/>
  <c r="AB15" i="6"/>
  <c r="AF15" i="6"/>
  <c r="E15" i="6"/>
  <c r="I15" i="6"/>
  <c r="M15" i="6"/>
  <c r="Q15" i="6"/>
  <c r="U15" i="6"/>
  <c r="Y15" i="6"/>
  <c r="AC15" i="6"/>
  <c r="AG15" i="6"/>
  <c r="K15" i="6"/>
  <c r="S15" i="6"/>
  <c r="AA15" i="6"/>
  <c r="F15" i="6"/>
  <c r="N15" i="6"/>
  <c r="V15" i="6"/>
  <c r="AD15" i="6"/>
  <c r="G15" i="6"/>
  <c r="O15" i="6"/>
  <c r="W15" i="6"/>
  <c r="AE15" i="6"/>
  <c r="J15" i="6"/>
  <c r="R15" i="6"/>
  <c r="Z15" i="6"/>
  <c r="D15" i="6"/>
  <c r="O10" i="7"/>
  <c r="H6" i="6"/>
  <c r="L6" i="6"/>
  <c r="P6" i="6"/>
  <c r="T6" i="6"/>
  <c r="X6" i="6"/>
  <c r="AB6" i="6"/>
  <c r="AF6" i="6"/>
  <c r="E6" i="6"/>
  <c r="I6" i="6"/>
  <c r="M6" i="6"/>
  <c r="Q6" i="6"/>
  <c r="U6" i="6"/>
  <c r="Y6" i="6"/>
  <c r="AC6" i="6"/>
  <c r="AG6" i="6"/>
  <c r="V6" i="6"/>
  <c r="G6" i="6"/>
  <c r="K6" i="6"/>
  <c r="O6" i="6"/>
  <c r="S6" i="6"/>
  <c r="W6" i="6"/>
  <c r="AA6" i="6"/>
  <c r="AE6" i="6"/>
  <c r="F6" i="6"/>
  <c r="J6" i="6"/>
  <c r="N6" i="6"/>
  <c r="R6" i="6"/>
  <c r="Z6" i="6"/>
  <c r="AD6" i="6"/>
  <c r="D6" i="6"/>
  <c r="F12" i="6"/>
  <c r="J12" i="6"/>
  <c r="N12" i="6"/>
  <c r="R12" i="6"/>
  <c r="V12" i="6"/>
  <c r="Z12" i="6"/>
  <c r="AD12" i="6"/>
  <c r="D12" i="6"/>
  <c r="G12" i="6"/>
  <c r="K12" i="6"/>
  <c r="O12" i="6"/>
  <c r="S12" i="6"/>
  <c r="W12" i="6"/>
  <c r="AA12" i="6"/>
  <c r="AE12" i="6"/>
  <c r="E12" i="6"/>
  <c r="M12" i="6"/>
  <c r="U12" i="6"/>
  <c r="AC12" i="6"/>
  <c r="H12" i="6"/>
  <c r="P12" i="6"/>
  <c r="X12" i="6"/>
  <c r="AF12" i="6"/>
  <c r="I12" i="6"/>
  <c r="Q12" i="6"/>
  <c r="Y12" i="6"/>
  <c r="AG12" i="6"/>
  <c r="L12" i="6"/>
  <c r="T12" i="6"/>
  <c r="AB12" i="6"/>
  <c r="H9" i="6"/>
  <c r="L9" i="6"/>
  <c r="P9" i="6"/>
  <c r="T9" i="6"/>
  <c r="X9" i="6"/>
  <c r="AB9" i="6"/>
  <c r="AF9" i="6"/>
  <c r="E9" i="6"/>
  <c r="I9" i="6"/>
  <c r="M9" i="6"/>
  <c r="Q9" i="6"/>
  <c r="U9" i="6"/>
  <c r="Y9" i="6"/>
  <c r="AC9" i="6"/>
  <c r="AG9" i="6"/>
  <c r="G9" i="6"/>
  <c r="O9" i="6"/>
  <c r="W9" i="6"/>
  <c r="AE9" i="6"/>
  <c r="J9" i="6"/>
  <c r="R9" i="6"/>
  <c r="Z9" i="6"/>
  <c r="D9" i="6"/>
  <c r="K9" i="6"/>
  <c r="S9" i="6"/>
  <c r="AA9" i="6"/>
  <c r="F9" i="6"/>
  <c r="N9" i="6"/>
  <c r="V9" i="6"/>
  <c r="AD9" i="6"/>
  <c r="F3" i="6"/>
  <c r="J3" i="6"/>
  <c r="N3" i="6"/>
  <c r="R3" i="6"/>
  <c r="V3" i="6"/>
  <c r="Z3" i="6"/>
  <c r="AD3" i="6"/>
  <c r="D3" i="6"/>
  <c r="G3" i="6"/>
  <c r="K3" i="6"/>
  <c r="O3" i="6"/>
  <c r="S3" i="6"/>
  <c r="W3" i="6"/>
  <c r="AA3" i="6"/>
  <c r="AE3" i="6"/>
  <c r="AF3" i="6"/>
  <c r="E3" i="6"/>
  <c r="I3" i="6"/>
  <c r="M3" i="6"/>
  <c r="Q3" i="6"/>
  <c r="U3" i="6"/>
  <c r="Y3" i="6"/>
  <c r="AC3" i="6"/>
  <c r="AG3" i="6"/>
  <c r="H3" i="6"/>
  <c r="L3" i="6"/>
  <c r="P3" i="6"/>
  <c r="T3" i="6"/>
  <c r="X3" i="6"/>
  <c r="AB3" i="6"/>
  <c r="H19" i="7"/>
  <c r="L19" i="7"/>
  <c r="P19" i="7"/>
  <c r="T19" i="7"/>
  <c r="X19" i="7"/>
  <c r="AB19" i="7"/>
  <c r="AF19" i="7"/>
  <c r="F19" i="7"/>
  <c r="N19" i="7"/>
  <c r="V19" i="7"/>
  <c r="AD19" i="7"/>
  <c r="E19" i="7"/>
  <c r="I19" i="7"/>
  <c r="M19" i="7"/>
  <c r="Q19" i="7"/>
  <c r="U19" i="7"/>
  <c r="Y19" i="7"/>
  <c r="AC19" i="7"/>
  <c r="AG19" i="7"/>
  <c r="J19" i="7"/>
  <c r="R19" i="7"/>
  <c r="Z19" i="7"/>
  <c r="G19" i="7"/>
  <c r="W19" i="7"/>
  <c r="K19" i="7"/>
  <c r="AA19" i="7"/>
  <c r="O19" i="7"/>
  <c r="AE19" i="7"/>
  <c r="S19" i="7"/>
  <c r="E18" i="6"/>
  <c r="I18" i="6"/>
  <c r="M18" i="6"/>
  <c r="Q18" i="6"/>
  <c r="U18" i="6"/>
  <c r="Y18" i="6"/>
  <c r="AC18" i="6"/>
  <c r="D18" i="6"/>
  <c r="F18" i="6"/>
  <c r="J18" i="6"/>
  <c r="N18" i="6"/>
  <c r="R18" i="6"/>
  <c r="V18" i="6"/>
  <c r="Z18" i="6"/>
  <c r="AD18" i="6"/>
  <c r="H18" i="6"/>
  <c r="P18" i="6"/>
  <c r="X18" i="6"/>
  <c r="AF18" i="6"/>
  <c r="K18" i="6"/>
  <c r="S18" i="6"/>
  <c r="AA18" i="6"/>
  <c r="AG18" i="6"/>
  <c r="L18" i="6"/>
  <c r="T18" i="6"/>
  <c r="AB18" i="6"/>
  <c r="G18" i="6"/>
  <c r="O18" i="6"/>
  <c r="W18" i="6"/>
  <c r="AE18" i="6"/>
  <c r="K10" i="7"/>
  <c r="H51" i="2"/>
  <c r="S15" i="2"/>
  <c r="H18" i="2"/>
  <c r="AG54" i="2"/>
  <c r="U23" i="2"/>
  <c r="M3" i="2"/>
  <c r="Y46" i="2"/>
  <c r="P61" i="2"/>
  <c r="AB15" i="2"/>
  <c r="I104" i="2"/>
  <c r="J109" i="2"/>
  <c r="AC74" i="2"/>
  <c r="L89" i="2"/>
  <c r="R79" i="2"/>
  <c r="N49" i="2"/>
  <c r="Z28" i="2"/>
  <c r="X23" i="2"/>
  <c r="AB18" i="2"/>
  <c r="L3" i="2"/>
  <c r="AG44" i="2"/>
  <c r="Y121" i="2"/>
  <c r="N81" i="2"/>
  <c r="AD46" i="2"/>
  <c r="AB89" i="2"/>
  <c r="X69" i="2"/>
  <c r="AD61" i="2"/>
  <c r="X109" i="2"/>
  <c r="T111" i="2"/>
  <c r="I30" i="2"/>
  <c r="N89" i="2"/>
  <c r="AD49" i="2"/>
  <c r="AB8" i="2"/>
  <c r="S54" i="2"/>
  <c r="D101" i="2"/>
  <c r="X59" i="2"/>
  <c r="AF10" i="2"/>
  <c r="P49" i="2"/>
  <c r="P8" i="2"/>
  <c r="Z3" i="2"/>
  <c r="I5" i="2"/>
  <c r="N18" i="2"/>
  <c r="I15" i="2"/>
  <c r="I25" i="2"/>
  <c r="H89" i="2"/>
  <c r="AG104" i="2"/>
  <c r="V109" i="2"/>
  <c r="J3" i="2"/>
  <c r="W13" i="2"/>
  <c r="G5" i="2"/>
  <c r="M121" i="2"/>
  <c r="R15" i="2"/>
  <c r="F89" i="2"/>
  <c r="Z79" i="2"/>
  <c r="R59" i="2"/>
  <c r="G15" i="2"/>
  <c r="AC104" i="2"/>
  <c r="P99" i="2"/>
  <c r="X89" i="2"/>
  <c r="AE44" i="2"/>
  <c r="E5" i="2"/>
  <c r="Q74" i="2"/>
  <c r="V79" i="2"/>
  <c r="R3" i="2"/>
  <c r="J15" i="2"/>
  <c r="E104" i="2"/>
  <c r="F109" i="2"/>
  <c r="T79" i="2"/>
  <c r="AD18" i="2"/>
  <c r="Z13" i="2"/>
  <c r="R8" i="2"/>
  <c r="Y13" i="2"/>
  <c r="W3" i="2"/>
  <c r="AB99" i="2"/>
  <c r="L101" i="2"/>
  <c r="Y96" i="2"/>
  <c r="F30" i="2"/>
  <c r="P10" i="7"/>
  <c r="AB50" i="14"/>
  <c r="T50" i="14"/>
  <c r="L50" i="14"/>
  <c r="AF49" i="14"/>
  <c r="X49" i="14"/>
  <c r="P49" i="14"/>
  <c r="H49" i="14"/>
  <c r="AB48" i="14"/>
  <c r="T48" i="14"/>
  <c r="L48" i="14"/>
  <c r="AF47" i="14"/>
  <c r="X47" i="14"/>
  <c r="P47" i="14"/>
  <c r="H47" i="14"/>
  <c r="AH47" i="14"/>
  <c r="U51" i="2"/>
  <c r="L59" i="2"/>
  <c r="J89" i="2"/>
  <c r="K20" i="2"/>
  <c r="P109" i="2"/>
  <c r="M106" i="2"/>
  <c r="AB49" i="2"/>
  <c r="AC119" i="2"/>
  <c r="J28" i="2"/>
  <c r="AC3" i="2"/>
  <c r="E96" i="2"/>
  <c r="T91" i="2"/>
  <c r="D91" i="2"/>
  <c r="AD81" i="2"/>
  <c r="Q96" i="2"/>
  <c r="AG74" i="2"/>
  <c r="D59" i="2"/>
  <c r="AG5" i="2"/>
  <c r="AD89" i="2"/>
  <c r="AF59" i="2"/>
  <c r="X49" i="2"/>
  <c r="F49" i="2"/>
  <c r="T10" i="2"/>
  <c r="H99" i="2"/>
  <c r="V49" i="2"/>
  <c r="B118" i="2"/>
  <c r="D35" i="5" s="1"/>
  <c r="B113" i="2"/>
  <c r="D34" i="5" s="1"/>
  <c r="V49" i="5" s="1"/>
  <c r="V56" i="5" s="1"/>
  <c r="V58" i="5" s="1"/>
  <c r="D111" i="2"/>
  <c r="B108" i="2"/>
  <c r="D33" i="5" s="1"/>
  <c r="U49" i="5" s="1"/>
  <c r="U56" i="5" s="1"/>
  <c r="U58" i="5" s="1"/>
  <c r="D28" i="2"/>
  <c r="B27" i="2"/>
  <c r="B88" i="2"/>
  <c r="D29" i="5" s="1"/>
  <c r="B7" i="2"/>
  <c r="D13" i="5" s="1"/>
  <c r="C49" i="5" s="1"/>
  <c r="C56" i="5" s="1"/>
  <c r="C58" i="5" s="1"/>
  <c r="B58" i="2"/>
  <c r="B59" i="2" s="1"/>
  <c r="F23" i="5" s="1"/>
  <c r="K51" i="5" s="1"/>
  <c r="B93" i="2"/>
  <c r="D30" i="5" s="1"/>
  <c r="D23" i="2"/>
  <c r="B22" i="2"/>
  <c r="D16" i="5" s="1"/>
  <c r="F49" i="5" s="1"/>
  <c r="F56" i="5" s="1"/>
  <c r="F58" i="5" s="1"/>
  <c r="B43" i="2"/>
  <c r="D20" i="5" s="1"/>
  <c r="B78" i="2"/>
  <c r="D27" i="5" s="1"/>
  <c r="O49" i="5" s="1"/>
  <c r="O56" i="5" s="1"/>
  <c r="O58" i="5" s="1"/>
  <c r="B68" i="2"/>
  <c r="D25" i="5" s="1"/>
  <c r="M49" i="5" s="1"/>
  <c r="M56" i="5" s="1"/>
  <c r="M58" i="5" s="1"/>
  <c r="B73" i="2"/>
  <c r="D26" i="5" s="1"/>
  <c r="N50" i="5" s="1"/>
  <c r="D64" i="2"/>
  <c r="B63" i="2"/>
  <c r="D24" i="5" s="1"/>
  <c r="L49" i="5" s="1"/>
  <c r="L56" i="5" s="1"/>
  <c r="L58" i="5" s="1"/>
  <c r="D84" i="2"/>
  <c r="B83" i="2"/>
  <c r="D28" i="5" s="1"/>
  <c r="B2" i="2"/>
  <c r="D12" i="5" s="1"/>
  <c r="B12" i="2"/>
  <c r="D14" i="5" s="1"/>
  <c r="D49" i="5" s="1"/>
  <c r="D56" i="5" s="1"/>
  <c r="D58" i="5" s="1"/>
  <c r="B98" i="2"/>
  <c r="B17" i="2"/>
  <c r="D15" i="5" s="1"/>
  <c r="E49" i="5" s="1"/>
  <c r="E56" i="5" s="1"/>
  <c r="E58" i="5" s="1"/>
  <c r="B103" i="2"/>
  <c r="D32" i="5" s="1"/>
  <c r="T49" i="5" s="1"/>
  <c r="T56" i="5" s="1"/>
  <c r="T58" i="5" s="1"/>
  <c r="B53" i="2"/>
  <c r="D22" i="5" s="1"/>
  <c r="J49" i="5" s="1"/>
  <c r="J56" i="5" s="1"/>
  <c r="J58" i="5" s="1"/>
  <c r="D49" i="2"/>
  <c r="B48" i="2"/>
  <c r="D21" i="5" s="1"/>
  <c r="I49" i="5" s="1"/>
  <c r="I56" i="5" s="1"/>
  <c r="I58" i="5" s="1"/>
  <c r="X49" i="5"/>
  <c r="X56" i="5" s="1"/>
  <c r="X58" i="5" s="1"/>
  <c r="E36" i="5"/>
  <c r="X50" i="5" s="1"/>
  <c r="X28" i="2"/>
  <c r="Q119" i="2"/>
  <c r="J59" i="2"/>
  <c r="Q23" i="2"/>
  <c r="AE13" i="2"/>
  <c r="S10" i="2"/>
  <c r="AD15" i="2"/>
  <c r="N15" i="2"/>
  <c r="R23" i="2"/>
  <c r="AG15" i="2"/>
  <c r="AB79" i="2"/>
  <c r="F3" i="2"/>
  <c r="K8" i="2"/>
  <c r="Q13" i="2"/>
  <c r="AA46" i="2"/>
  <c r="U20" i="2"/>
  <c r="O15" i="2"/>
  <c r="Z61" i="2"/>
  <c r="AF46" i="2"/>
  <c r="AG23" i="2"/>
  <c r="O3" i="2"/>
  <c r="J25" i="2"/>
  <c r="AD5" i="2"/>
  <c r="T99" i="2"/>
  <c r="N109" i="2"/>
  <c r="Z23" i="2"/>
  <c r="V3" i="2"/>
  <c r="N3" i="2"/>
  <c r="AD109" i="2"/>
  <c r="K46" i="2"/>
  <c r="L109" i="2"/>
  <c r="L79" i="2"/>
  <c r="H28" i="2"/>
  <c r="O56" i="2"/>
  <c r="K66" i="2"/>
  <c r="P84" i="2"/>
  <c r="AA84" i="2"/>
  <c r="AG18" i="2"/>
  <c r="X84" i="2"/>
  <c r="Y56" i="2"/>
  <c r="I59" i="2"/>
  <c r="Y8" i="2"/>
  <c r="AD30" i="2"/>
  <c r="P71" i="2"/>
  <c r="D30" i="2"/>
  <c r="E28" i="2"/>
  <c r="AF89" i="2"/>
  <c r="X10" i="2"/>
  <c r="V89" i="2"/>
  <c r="F59" i="2"/>
  <c r="AA13" i="2"/>
  <c r="V56" i="2"/>
  <c r="W18" i="2"/>
  <c r="D109" i="2"/>
  <c r="X79" i="2"/>
  <c r="M23" i="2"/>
  <c r="W8" i="2"/>
  <c r="AC15" i="2"/>
  <c r="D51" i="2"/>
  <c r="U119" i="2"/>
  <c r="R84" i="2"/>
  <c r="K49" i="2"/>
  <c r="U3" i="2"/>
  <c r="K3" i="2"/>
  <c r="K61" i="2"/>
  <c r="H59" i="2"/>
  <c r="K15" i="2"/>
  <c r="AF20" i="2"/>
  <c r="U104" i="2"/>
  <c r="V59" i="2"/>
  <c r="F18" i="2"/>
  <c r="O8" i="2"/>
  <c r="AA3" i="2"/>
  <c r="S25" i="2"/>
  <c r="N25" i="2"/>
  <c r="AF15" i="2"/>
  <c r="AF109" i="2"/>
  <c r="I74" i="2"/>
  <c r="P89" i="2"/>
  <c r="J79" i="2"/>
  <c r="V18" i="2"/>
  <c r="H8" i="2"/>
  <c r="AC44" i="2"/>
  <c r="K28" i="2"/>
  <c r="X5" i="2"/>
  <c r="G20" i="2"/>
  <c r="Z86" i="2"/>
  <c r="T30" i="2"/>
  <c r="P15" i="2"/>
  <c r="H15" i="2"/>
  <c r="H5" i="2"/>
  <c r="R109" i="2"/>
  <c r="F79" i="2"/>
  <c r="AB59" i="2"/>
  <c r="T59" i="2"/>
  <c r="X13" i="2"/>
  <c r="AF3" i="2"/>
  <c r="P3" i="2"/>
  <c r="M13" i="2"/>
  <c r="AE8" i="2"/>
  <c r="Y3" i="2"/>
  <c r="I121" i="2"/>
  <c r="H111" i="2"/>
  <c r="Y106" i="2"/>
  <c r="AC25" i="2"/>
  <c r="G10" i="2"/>
  <c r="D25" i="2"/>
  <c r="S64" i="2"/>
  <c r="Z89" i="2"/>
  <c r="R89" i="2"/>
  <c r="F54" i="2"/>
  <c r="AD23" i="2"/>
  <c r="V23" i="2"/>
  <c r="Z8" i="2"/>
  <c r="J8" i="2"/>
  <c r="I96" i="2"/>
  <c r="N64" i="2"/>
  <c r="S59" i="2"/>
  <c r="L69" i="2"/>
  <c r="T69" i="2"/>
  <c r="M16" i="7"/>
  <c r="K116" i="2"/>
  <c r="AA116" i="2"/>
  <c r="L86" i="2"/>
  <c r="Y25" i="2"/>
  <c r="B45" i="2"/>
  <c r="H52" i="5" s="1"/>
  <c r="AC56" i="2"/>
  <c r="AE86" i="2"/>
  <c r="K86" i="2"/>
  <c r="I10" i="2"/>
  <c r="H86" i="2"/>
  <c r="W51" i="2"/>
  <c r="X20" i="2"/>
  <c r="AE20" i="2"/>
  <c r="O20" i="2"/>
  <c r="AG10" i="2"/>
  <c r="AG28" i="2"/>
  <c r="Q10" i="2"/>
  <c r="M49" i="2"/>
  <c r="E18" i="2"/>
  <c r="E51" i="2"/>
  <c r="AE5" i="2"/>
  <c r="AC18" i="2"/>
  <c r="Q106" i="2"/>
  <c r="U101" i="2"/>
  <c r="H81" i="2"/>
  <c r="M96" i="2"/>
  <c r="J86" i="2"/>
  <c r="Z76" i="2"/>
  <c r="E76" i="2"/>
  <c r="R51" i="2"/>
  <c r="V30" i="2"/>
  <c r="Z20" i="2"/>
  <c r="J20" i="2"/>
  <c r="AD10" i="2"/>
  <c r="N10" i="2"/>
  <c r="AG101" i="2"/>
  <c r="AD99" i="2"/>
  <c r="N99" i="2"/>
  <c r="E101" i="2"/>
  <c r="Z114" i="2"/>
  <c r="H96" i="2"/>
  <c r="P56" i="2"/>
  <c r="Y30" i="2"/>
  <c r="AF56" i="2"/>
  <c r="AC49" i="2"/>
  <c r="AB71" i="2"/>
  <c r="AE66" i="2"/>
  <c r="G66" i="2"/>
  <c r="Q20" i="2"/>
  <c r="Q30" i="2"/>
  <c r="M20" i="2"/>
  <c r="F76" i="2"/>
  <c r="U66" i="2"/>
  <c r="E66" i="2"/>
  <c r="R66" i="2"/>
  <c r="U56" i="2"/>
  <c r="R56" i="2"/>
  <c r="AB30" i="2"/>
  <c r="L30" i="2"/>
  <c r="P20" i="2"/>
  <c r="D10" i="2"/>
  <c r="AF86" i="2"/>
  <c r="H25" i="2"/>
  <c r="V15" i="2"/>
  <c r="M116" i="2"/>
  <c r="T25" i="2"/>
  <c r="AB25" i="2"/>
  <c r="I86" i="2"/>
  <c r="F66" i="2"/>
  <c r="Z56" i="2"/>
  <c r="J56" i="2"/>
  <c r="G25" i="2"/>
  <c r="W25" i="2"/>
  <c r="R114" i="2"/>
  <c r="I114" i="2"/>
  <c r="AD86" i="2"/>
  <c r="N86" i="2"/>
  <c r="AA30" i="2"/>
  <c r="G51" i="2"/>
  <c r="AE18" i="2"/>
  <c r="O18" i="2"/>
  <c r="AA8" i="2"/>
  <c r="P30" i="2"/>
  <c r="N96" i="2"/>
  <c r="O51" i="2"/>
  <c r="S30" i="2"/>
  <c r="G56" i="2"/>
  <c r="Z51" i="2"/>
  <c r="J51" i="2"/>
  <c r="N30" i="2"/>
  <c r="R20" i="2"/>
  <c r="I20" i="2"/>
  <c r="F10" i="2"/>
  <c r="U10" i="2"/>
  <c r="S86" i="2"/>
  <c r="G86" i="2"/>
  <c r="O86" i="2"/>
  <c r="W86" i="2"/>
  <c r="AD56" i="2"/>
  <c r="N56" i="2"/>
  <c r="L25" i="2"/>
  <c r="AA25" i="2"/>
  <c r="Q51" i="2"/>
  <c r="S96" i="2"/>
  <c r="Y114" i="2"/>
  <c r="AG114" i="2"/>
  <c r="U28" i="2"/>
  <c r="AC8" i="2"/>
  <c r="U8" i="2"/>
  <c r="M8" i="2"/>
  <c r="E8" i="2"/>
  <c r="Q81" i="2"/>
  <c r="J114" i="2"/>
  <c r="N116" i="2"/>
  <c r="U96" i="2"/>
  <c r="AC96" i="2"/>
  <c r="U76" i="2"/>
  <c r="R30" i="2"/>
  <c r="I51" i="2"/>
  <c r="E10" i="2"/>
  <c r="Y49" i="2"/>
  <c r="AF81" i="2"/>
  <c r="P81" i="2"/>
  <c r="T51" i="2"/>
  <c r="T20" i="2"/>
  <c r="D20" i="2"/>
  <c r="AC66" i="2"/>
  <c r="Z116" i="2"/>
  <c r="AG51" i="2"/>
  <c r="M30" i="2"/>
  <c r="AD94" i="2"/>
  <c r="Q18" i="2"/>
  <c r="I18" i="2"/>
  <c r="O114" i="2"/>
  <c r="Y86" i="2"/>
  <c r="K56" i="2"/>
  <c r="AG84" i="2"/>
  <c r="T66" i="2"/>
  <c r="Y20" i="2"/>
  <c r="V86" i="2"/>
  <c r="F86" i="2"/>
  <c r="Y66" i="2"/>
  <c r="V66" i="2"/>
  <c r="S94" i="2"/>
  <c r="V94" i="2"/>
  <c r="F94" i="2"/>
  <c r="AG71" i="2"/>
  <c r="H71" i="2"/>
  <c r="AG69" i="2"/>
  <c r="D71" i="2"/>
  <c r="H69" i="2"/>
  <c r="E71" i="2"/>
  <c r="AE116" i="2"/>
  <c r="W74" i="2"/>
  <c r="S74" i="2"/>
  <c r="AB74" i="2"/>
  <c r="V71" i="2"/>
  <c r="W94" i="2"/>
  <c r="G116" i="2"/>
  <c r="W116" i="2"/>
  <c r="AA56" i="2"/>
  <c r="Y84" i="2"/>
  <c r="L74" i="2"/>
  <c r="E59" i="2"/>
  <c r="Q64" i="2"/>
  <c r="H56" i="2"/>
  <c r="M76" i="2"/>
  <c r="F69" i="2"/>
  <c r="F74" i="2"/>
  <c r="P114" i="2"/>
  <c r="X114" i="2"/>
  <c r="AC114" i="2"/>
  <c r="AG64" i="2"/>
  <c r="T96" i="2"/>
  <c r="D96" i="2"/>
  <c r="O94" i="2"/>
  <c r="D74" i="2"/>
  <c r="G71" i="2"/>
  <c r="O66" i="2"/>
  <c r="M79" i="2"/>
  <c r="I116" i="2"/>
  <c r="J116" i="2"/>
  <c r="R116" i="2"/>
  <c r="AE96" i="2"/>
  <c r="K106" i="2"/>
  <c r="S106" i="2"/>
  <c r="AD116" i="2"/>
  <c r="AB114" i="2"/>
  <c r="K96" i="2"/>
  <c r="U114" i="2"/>
  <c r="AC116" i="2"/>
  <c r="O61" i="2"/>
  <c r="G114" i="2"/>
  <c r="P66" i="2"/>
  <c r="AA66" i="2"/>
  <c r="P96" i="2"/>
  <c r="L66" i="2"/>
  <c r="G61" i="2"/>
  <c r="F116" i="2"/>
  <c r="V116" i="2"/>
  <c r="L116" i="2"/>
  <c r="AB116" i="2"/>
  <c r="K71" i="2"/>
  <c r="Z104" i="2"/>
  <c r="Y116" i="2"/>
  <c r="N114" i="2"/>
  <c r="W114" i="2"/>
  <c r="AE114" i="2"/>
  <c r="P116" i="2"/>
  <c r="AE94" i="2"/>
  <c r="O96" i="2"/>
  <c r="J94" i="2"/>
  <c r="R94" i="2"/>
  <c r="Z94" i="2"/>
  <c r="N74" i="2"/>
  <c r="F71" i="2"/>
  <c r="F15" i="2"/>
  <c r="U79" i="2"/>
  <c r="AA114" i="2"/>
  <c r="W96" i="2"/>
  <c r="G94" i="2"/>
  <c r="K74" i="2"/>
  <c r="R74" i="2"/>
  <c r="G69" i="2"/>
  <c r="W69" i="2"/>
  <c r="Z71" i="2"/>
  <c r="F64" i="2"/>
  <c r="D54" i="2"/>
  <c r="Z54" i="2"/>
  <c r="R54" i="2"/>
  <c r="J54" i="2"/>
  <c r="O116" i="2"/>
  <c r="Z96" i="2"/>
  <c r="R76" i="2"/>
  <c r="F114" i="2"/>
  <c r="K89" i="2"/>
  <c r="I84" i="2"/>
  <c r="E79" i="2"/>
  <c r="AD74" i="2"/>
  <c r="V74" i="2"/>
  <c r="AD69" i="2"/>
  <c r="L48" i="5"/>
  <c r="T56" i="2"/>
  <c r="D56" i="2"/>
  <c r="G96" i="2"/>
  <c r="U81" i="2"/>
  <c r="J96" i="2"/>
  <c r="Z74" i="2"/>
  <c r="J74" i="2"/>
  <c r="N69" i="2"/>
  <c r="V64" i="2"/>
  <c r="AB56" i="2"/>
  <c r="L56" i="2"/>
  <c r="S116" i="2"/>
  <c r="I109" i="2"/>
  <c r="T121" i="2"/>
  <c r="S101" i="2"/>
  <c r="AC79" i="2"/>
  <c r="AB94" i="2"/>
  <c r="P76" i="2"/>
  <c r="W119" i="2"/>
  <c r="R104" i="2"/>
  <c r="J104" i="2"/>
  <c r="J119" i="2"/>
  <c r="AF116" i="2"/>
  <c r="AF64" i="2"/>
  <c r="X64" i="2"/>
  <c r="P64" i="2"/>
  <c r="I79" i="2"/>
  <c r="V119" i="2"/>
  <c r="F119" i="2"/>
  <c r="K114" i="2"/>
  <c r="AA76" i="2"/>
  <c r="K76" i="2"/>
  <c r="AB64" i="2"/>
  <c r="T64" i="2"/>
  <c r="L64" i="2"/>
  <c r="L114" i="2"/>
  <c r="AA89" i="2"/>
  <c r="Y109" i="2"/>
  <c r="S89" i="2"/>
  <c r="F44" i="2"/>
  <c r="N44" i="2"/>
  <c r="R119" i="2"/>
  <c r="AF106" i="2"/>
  <c r="E114" i="2"/>
  <c r="AA106" i="2"/>
  <c r="AA96" i="2"/>
  <c r="D104" i="2"/>
  <c r="Y79" i="2"/>
  <c r="Z119" i="2"/>
  <c r="P106" i="2"/>
  <c r="AF94" i="2"/>
  <c r="S71" i="2"/>
  <c r="Z64" i="2"/>
  <c r="R64" i="2"/>
  <c r="J64" i="2"/>
  <c r="L44" i="2"/>
  <c r="T44" i="2"/>
  <c r="AB44" i="2"/>
  <c r="D66" i="2"/>
  <c r="N104" i="2"/>
  <c r="AD104" i="2"/>
  <c r="H74" i="2"/>
  <c r="H44" i="2"/>
  <c r="P44" i="2"/>
  <c r="X44" i="2"/>
  <c r="Z121" i="2"/>
  <c r="N106" i="2"/>
  <c r="AD106" i="2"/>
  <c r="F99" i="2"/>
  <c r="V104" i="2"/>
  <c r="F104" i="2"/>
  <c r="I64" i="2"/>
  <c r="E48" i="5"/>
  <c r="D94" i="2"/>
  <c r="D18" i="2"/>
  <c r="D15" i="2"/>
  <c r="D79" i="2"/>
  <c r="D13" i="2"/>
  <c r="AF25" i="2"/>
  <c r="O76" i="2"/>
  <c r="P25" i="2"/>
  <c r="T5" i="2"/>
  <c r="AB5" i="2"/>
  <c r="W121" i="2"/>
  <c r="AG79" i="2"/>
  <c r="K94" i="2"/>
  <c r="AE74" i="2"/>
  <c r="D5" i="2"/>
  <c r="S3" i="2"/>
  <c r="S114" i="2"/>
  <c r="AE28" i="2"/>
  <c r="W28" i="2"/>
  <c r="O28" i="2"/>
  <c r="I54" i="2"/>
  <c r="AC28" i="2"/>
  <c r="X76" i="2"/>
  <c r="AA71" i="2"/>
  <c r="AA18" i="2"/>
  <c r="AE23" i="2"/>
  <c r="O23" i="2"/>
  <c r="N119" i="2"/>
  <c r="AD119" i="2"/>
  <c r="N121" i="2"/>
  <c r="AB96" i="2"/>
  <c r="L96" i="2"/>
  <c r="B9" i="2"/>
  <c r="C52" i="5" s="1"/>
  <c r="AA23" i="2"/>
  <c r="K23" i="2"/>
  <c r="F48" i="5"/>
  <c r="D48" i="5"/>
  <c r="AG121" i="2"/>
  <c r="AA94" i="2"/>
  <c r="Q84" i="2"/>
  <c r="AG81" i="2"/>
  <c r="Q79" i="2"/>
  <c r="AE76" i="2"/>
  <c r="O74" i="2"/>
  <c r="W64" i="2"/>
  <c r="M61" i="2"/>
  <c r="I56" i="2"/>
  <c r="Q44" i="2"/>
  <c r="AE30" i="2"/>
  <c r="O30" i="2"/>
  <c r="G28" i="2"/>
  <c r="W30" i="2"/>
  <c r="G48" i="5"/>
  <c r="AE25" i="2"/>
  <c r="O25" i="2"/>
  <c r="B24" i="2"/>
  <c r="F52" i="5" s="1"/>
  <c r="B19" i="2"/>
  <c r="E52" i="5" s="1"/>
  <c r="L20" i="2"/>
  <c r="S18" i="2"/>
  <c r="U15" i="2"/>
  <c r="E15" i="2"/>
  <c r="B14" i="2"/>
  <c r="D52" i="5" s="1"/>
  <c r="V10" i="2"/>
  <c r="B4" i="2"/>
  <c r="B52" i="5" s="1"/>
  <c r="S5" i="2"/>
  <c r="B48" i="5"/>
  <c r="AB121" i="2"/>
  <c r="X106" i="2"/>
  <c r="H106" i="2"/>
  <c r="AA101" i="2"/>
  <c r="K101" i="2"/>
  <c r="V101" i="2"/>
  <c r="H114" i="2"/>
  <c r="S76" i="2"/>
  <c r="D114" i="2"/>
  <c r="V114" i="2"/>
  <c r="X96" i="2"/>
  <c r="N46" i="2"/>
  <c r="V46" i="2"/>
  <c r="E116" i="2"/>
  <c r="M114" i="2"/>
  <c r="S44" i="2"/>
  <c r="B12" i="8"/>
  <c r="C11" i="8" s="1"/>
  <c r="B3" i="8"/>
  <c r="C2" i="8" s="1"/>
  <c r="L121" i="2"/>
  <c r="H76" i="2"/>
  <c r="T116" i="2"/>
  <c r="E44" i="2"/>
  <c r="R48" i="5"/>
  <c r="H94" i="2"/>
  <c r="L94" i="2"/>
  <c r="P94" i="2"/>
  <c r="T94" i="2"/>
  <c r="X94" i="2"/>
  <c r="B95" i="2"/>
  <c r="R52" i="5" s="1"/>
  <c r="AF96" i="2"/>
  <c r="W76" i="2"/>
  <c r="AC69" i="2"/>
  <c r="S5" i="8"/>
  <c r="AA5" i="8"/>
  <c r="K5" i="8"/>
  <c r="F5" i="8"/>
  <c r="J5" i="8"/>
  <c r="N5" i="8"/>
  <c r="R5" i="8"/>
  <c r="V5" i="8"/>
  <c r="Z5" i="8"/>
  <c r="AD5" i="8"/>
  <c r="Y5" i="8"/>
  <c r="Q5" i="8"/>
  <c r="I5" i="8"/>
  <c r="AE5" i="8"/>
  <c r="O5" i="8"/>
  <c r="AE79" i="2"/>
  <c r="AA79" i="2"/>
  <c r="W79" i="2"/>
  <c r="S79" i="2"/>
  <c r="O79" i="2"/>
  <c r="K79" i="2"/>
  <c r="G79" i="2"/>
  <c r="O48" i="5"/>
  <c r="P48" i="5"/>
  <c r="AA69" i="2"/>
  <c r="AE69" i="2"/>
  <c r="W66" i="2"/>
  <c r="AB86" i="2"/>
  <c r="T86" i="2"/>
  <c r="D86" i="2"/>
  <c r="AE84" i="2"/>
  <c r="D5" i="8"/>
  <c r="H5" i="8"/>
  <c r="L5" i="8"/>
  <c r="P5" i="8"/>
  <c r="T5" i="8"/>
  <c r="X5" i="8"/>
  <c r="AB5" i="8"/>
  <c r="AF5" i="8"/>
  <c r="AC5" i="8"/>
  <c r="U5" i="8"/>
  <c r="M5" i="8"/>
  <c r="E5" i="8"/>
  <c r="W5" i="8"/>
  <c r="G5" i="8"/>
  <c r="AG5" i="8"/>
  <c r="G76" i="2"/>
  <c r="G74" i="2"/>
  <c r="K69" i="2"/>
  <c r="S69" i="2"/>
  <c r="J66" i="2"/>
  <c r="Q66" i="2"/>
  <c r="M66" i="2"/>
  <c r="I66" i="2"/>
  <c r="X66" i="2"/>
  <c r="AB66" i="2"/>
  <c r="H66" i="2"/>
  <c r="H64" i="2"/>
  <c r="W61" i="2"/>
  <c r="Q56" i="2"/>
  <c r="AE121" i="2"/>
  <c r="AE119" i="2"/>
  <c r="U86" i="2"/>
  <c r="M86" i="2"/>
  <c r="E86" i="2"/>
  <c r="AE81" i="2"/>
  <c r="AA81" i="2"/>
  <c r="W81" i="2"/>
  <c r="S81" i="2"/>
  <c r="O81" i="2"/>
  <c r="K81" i="2"/>
  <c r="G81" i="2"/>
  <c r="AA59" i="2"/>
  <c r="Z46" i="2"/>
  <c r="Z44" i="2"/>
  <c r="V44" i="2"/>
  <c r="J44" i="2"/>
  <c r="R44" i="2"/>
  <c r="R46" i="2"/>
  <c r="J46" i="2"/>
  <c r="F46" i="2"/>
  <c r="B29" i="2"/>
  <c r="G52" i="5" s="1"/>
  <c r="AF30" i="2"/>
  <c r="AE17" i="8"/>
  <c r="W17" i="8"/>
  <c r="O17" i="8"/>
  <c r="G17" i="8"/>
  <c r="B42" i="6"/>
  <c r="F3" i="7"/>
  <c r="D106" i="2"/>
  <c r="V48" i="5"/>
  <c r="AE56" i="2"/>
  <c r="W56" i="2"/>
  <c r="AB17" i="8"/>
  <c r="T17" i="8"/>
  <c r="L17" i="8"/>
  <c r="D17" i="8"/>
  <c r="O13" i="7"/>
  <c r="M10" i="7"/>
  <c r="M44" i="2"/>
  <c r="Y8" i="8"/>
  <c r="AF17" i="8"/>
  <c r="X17" i="8"/>
  <c r="P17" i="8"/>
  <c r="H17" i="8"/>
  <c r="N10" i="7"/>
  <c r="U116" i="2"/>
  <c r="Q114" i="2"/>
  <c r="Q116" i="2"/>
  <c r="AD114" i="2"/>
  <c r="T114" i="2"/>
  <c r="B115" i="2"/>
  <c r="V52" i="5" s="1"/>
  <c r="AE89" i="2"/>
  <c r="W89" i="2"/>
  <c r="O89" i="2"/>
  <c r="G89" i="2"/>
  <c r="M54" i="2"/>
  <c r="E54" i="2"/>
  <c r="AB76" i="2"/>
  <c r="T76" i="2"/>
  <c r="L76" i="2"/>
  <c r="D76" i="2"/>
  <c r="W71" i="2"/>
  <c r="O71" i="2"/>
  <c r="F101" i="2"/>
  <c r="R71" i="2"/>
  <c r="J71" i="2"/>
  <c r="I69" i="2"/>
  <c r="M48" i="5"/>
  <c r="M69" i="2"/>
  <c r="Q69" i="2"/>
  <c r="U69" i="2"/>
  <c r="Y69" i="2"/>
  <c r="W44" i="2"/>
  <c r="O44" i="2"/>
  <c r="N48" i="5"/>
  <c r="E69" i="2"/>
  <c r="O121" i="2"/>
  <c r="O119" i="2"/>
  <c r="V99" i="2"/>
  <c r="M99" i="2"/>
  <c r="J48" i="5"/>
  <c r="M56" i="2"/>
  <c r="E56" i="2"/>
  <c r="AE54" i="2"/>
  <c r="AA54" i="2"/>
  <c r="U44" i="2"/>
  <c r="D44" i="2"/>
  <c r="H48" i="5"/>
  <c r="G44" i="2"/>
  <c r="AM51" i="5"/>
  <c r="W48" i="5"/>
  <c r="G121" i="2"/>
  <c r="AA11" i="8"/>
  <c r="Q11" i="8"/>
  <c r="I11" i="8"/>
  <c r="E2" i="8"/>
  <c r="B15" i="8"/>
  <c r="C14" i="8" s="1"/>
  <c r="B6" i="8"/>
  <c r="B9" i="8"/>
  <c r="C8" i="8" s="1"/>
  <c r="AN53" i="5"/>
  <c r="E8" i="8"/>
  <c r="I8" i="8"/>
  <c r="AF11" i="8"/>
  <c r="AB11" i="8"/>
  <c r="X11" i="8"/>
  <c r="T11" i="8"/>
  <c r="P11" i="8"/>
  <c r="L11" i="8"/>
  <c r="H11" i="8"/>
  <c r="D11" i="8"/>
  <c r="AG11" i="8"/>
  <c r="Y11" i="8"/>
  <c r="S11" i="8"/>
  <c r="K11" i="8"/>
  <c r="E11" i="8"/>
  <c r="AE11" i="8"/>
  <c r="W11" i="8"/>
  <c r="M11" i="8"/>
  <c r="AD11" i="8"/>
  <c r="Z11" i="8"/>
  <c r="V11" i="8"/>
  <c r="R11" i="8"/>
  <c r="N11" i="8"/>
  <c r="J11" i="8"/>
  <c r="F11" i="8"/>
  <c r="AC11" i="8"/>
  <c r="U11" i="8"/>
  <c r="O11" i="8"/>
  <c r="G11" i="8"/>
  <c r="X116" i="2"/>
  <c r="H116" i="2"/>
  <c r="D116" i="2"/>
  <c r="AD66" i="2"/>
  <c r="AG109" i="2"/>
  <c r="Q109" i="2"/>
  <c r="AB106" i="2"/>
  <c r="B85" i="2"/>
  <c r="P52" i="5" s="1"/>
  <c r="AC86" i="2"/>
  <c r="AC84" i="2"/>
  <c r="AC99" i="2"/>
  <c r="AE49" i="2"/>
  <c r="AA49" i="2"/>
  <c r="W49" i="2"/>
  <c r="AG89" i="2"/>
  <c r="AC89" i="2"/>
  <c r="Y89" i="2"/>
  <c r="U89" i="2"/>
  <c r="Q89" i="2"/>
  <c r="M89" i="2"/>
  <c r="I89" i="2"/>
  <c r="Q48" i="5"/>
  <c r="B80" i="2"/>
  <c r="O52" i="5" s="1"/>
  <c r="B75" i="2"/>
  <c r="N52" i="5" s="1"/>
  <c r="B110" i="2"/>
  <c r="U52" i="5" s="1"/>
  <c r="N101" i="2"/>
  <c r="AD101" i="2"/>
  <c r="D19" i="7"/>
  <c r="AF76" i="2"/>
  <c r="B70" i="2"/>
  <c r="M52" i="5" s="1"/>
  <c r="AE71" i="2"/>
  <c r="AG66" i="2"/>
  <c r="B65" i="2"/>
  <c r="L52" i="5" s="1"/>
  <c r="AC61" i="2"/>
  <c r="Y61" i="2"/>
  <c r="U61" i="2"/>
  <c r="Q61" i="2"/>
  <c r="AE61" i="2"/>
  <c r="AA61" i="2"/>
  <c r="AB111" i="2"/>
  <c r="W54" i="2"/>
  <c r="B55" i="2"/>
  <c r="J52" i="5" s="1"/>
  <c r="AC101" i="2"/>
  <c r="S51" i="2"/>
  <c r="S49" i="2"/>
  <c r="E89" i="2"/>
  <c r="Z66" i="2"/>
  <c r="X56" i="2"/>
  <c r="B50" i="2"/>
  <c r="I52" i="5" s="1"/>
  <c r="Z2" i="8"/>
  <c r="AA121" i="2"/>
  <c r="S121" i="2"/>
  <c r="K121" i="2"/>
  <c r="H121" i="2"/>
  <c r="P121" i="2"/>
  <c r="AC109" i="2"/>
  <c r="U109" i="2"/>
  <c r="M109" i="2"/>
  <c r="AE109" i="2"/>
  <c r="AA109" i="2"/>
  <c r="W109" i="2"/>
  <c r="S109" i="2"/>
  <c r="O109" i="2"/>
  <c r="K109" i="2"/>
  <c r="AE106" i="2"/>
  <c r="O104" i="2"/>
  <c r="R101" i="2"/>
  <c r="J101" i="2"/>
  <c r="E99" i="2"/>
  <c r="G99" i="2"/>
  <c r="K99" i="2"/>
  <c r="O99" i="2"/>
  <c r="S99" i="2"/>
  <c r="W99" i="2"/>
  <c r="AA99" i="2"/>
  <c r="AE99" i="2"/>
  <c r="B90" i="2"/>
  <c r="Q52" i="5" s="1"/>
  <c r="Z101" i="2"/>
  <c r="Z99" i="2"/>
  <c r="R99" i="2"/>
  <c r="J99" i="2"/>
  <c r="U99" i="2"/>
  <c r="B120" i="2"/>
  <c r="W52" i="5" s="1"/>
  <c r="L119" i="2"/>
  <c r="T119" i="2"/>
  <c r="X119" i="2"/>
  <c r="AF119" i="2"/>
  <c r="AF121" i="2"/>
  <c r="U48" i="5"/>
  <c r="G109" i="2"/>
  <c r="W106" i="2"/>
  <c r="G106" i="2"/>
  <c r="L104" i="2"/>
  <c r="T104" i="2"/>
  <c r="AB104" i="2"/>
  <c r="AF104" i="2"/>
  <c r="AF99" i="2"/>
  <c r="S48" i="5"/>
  <c r="AC111" i="2"/>
  <c r="U111" i="2"/>
  <c r="X121" i="2"/>
  <c r="T106" i="2"/>
  <c r="L106" i="2"/>
  <c r="AE101" i="2"/>
  <c r="W101" i="2"/>
  <c r="O101" i="2"/>
  <c r="G101" i="2"/>
  <c r="M111" i="2"/>
  <c r="E111" i="2"/>
  <c r="B100" i="2"/>
  <c r="S52" i="5" s="1"/>
  <c r="E109" i="2"/>
  <c r="AE104" i="2"/>
  <c r="AA104" i="2"/>
  <c r="W104" i="2"/>
  <c r="S104" i="2"/>
  <c r="K104" i="2"/>
  <c r="G104" i="2"/>
  <c r="AG99" i="2"/>
  <c r="Y99" i="2"/>
  <c r="Q99" i="2"/>
  <c r="I99" i="2"/>
  <c r="H119" i="2"/>
  <c r="P119" i="2"/>
  <c r="AB119" i="2"/>
  <c r="O106" i="2"/>
  <c r="H104" i="2"/>
  <c r="P104" i="2"/>
  <c r="X104" i="2"/>
  <c r="B105" i="2"/>
  <c r="T52" i="5" s="1"/>
  <c r="D119" i="2"/>
  <c r="D121" i="2"/>
  <c r="Q8" i="8"/>
  <c r="B18" i="8"/>
  <c r="C17" i="8" s="1"/>
  <c r="AG8" i="8"/>
  <c r="Q3" i="7"/>
  <c r="O7" i="7"/>
  <c r="N3" i="7"/>
  <c r="V16" i="7"/>
  <c r="P3" i="7"/>
  <c r="J10" i="7"/>
  <c r="H10" i="7"/>
  <c r="G10" i="7"/>
  <c r="D10" i="7"/>
  <c r="I10" i="7"/>
  <c r="F10" i="7"/>
  <c r="AD16" i="7"/>
  <c r="J16" i="7"/>
  <c r="N16" i="7"/>
  <c r="O16" i="7"/>
  <c r="P16" i="7"/>
  <c r="Q16" i="7"/>
  <c r="F16" i="7"/>
  <c r="I16" i="7"/>
  <c r="K16" i="7"/>
  <c r="N13" i="7"/>
  <c r="P13" i="7"/>
  <c r="Q13" i="7"/>
  <c r="I13" i="7"/>
  <c r="K13" i="7"/>
  <c r="M13" i="7"/>
  <c r="J7" i="7"/>
  <c r="I7" i="7"/>
  <c r="N7" i="7"/>
  <c r="P7" i="7"/>
  <c r="Q7" i="7"/>
  <c r="H7" i="7"/>
  <c r="G7" i="7"/>
  <c r="D7" i="7"/>
  <c r="F7" i="7"/>
  <c r="K7" i="7"/>
  <c r="M7" i="7"/>
  <c r="J3" i="7"/>
  <c r="H3" i="7"/>
  <c r="D3" i="7"/>
  <c r="O3" i="7"/>
  <c r="M3" i="7"/>
  <c r="K3" i="7"/>
  <c r="G3" i="7"/>
  <c r="I3" i="7"/>
  <c r="AC14" i="8"/>
  <c r="U14" i="8"/>
  <c r="B126" i="2"/>
  <c r="G36" i="5" s="1"/>
  <c r="X53" i="5" s="1"/>
  <c r="B124" i="2"/>
  <c r="F36" i="5" s="1"/>
  <c r="X51" i="5" s="1"/>
  <c r="B10" i="14"/>
  <c r="B96" i="14"/>
  <c r="B77" i="14"/>
  <c r="B74" i="14"/>
  <c r="B71" i="14"/>
  <c r="B68" i="14"/>
  <c r="B65" i="14"/>
  <c r="B90" i="14"/>
  <c r="B87" i="14"/>
  <c r="F119" i="14"/>
  <c r="B37" i="14"/>
  <c r="B34" i="14"/>
  <c r="B24" i="14"/>
  <c r="B22" i="14"/>
  <c r="B20" i="14"/>
  <c r="B18" i="14"/>
  <c r="B16" i="14"/>
  <c r="B14" i="14"/>
  <c r="B12" i="14"/>
  <c r="B28" i="14"/>
  <c r="B32" i="14"/>
  <c r="B27" i="14"/>
  <c r="E119" i="14"/>
  <c r="B111" i="14"/>
  <c r="B108" i="14"/>
  <c r="B105" i="14"/>
  <c r="B102" i="14"/>
  <c r="B99" i="14"/>
  <c r="B78" i="14"/>
  <c r="B93" i="14"/>
  <c r="B84" i="14"/>
  <c r="B81" i="14"/>
  <c r="B62" i="14"/>
  <c r="B59" i="14"/>
  <c r="B56" i="14"/>
  <c r="B36" i="14"/>
  <c r="B35" i="14"/>
  <c r="B33" i="14"/>
  <c r="B53" i="14"/>
  <c r="B44" i="14"/>
  <c r="B43" i="14"/>
  <c r="B42" i="14"/>
  <c r="B41" i="14"/>
  <c r="B40" i="14"/>
  <c r="B9" i="14"/>
  <c r="B30" i="14"/>
  <c r="B29" i="14"/>
  <c r="B31" i="14"/>
  <c r="B23" i="14"/>
  <c r="B21" i="14"/>
  <c r="B19" i="14"/>
  <c r="B17" i="14"/>
  <c r="B15" i="14"/>
  <c r="B13" i="14"/>
  <c r="B11" i="14"/>
  <c r="V119" i="14"/>
  <c r="J119" i="14"/>
  <c r="B6" i="14"/>
  <c r="X119" i="14"/>
  <c r="B3" i="14"/>
  <c r="B5" i="14"/>
  <c r="W14" i="8"/>
  <c r="AD14" i="8"/>
  <c r="Z14" i="8"/>
  <c r="V14" i="8"/>
  <c r="R14" i="8"/>
  <c r="N14" i="8"/>
  <c r="J14" i="8"/>
  <c r="F14" i="8"/>
  <c r="AE2" i="8"/>
  <c r="AA2" i="8"/>
  <c r="W2" i="8"/>
  <c r="S2" i="8"/>
  <c r="O2" i="8"/>
  <c r="K2" i="8"/>
  <c r="G2" i="8"/>
  <c r="N2" i="8"/>
  <c r="AE8" i="8"/>
  <c r="W8" i="8"/>
  <c r="O8" i="8"/>
  <c r="G8" i="8"/>
  <c r="F8" i="8"/>
  <c r="J8" i="8"/>
  <c r="N8" i="8"/>
  <c r="R8" i="8"/>
  <c r="V8" i="8"/>
  <c r="Z8" i="8"/>
  <c r="AD8" i="8"/>
  <c r="AF2" i="8"/>
  <c r="X2" i="8"/>
  <c r="P2" i="8"/>
  <c r="H2" i="8"/>
  <c r="AC8" i="8"/>
  <c r="M8" i="8"/>
  <c r="R2" i="8"/>
  <c r="T119" i="14"/>
  <c r="B4" i="14"/>
  <c r="AA14" i="8"/>
  <c r="N119" i="14"/>
  <c r="AF14" i="8"/>
  <c r="AB14" i="8"/>
  <c r="X14" i="8"/>
  <c r="T14" i="8"/>
  <c r="P14" i="8"/>
  <c r="L14" i="8"/>
  <c r="H14" i="8"/>
  <c r="D14" i="8"/>
  <c r="AG2" i="8"/>
  <c r="AC2" i="8"/>
  <c r="Y2" i="8"/>
  <c r="U2" i="8"/>
  <c r="Q2" i="8"/>
  <c r="M2" i="8"/>
  <c r="I2" i="8"/>
  <c r="Y14" i="8"/>
  <c r="V2" i="8"/>
  <c r="F2" i="8"/>
  <c r="AA8" i="8"/>
  <c r="S8" i="8"/>
  <c r="K8" i="8"/>
  <c r="D8" i="8"/>
  <c r="H8" i="8"/>
  <c r="L8" i="8"/>
  <c r="P8" i="8"/>
  <c r="T8" i="8"/>
  <c r="X8" i="8"/>
  <c r="AB8" i="8"/>
  <c r="AF8" i="8"/>
  <c r="AB2" i="8"/>
  <c r="T2" i="8"/>
  <c r="L2" i="8"/>
  <c r="D2" i="8"/>
  <c r="U8" i="8"/>
  <c r="AD2" i="8"/>
  <c r="J2" i="8"/>
  <c r="H16" i="7"/>
  <c r="AE16" i="7"/>
  <c r="AA16" i="7"/>
  <c r="W16" i="7"/>
  <c r="S16" i="7"/>
  <c r="AB16" i="7"/>
  <c r="T16" i="7"/>
  <c r="Z16" i="7"/>
  <c r="D16" i="7"/>
  <c r="AG16" i="7"/>
  <c r="AC16" i="7"/>
  <c r="Y16" i="7"/>
  <c r="U16" i="7"/>
  <c r="L16" i="7"/>
  <c r="AF16" i="7"/>
  <c r="X16" i="7"/>
  <c r="E16" i="7"/>
  <c r="R16" i="7"/>
  <c r="G16" i="7"/>
  <c r="H13" i="7"/>
  <c r="D13" i="7"/>
  <c r="F13" i="7"/>
  <c r="G13" i="7"/>
  <c r="J13" i="7"/>
  <c r="AG14" i="8"/>
  <c r="O14" i="8"/>
  <c r="G14" i="8"/>
  <c r="AE14" i="8"/>
  <c r="S14" i="8"/>
  <c r="K14" i="8"/>
  <c r="AL15" i="6"/>
  <c r="AJ15" i="6"/>
  <c r="AH15" i="6"/>
  <c r="AK15" i="6"/>
  <c r="AI15" i="6"/>
  <c r="AL12" i="6"/>
  <c r="AJ12" i="6"/>
  <c r="AH12" i="6"/>
  <c r="AI12" i="6"/>
  <c r="AK12" i="6"/>
  <c r="AG7" i="7"/>
  <c r="AE7" i="7"/>
  <c r="AC7" i="7"/>
  <c r="AA7" i="7"/>
  <c r="Y7" i="7"/>
  <c r="W7" i="7"/>
  <c r="U7" i="7"/>
  <c r="S7" i="7"/>
  <c r="L7" i="7"/>
  <c r="AD7" i="7"/>
  <c r="Z7" i="7"/>
  <c r="V7" i="7"/>
  <c r="R7" i="7"/>
  <c r="AF7" i="7"/>
  <c r="X7" i="7"/>
  <c r="E7" i="7"/>
  <c r="T7" i="7"/>
  <c r="AB7" i="7"/>
  <c r="AG13" i="7"/>
  <c r="AE13" i="7"/>
  <c r="AC13" i="7"/>
  <c r="AA13" i="7"/>
  <c r="Y13" i="7"/>
  <c r="W13" i="7"/>
  <c r="U13" i="7"/>
  <c r="S13" i="7"/>
  <c r="L13" i="7"/>
  <c r="AD13" i="7"/>
  <c r="Z13" i="7"/>
  <c r="V13" i="7"/>
  <c r="R13" i="7"/>
  <c r="AB13" i="7"/>
  <c r="T13" i="7"/>
  <c r="X13" i="7"/>
  <c r="AF13" i="7"/>
  <c r="E13" i="7"/>
  <c r="AL6" i="6"/>
  <c r="AJ6" i="6"/>
  <c r="AH6" i="6"/>
  <c r="AK6" i="6"/>
  <c r="AI6" i="6"/>
  <c r="AG3" i="7"/>
  <c r="AE3" i="7"/>
  <c r="AC3" i="7"/>
  <c r="AA3" i="7"/>
  <c r="Y3" i="7"/>
  <c r="W3" i="7"/>
  <c r="U3" i="7"/>
  <c r="S3" i="7"/>
  <c r="L3" i="7"/>
  <c r="AD3" i="7"/>
  <c r="Z3" i="7"/>
  <c r="V3" i="7"/>
  <c r="R3" i="7"/>
  <c r="AF3" i="7"/>
  <c r="X3" i="7"/>
  <c r="E3" i="7"/>
  <c r="AB3" i="7"/>
  <c r="T3" i="7"/>
  <c r="AG50" i="14"/>
  <c r="AC50" i="14"/>
  <c r="Y50" i="14"/>
  <c r="U50" i="14"/>
  <c r="Q50" i="14"/>
  <c r="M50" i="14"/>
  <c r="I50" i="14"/>
  <c r="D50" i="14"/>
  <c r="AE49" i="14"/>
  <c r="AA49" i="14"/>
  <c r="W49" i="14"/>
  <c r="S49" i="14"/>
  <c r="O49" i="14"/>
  <c r="K49" i="14"/>
  <c r="G49" i="14"/>
  <c r="AG48" i="14"/>
  <c r="AC48" i="14"/>
  <c r="Y48" i="14"/>
  <c r="U48" i="14"/>
  <c r="Q48" i="14"/>
  <c r="M48" i="14"/>
  <c r="I48" i="14"/>
  <c r="D48" i="14"/>
  <c r="AE47" i="14"/>
  <c r="AA47" i="14"/>
  <c r="W47" i="14"/>
  <c r="S47" i="14"/>
  <c r="O47" i="14"/>
  <c r="K47" i="14"/>
  <c r="G47" i="14"/>
  <c r="AA50" i="14"/>
  <c r="S50" i="14"/>
  <c r="K50" i="14"/>
  <c r="AC49" i="14"/>
  <c r="U49" i="14"/>
  <c r="M49" i="14"/>
  <c r="D49" i="14"/>
  <c r="AA48" i="14"/>
  <c r="S48" i="14"/>
  <c r="K48" i="14"/>
  <c r="AC47" i="14"/>
  <c r="U47" i="14"/>
  <c r="M47" i="14"/>
  <c r="D47" i="14"/>
  <c r="AE50" i="14"/>
  <c r="O50" i="14"/>
  <c r="Y49" i="14"/>
  <c r="I49" i="14"/>
  <c r="AE48" i="14"/>
  <c r="O48" i="14"/>
  <c r="Y47" i="14"/>
  <c r="I47" i="14"/>
  <c r="W50" i="14"/>
  <c r="G50" i="14"/>
  <c r="AG49" i="14"/>
  <c r="Q49" i="14"/>
  <c r="W48" i="14"/>
  <c r="G48" i="14"/>
  <c r="AG47" i="14"/>
  <c r="Q47" i="14"/>
  <c r="AL9" i="6"/>
  <c r="AJ9" i="6"/>
  <c r="AH9" i="6"/>
  <c r="AK9" i="6"/>
  <c r="AI9" i="6"/>
  <c r="AG10" i="7"/>
  <c r="AE10" i="7"/>
  <c r="AC10" i="7"/>
  <c r="AA10" i="7"/>
  <c r="Y10" i="7"/>
  <c r="W10" i="7"/>
  <c r="U10" i="7"/>
  <c r="S10" i="7"/>
  <c r="L10" i="7"/>
  <c r="AF10" i="7"/>
  <c r="AB10" i="7"/>
  <c r="X10" i="7"/>
  <c r="T10" i="7"/>
  <c r="E10" i="7"/>
  <c r="AD10" i="7"/>
  <c r="V10" i="7"/>
  <c r="Z10" i="7"/>
  <c r="R10" i="7"/>
  <c r="AO50" i="5"/>
  <c r="AN50" i="5"/>
  <c r="AM50" i="5"/>
  <c r="AL50" i="5"/>
  <c r="AM52" i="5"/>
  <c r="AO53" i="5"/>
  <c r="AO49" i="5"/>
  <c r="AO56" i="5" s="1"/>
  <c r="AO58" i="5" s="1"/>
  <c r="AO51" i="5"/>
  <c r="AL52" i="5"/>
  <c r="AL53" i="5"/>
  <c r="AL49" i="5"/>
  <c r="AL56" i="5" s="1"/>
  <c r="AL58" i="5" s="1"/>
  <c r="AJ56" i="5"/>
  <c r="AJ58" i="5" s="1"/>
  <c r="AH56" i="5"/>
  <c r="AH58" i="5" s="1"/>
  <c r="AF56" i="5"/>
  <c r="AF58" i="5" s="1"/>
  <c r="AN52" i="5"/>
  <c r="AN49" i="5"/>
  <c r="AN56" i="5" s="1"/>
  <c r="AN58" i="5" s="1"/>
  <c r="AN51" i="5"/>
  <c r="AK56" i="5"/>
  <c r="AK58" i="5" s="1"/>
  <c r="AI56" i="5"/>
  <c r="AI58" i="5" s="1"/>
  <c r="AG56" i="5"/>
  <c r="AG58" i="5" s="1"/>
  <c r="BD8" i="5"/>
  <c r="D42" i="5" l="1"/>
  <c r="P119" i="14"/>
  <c r="D17" i="5"/>
  <c r="G49" i="5" s="1"/>
  <c r="G56" i="5" s="1"/>
  <c r="G58" i="5" s="1"/>
  <c r="E18" i="5"/>
  <c r="H119" i="14"/>
  <c r="L119" i="14"/>
  <c r="AC85" i="6"/>
  <c r="AA85" i="6"/>
  <c r="Y85" i="6"/>
  <c r="W85" i="6"/>
  <c r="U85" i="6"/>
  <c r="S85" i="6"/>
  <c r="AF85" i="6"/>
  <c r="M85" i="6"/>
  <c r="K85" i="6"/>
  <c r="I85" i="6"/>
  <c r="G85" i="6"/>
  <c r="E85" i="6"/>
  <c r="AD85" i="6"/>
  <c r="P85" i="6"/>
  <c r="F85" i="6"/>
  <c r="AB85" i="6"/>
  <c r="V85" i="6"/>
  <c r="X85" i="6"/>
  <c r="R85" i="6"/>
  <c r="T85" i="6"/>
  <c r="AG85" i="6"/>
  <c r="AE85" i="6"/>
  <c r="N85" i="6"/>
  <c r="L85" i="6"/>
  <c r="Z85" i="6"/>
  <c r="H85" i="6"/>
  <c r="J85" i="6"/>
  <c r="D85" i="6"/>
  <c r="Q85" i="6"/>
  <c r="O85" i="6"/>
  <c r="H49" i="5"/>
  <c r="H56" i="5" s="1"/>
  <c r="H58" i="5" s="1"/>
  <c r="B49" i="5"/>
  <c r="B56" i="5" s="1"/>
  <c r="B58" i="5" s="1"/>
  <c r="R49" i="5"/>
  <c r="R56" i="5" s="1"/>
  <c r="R58" i="5" s="1"/>
  <c r="E30" i="5"/>
  <c r="R50" i="5" s="1"/>
  <c r="W49" i="5"/>
  <c r="W56" i="5" s="1"/>
  <c r="W58" i="5" s="1"/>
  <c r="E35" i="5"/>
  <c r="W50" i="5" s="1"/>
  <c r="B46" i="2"/>
  <c r="G20" i="5" s="1"/>
  <c r="H53" i="5" s="1"/>
  <c r="B10" i="2"/>
  <c r="G13" i="5" s="1"/>
  <c r="C53" i="5" s="1"/>
  <c r="B8" i="2"/>
  <c r="F13" i="5" s="1"/>
  <c r="C51" i="5" s="1"/>
  <c r="E13" i="5"/>
  <c r="C50" i="5" s="1"/>
  <c r="B13" i="2"/>
  <c r="F14" i="5" s="1"/>
  <c r="D51" i="5" s="1"/>
  <c r="B94" i="2"/>
  <c r="F30" i="5" s="1"/>
  <c r="R51" i="5" s="1"/>
  <c r="E26" i="5"/>
  <c r="E24" i="5"/>
  <c r="L50" i="5" s="1"/>
  <c r="B74" i="2"/>
  <c r="F26" i="5" s="1"/>
  <c r="N51" i="5" s="1"/>
  <c r="B25" i="2"/>
  <c r="G16" i="5" s="1"/>
  <c r="F53" i="5" s="1"/>
  <c r="E14" i="5"/>
  <c r="D50" i="5" s="1"/>
  <c r="N49" i="5"/>
  <c r="N56" i="5" s="1"/>
  <c r="N58" i="5" s="1"/>
  <c r="E32" i="5"/>
  <c r="T50" i="5" s="1"/>
  <c r="B91" i="2"/>
  <c r="G29" i="5" s="1"/>
  <c r="Q53" i="5" s="1"/>
  <c r="E28" i="5"/>
  <c r="P50" i="5" s="1"/>
  <c r="E16" i="5"/>
  <c r="F50" i="5" s="1"/>
  <c r="E27" i="5"/>
  <c r="O50" i="5" s="1"/>
  <c r="E20" i="5"/>
  <c r="H50" i="5" s="1"/>
  <c r="E22" i="5"/>
  <c r="J50" i="5" s="1"/>
  <c r="B54" i="2"/>
  <c r="F22" i="5" s="1"/>
  <c r="J51" i="5" s="1"/>
  <c r="B111" i="2"/>
  <c r="G33" i="5" s="1"/>
  <c r="U53" i="5" s="1"/>
  <c r="B5" i="2"/>
  <c r="G12" i="5" s="1"/>
  <c r="B53" i="5" s="1"/>
  <c r="B66" i="2"/>
  <c r="G24" i="5" s="1"/>
  <c r="L53" i="5" s="1"/>
  <c r="E15" i="5"/>
  <c r="E50" i="5" s="1"/>
  <c r="P49" i="5"/>
  <c r="P56" i="5" s="1"/>
  <c r="P58" i="5" s="1"/>
  <c r="B20" i="2"/>
  <c r="G15" i="5" s="1"/>
  <c r="E53" i="5" s="1"/>
  <c r="B23" i="2"/>
  <c r="F16" i="5" s="1"/>
  <c r="F51" i="5" s="1"/>
  <c r="B3" i="2"/>
  <c r="F12" i="5" s="1"/>
  <c r="B51" i="5" s="1"/>
  <c r="B64" i="2"/>
  <c r="F24" i="5" s="1"/>
  <c r="L51" i="5" s="1"/>
  <c r="B15" i="2"/>
  <c r="G14" i="5" s="1"/>
  <c r="D53" i="5" s="1"/>
  <c r="B96" i="2"/>
  <c r="G30" i="5" s="1"/>
  <c r="R53" i="5" s="1"/>
  <c r="E21" i="5"/>
  <c r="I50" i="5" s="1"/>
  <c r="E12" i="5"/>
  <c r="B50" i="5" s="1"/>
  <c r="B71" i="2"/>
  <c r="G25" i="5" s="1"/>
  <c r="M53" i="5" s="1"/>
  <c r="B81" i="2"/>
  <c r="G27" i="5" s="1"/>
  <c r="O53" i="5" s="1"/>
  <c r="B18" i="2"/>
  <c r="F15" i="5" s="1"/>
  <c r="E51" i="5" s="1"/>
  <c r="B79" i="2"/>
  <c r="F27" i="5" s="1"/>
  <c r="O51" i="5" s="1"/>
  <c r="B101" i="2"/>
  <c r="G31" i="5" s="1"/>
  <c r="S53" i="5" s="1"/>
  <c r="Q49" i="5"/>
  <c r="Q56" i="5" s="1"/>
  <c r="Q58" i="5" s="1"/>
  <c r="E29" i="5"/>
  <c r="Q50" i="5" s="1"/>
  <c r="E34" i="5"/>
  <c r="V50" i="5" s="1"/>
  <c r="B44" i="2"/>
  <c r="F20" i="5" s="1"/>
  <c r="H51" i="5" s="1"/>
  <c r="B84" i="2"/>
  <c r="F28" i="5" s="1"/>
  <c r="P51" i="5" s="1"/>
  <c r="B30" i="2"/>
  <c r="G17" i="5" s="1"/>
  <c r="G53" i="5" s="1"/>
  <c r="B28" i="2"/>
  <c r="F17" i="5" s="1"/>
  <c r="G51" i="5" s="1"/>
  <c r="B116" i="2"/>
  <c r="G34" i="5" s="1"/>
  <c r="V53" i="5" s="1"/>
  <c r="B114" i="2"/>
  <c r="F34" i="5" s="1"/>
  <c r="V51" i="5" s="1"/>
  <c r="E17" i="5"/>
  <c r="G50" i="5" s="1"/>
  <c r="B86" i="2"/>
  <c r="G28" i="5" s="1"/>
  <c r="P53" i="5" s="1"/>
  <c r="AM53" i="5"/>
  <c r="D23" i="5"/>
  <c r="K49" i="5" s="1"/>
  <c r="K56" i="5" s="1"/>
  <c r="K58" i="5" s="1"/>
  <c r="B76" i="2"/>
  <c r="G26" i="5" s="1"/>
  <c r="N53" i="5" s="1"/>
  <c r="C5" i="8"/>
  <c r="C84" i="8" s="1"/>
  <c r="B56" i="2"/>
  <c r="G22" i="5" s="1"/>
  <c r="J53" i="5" s="1"/>
  <c r="B51" i="2"/>
  <c r="G21" i="5" s="1"/>
  <c r="I53" i="5" s="1"/>
  <c r="B61" i="2"/>
  <c r="G23" i="5" s="1"/>
  <c r="K53" i="5" s="1"/>
  <c r="B69" i="2"/>
  <c r="F25" i="5" s="1"/>
  <c r="M51" i="5" s="1"/>
  <c r="B49" i="2"/>
  <c r="F21" i="5" s="1"/>
  <c r="I51" i="5" s="1"/>
  <c r="B89" i="2"/>
  <c r="F29" i="5" s="1"/>
  <c r="Q51" i="5" s="1"/>
  <c r="B106" i="2"/>
  <c r="G32" i="5" s="1"/>
  <c r="B99" i="2"/>
  <c r="F31" i="5" s="1"/>
  <c r="S51" i="5" s="1"/>
  <c r="D31" i="5"/>
  <c r="B109" i="2"/>
  <c r="F33" i="5" s="1"/>
  <c r="U51" i="5" s="1"/>
  <c r="B121" i="2"/>
  <c r="G35" i="5" s="1"/>
  <c r="W53" i="5" s="1"/>
  <c r="B119" i="2"/>
  <c r="F35" i="5" s="1"/>
  <c r="W51" i="5" s="1"/>
  <c r="E25" i="5"/>
  <c r="M50" i="5" s="1"/>
  <c r="E33" i="5"/>
  <c r="U50" i="5" s="1"/>
  <c r="B104" i="2"/>
  <c r="F32" i="5" s="1"/>
  <c r="T51" i="5" s="1"/>
  <c r="B19" i="7"/>
  <c r="B18" i="6"/>
  <c r="B3" i="6"/>
  <c r="Q119" i="14"/>
  <c r="I119" i="14"/>
  <c r="U119" i="14"/>
  <c r="M119" i="14"/>
  <c r="G119" i="14"/>
  <c r="O119" i="14"/>
  <c r="W119" i="14"/>
  <c r="S119" i="14"/>
  <c r="B7" i="7"/>
  <c r="B47" i="14"/>
  <c r="B50" i="14"/>
  <c r="B13" i="7"/>
  <c r="B49" i="14"/>
  <c r="B48" i="14"/>
  <c r="B4" i="7"/>
  <c r="B16" i="7"/>
  <c r="B9" i="6"/>
  <c r="B6" i="6"/>
  <c r="B15" i="6"/>
  <c r="B12" i="6"/>
  <c r="B10" i="7"/>
  <c r="BF7" i="5"/>
  <c r="AL51" i="5"/>
  <c r="AE56" i="5"/>
  <c r="AE58" i="5" s="1"/>
  <c r="D43" i="5" l="1"/>
  <c r="E23" i="5"/>
  <c r="K50" i="5" s="1"/>
  <c r="T53" i="5"/>
  <c r="S49" i="5"/>
  <c r="S56" i="5" s="1"/>
  <c r="S58" i="5" s="1"/>
  <c r="B59" i="5" s="1"/>
  <c r="E31" i="5"/>
  <c r="S50" i="5" s="1"/>
  <c r="AI119" i="14"/>
  <c r="AH85" i="6"/>
  <c r="BF5" i="5"/>
  <c r="BF4" i="5"/>
  <c r="BF6" i="5"/>
  <c r="BB4" i="5" l="1"/>
  <c r="J4" i="5"/>
  <c r="T5" i="5"/>
  <c r="R4" i="5"/>
  <c r="L4" i="5"/>
  <c r="O4" i="5"/>
  <c r="AN4" i="5"/>
  <c r="AP5" i="5"/>
  <c r="AD4" i="5"/>
  <c r="W4" i="5"/>
  <c r="G4" i="5"/>
  <c r="AO5" i="5"/>
  <c r="AT5" i="5"/>
  <c r="D5" i="5"/>
  <c r="AE5" i="5"/>
  <c r="R5" i="5"/>
  <c r="AN5" i="5"/>
  <c r="L5" i="5"/>
  <c r="AG4" i="5"/>
  <c r="Q5" i="5"/>
  <c r="AG5" i="5"/>
  <c r="D4" i="5"/>
  <c r="E4" i="5"/>
  <c r="W5" i="5"/>
  <c r="I5" i="5"/>
  <c r="AE4" i="5"/>
  <c r="Z5" i="5"/>
  <c r="AW4" i="5"/>
  <c r="AS5" i="5"/>
  <c r="AI5" i="5"/>
  <c r="AV5" i="5"/>
  <c r="U5" i="5"/>
  <c r="E5" i="5"/>
  <c r="AQ4" i="5"/>
  <c r="AA4" i="5"/>
  <c r="C4" i="5"/>
  <c r="AD5" i="5"/>
  <c r="T4" i="5"/>
  <c r="J5" i="5"/>
  <c r="S5" i="5"/>
  <c r="AO4" i="5"/>
  <c r="M4" i="5"/>
  <c r="H4" i="5"/>
  <c r="AX4" i="5"/>
  <c r="F4" i="5"/>
  <c r="AL5" i="5"/>
  <c r="X4" i="5"/>
  <c r="N5" i="5"/>
  <c r="AT4" i="5"/>
  <c r="Z4" i="5"/>
  <c r="F5" i="5"/>
  <c r="AX5" i="5"/>
  <c r="BC5" i="5"/>
  <c r="P4" i="5"/>
  <c r="AR4" i="5"/>
  <c r="BA5" i="5"/>
  <c r="Y5" i="5"/>
  <c r="Q4" i="5"/>
  <c r="AC4" i="5"/>
  <c r="AS4" i="5"/>
  <c r="G5" i="5"/>
  <c r="X5" i="5"/>
  <c r="AZ5" i="5"/>
  <c r="BC4" i="5"/>
  <c r="AY5" i="5"/>
  <c r="AM4" i="5"/>
  <c r="K5" i="5"/>
  <c r="AJ4" i="5"/>
  <c r="AU4" i="5"/>
  <c r="K4" i="5"/>
  <c r="AF4" i="5"/>
  <c r="AB5" i="5"/>
  <c r="U4" i="5"/>
  <c r="AH5" i="5"/>
  <c r="AF5" i="5"/>
  <c r="M5" i="5"/>
  <c r="AY4" i="5"/>
  <c r="AI4" i="5"/>
  <c r="S4" i="5"/>
  <c r="AW5" i="5"/>
  <c r="AV4" i="5"/>
  <c r="AU5" i="5"/>
  <c r="AA5" i="5"/>
  <c r="AR5" i="5"/>
  <c r="C5" i="5"/>
  <c r="AC5" i="5"/>
  <c r="P5" i="5"/>
  <c r="V4" i="5"/>
  <c r="AZ4" i="5"/>
  <c r="AM5" i="5"/>
  <c r="AH4" i="5"/>
  <c r="N4" i="5"/>
  <c r="AP4" i="5"/>
  <c r="V5" i="5"/>
  <c r="AB4" i="5"/>
  <c r="H5" i="5"/>
  <c r="BB5" i="5"/>
  <c r="AK5" i="5"/>
  <c r="I4" i="5"/>
  <c r="Y4" i="5"/>
  <c r="AK4" i="5"/>
  <c r="BA4" i="5"/>
  <c r="O5" i="5"/>
  <c r="AJ5" i="5"/>
  <c r="AQ5" i="5"/>
  <c r="AL4" i="5"/>
</calcChain>
</file>

<file path=xl/sharedStrings.xml><?xml version="1.0" encoding="utf-8"?>
<sst xmlns="http://schemas.openxmlformats.org/spreadsheetml/2006/main" count="434" uniqueCount="141">
  <si>
    <t>Total</t>
    <phoneticPr fontId="8" type="noConversion"/>
  </si>
  <si>
    <t>Actual</t>
    <phoneticPr fontId="8" type="noConversion"/>
  </si>
  <si>
    <t>Achieve Rate</t>
    <phoneticPr fontId="8" type="noConversion"/>
  </si>
  <si>
    <t>Defective</t>
    <phoneticPr fontId="8" type="noConversion"/>
  </si>
  <si>
    <t>Defective Rate</t>
    <phoneticPr fontId="8" type="noConversion"/>
  </si>
  <si>
    <t>Line</t>
    <phoneticPr fontId="8" type="noConversion"/>
  </si>
  <si>
    <t>Product</t>
    <phoneticPr fontId="8" type="noConversion"/>
  </si>
  <si>
    <t>Target</t>
  </si>
  <si>
    <t>Actual</t>
  </si>
  <si>
    <t>Difference</t>
  </si>
  <si>
    <t>Achieve Rate</t>
  </si>
  <si>
    <t>Defective</t>
  </si>
  <si>
    <t>Defective Rate</t>
  </si>
  <si>
    <t>Difference</t>
    <phoneticPr fontId="9" type="noConversion"/>
  </si>
  <si>
    <t>Achieve Rate</t>
    <phoneticPr fontId="9" type="noConversion"/>
  </si>
  <si>
    <t>B3</t>
  </si>
  <si>
    <t>Code</t>
  </si>
  <si>
    <t>B2</t>
  </si>
  <si>
    <t>Standar Waktu</t>
  </si>
  <si>
    <t>"LINE"</t>
  </si>
  <si>
    <t>B4</t>
  </si>
  <si>
    <t>實際目標 Target</t>
  </si>
  <si>
    <t>实际产量 Actual</t>
  </si>
  <si>
    <t>A1</t>
  </si>
  <si>
    <t>A2</t>
  </si>
  <si>
    <t>A3</t>
  </si>
  <si>
    <t>A4</t>
  </si>
  <si>
    <t>A5</t>
  </si>
  <si>
    <t>Part Number</t>
    <phoneticPr fontId="0" type="noConversion"/>
  </si>
  <si>
    <t>Description</t>
    <phoneticPr fontId="0" type="noConversion"/>
  </si>
  <si>
    <t>A6</t>
  </si>
  <si>
    <t>B1</t>
  </si>
  <si>
    <t>remarks:</t>
  </si>
  <si>
    <t>CODE</t>
  </si>
  <si>
    <t>A</t>
  </si>
  <si>
    <t>B</t>
  </si>
  <si>
    <t>日期
Date</t>
  </si>
  <si>
    <t>B5</t>
  </si>
  <si>
    <t>B6</t>
  </si>
  <si>
    <t>B10</t>
  </si>
  <si>
    <t>B12</t>
  </si>
  <si>
    <t>B11</t>
  </si>
  <si>
    <t>B8</t>
  </si>
  <si>
    <t>B9</t>
  </si>
  <si>
    <t>B13</t>
  </si>
  <si>
    <t>B15</t>
  </si>
  <si>
    <t>B16</t>
  </si>
  <si>
    <t>B14</t>
  </si>
  <si>
    <t>班別
LINE</t>
  </si>
  <si>
    <t>01/01 ~ 01/31</t>
  </si>
  <si>
    <t>TOTAL PRESENTASE</t>
  </si>
  <si>
    <t/>
  </si>
  <si>
    <t>B7</t>
  </si>
  <si>
    <t>生產績效 (kinerja produksi)</t>
  </si>
  <si>
    <t>標準工時 (Jam kerja standar)</t>
  </si>
  <si>
    <t>生產工時 (Jam produksi)</t>
  </si>
  <si>
    <r>
      <t xml:space="preserve">生產效率             </t>
    </r>
    <r>
      <rPr>
        <sz val="9"/>
        <color theme="1"/>
        <rFont val="Arial Unicode MS"/>
        <family val="2"/>
      </rPr>
      <t>(Produktifitas)</t>
    </r>
  </si>
  <si>
    <t>不良率 (tingkat cacat)</t>
  </si>
  <si>
    <r>
      <t>實際產量</t>
    </r>
    <r>
      <rPr>
        <sz val="9"/>
        <color theme="1"/>
        <rFont val="Arial Unicode MS"/>
        <family val="2"/>
      </rPr>
      <t xml:space="preserve">                       (Keluaran aktual)</t>
    </r>
  </si>
  <si>
    <r>
      <t xml:space="preserve">單價 </t>
    </r>
    <r>
      <rPr>
        <sz val="9"/>
        <color theme="1"/>
        <rFont val="Arial Unicode MS"/>
        <family val="2"/>
      </rPr>
      <t>(harga satuan)</t>
    </r>
  </si>
  <si>
    <r>
      <t>產值</t>
    </r>
    <r>
      <rPr>
        <sz val="9"/>
        <color theme="1"/>
        <rFont val="Arial Unicode MS"/>
        <family val="2"/>
      </rPr>
      <t xml:space="preserve"> (nilai keluaran)</t>
    </r>
  </si>
  <si>
    <r>
      <t xml:space="preserve">總產值 </t>
    </r>
    <r>
      <rPr>
        <sz val="9"/>
        <color theme="1"/>
        <rFont val="Arial Unicode MS"/>
        <family val="2"/>
      </rPr>
      <t>(Nilai keluaran kotor) : US$</t>
    </r>
  </si>
  <si>
    <t>G</t>
  </si>
  <si>
    <t>2023 09月</t>
  </si>
  <si>
    <t>S01</t>
  </si>
  <si>
    <t>W01-03000027</t>
  </si>
  <si>
    <t>W01-03000013</t>
  </si>
  <si>
    <t>W01-03000026</t>
  </si>
  <si>
    <t>W01-03000020</t>
  </si>
  <si>
    <t>W01-03000004</t>
  </si>
  <si>
    <t>W01-03000025</t>
  </si>
  <si>
    <t>0,127 A</t>
  </si>
  <si>
    <t>0,120 A</t>
  </si>
  <si>
    <t>0,200 A</t>
  </si>
  <si>
    <t>0,160 A</t>
  </si>
  <si>
    <t>0,080 A</t>
  </si>
  <si>
    <t>0,180 A</t>
  </si>
  <si>
    <t>W03-71010060-Y</t>
  </si>
  <si>
    <t>AY01</t>
  </si>
  <si>
    <t>W03-71010061-Y</t>
  </si>
  <si>
    <t>AX88</t>
  </si>
  <si>
    <t>W03-25040027-Y</t>
  </si>
  <si>
    <t>W03-25040028-Y</t>
  </si>
  <si>
    <t>W03-25040029-Y</t>
  </si>
  <si>
    <t>W03-25040030-Y</t>
  </si>
  <si>
    <t>W03-25040031-Y</t>
  </si>
  <si>
    <t>W03-25040032-Y</t>
  </si>
  <si>
    <t>W03-25040033-Y</t>
  </si>
  <si>
    <t>W03-25040034-Y</t>
  </si>
  <si>
    <t>W03-25040035-Y</t>
  </si>
  <si>
    <t>W03-25040036-Y</t>
  </si>
  <si>
    <t>W03-25040037-Y</t>
  </si>
  <si>
    <t>W03-25040038-Y</t>
  </si>
  <si>
    <t>W03-25040039-Y</t>
  </si>
  <si>
    <t>W03-25040040-Y</t>
  </si>
  <si>
    <t>W03-00040033-Y</t>
  </si>
  <si>
    <t>MM38 / MP98</t>
  </si>
  <si>
    <t>Y01</t>
  </si>
  <si>
    <t>Tembaga</t>
  </si>
  <si>
    <t>Kabel</t>
  </si>
  <si>
    <t>28#*2C+24#*2C+AL+D+</t>
  </si>
  <si>
    <t>达成率       persentase pencapaian</t>
  </si>
  <si>
    <t>Panjang (M)</t>
  </si>
  <si>
    <t>Panjang</t>
  </si>
  <si>
    <t>Berat g/m</t>
  </si>
  <si>
    <t>28#*2C+28#*2C+AL+D+</t>
  </si>
  <si>
    <t>SHIFT
P=PAGI, S=SIANG</t>
  </si>
  <si>
    <r>
      <t xml:space="preserve">制   令  號
</t>
    </r>
    <r>
      <rPr>
        <b/>
        <sz val="9"/>
        <rFont val="Times New Roman"/>
        <family val="1"/>
      </rPr>
      <t>Job Order</t>
    </r>
  </si>
  <si>
    <r>
      <t xml:space="preserve">料號
</t>
    </r>
    <r>
      <rPr>
        <b/>
        <sz val="9"/>
        <rFont val="Times New Roman"/>
        <family val="1"/>
      </rPr>
      <t>Part Number</t>
    </r>
  </si>
  <si>
    <r>
      <t xml:space="preserve">機       種                                                </t>
    </r>
    <r>
      <rPr>
        <b/>
        <sz val="9"/>
        <rFont val="Times New Roman"/>
        <family val="1"/>
      </rPr>
      <t>TYPE</t>
    </r>
  </si>
  <si>
    <r>
      <t xml:space="preserve">標准秒數
</t>
    </r>
    <r>
      <rPr>
        <b/>
        <sz val="9"/>
        <rFont val="Times New Roman"/>
        <family val="1"/>
      </rPr>
      <t>WAKTU
STANDARD</t>
    </r>
  </si>
  <si>
    <r>
      <t xml:space="preserve">計劃工时
</t>
    </r>
    <r>
      <rPr>
        <b/>
        <sz val="9"/>
        <rFont val="Times New Roman"/>
        <family val="1"/>
      </rPr>
      <t>WAKTU
KERJA(H)</t>
    </r>
  </si>
  <si>
    <r>
      <t xml:space="preserve">計劃人數
</t>
    </r>
    <r>
      <rPr>
        <b/>
        <sz val="9"/>
        <rFont val="Times New Roman"/>
        <family val="1"/>
      </rPr>
      <t>OPERATOR YANG
DI PERLUKAN</t>
    </r>
  </si>
  <si>
    <r>
      <t xml:space="preserve">实际产量
</t>
    </r>
    <r>
      <rPr>
        <b/>
        <sz val="9"/>
        <rFont val="Times New Roman"/>
        <family val="1"/>
      </rPr>
      <t>HASIL PRODUKSI
AKTUAL</t>
    </r>
  </si>
  <si>
    <r>
      <t xml:space="preserve">重量               </t>
    </r>
    <r>
      <rPr>
        <b/>
        <sz val="9"/>
        <rFont val="Times New Roman"/>
        <family val="1"/>
      </rPr>
      <t>berat (KG)</t>
    </r>
  </si>
  <si>
    <r>
      <t xml:space="preserve">廢繞        </t>
    </r>
    <r>
      <rPr>
        <b/>
        <sz val="9"/>
        <rFont val="Times New Roman"/>
        <family val="1"/>
      </rPr>
      <t>limbah lilit
（KG）</t>
    </r>
  </si>
  <si>
    <r>
      <t xml:space="preserve">廢膠    </t>
    </r>
    <r>
      <rPr>
        <b/>
        <sz val="9"/>
        <rFont val="Times New Roman"/>
        <family val="1"/>
      </rPr>
      <t>limbah karet
（KG）</t>
    </r>
  </si>
  <si>
    <r>
      <t xml:space="preserve">不良率
</t>
    </r>
    <r>
      <rPr>
        <b/>
        <sz val="9"/>
        <rFont val="Times New Roman"/>
        <family val="1"/>
      </rPr>
      <t>persentase      NG</t>
    </r>
  </si>
  <si>
    <r>
      <t xml:space="preserve">報廢數     </t>
    </r>
    <r>
      <rPr>
        <b/>
        <sz val="9"/>
        <rFont val="Times New Roman"/>
        <family val="1"/>
      </rPr>
      <t xml:space="preserve"> afkir Tembaga
（Kg）</t>
    </r>
  </si>
  <si>
    <r>
      <t xml:space="preserve">異常狀況原因
</t>
    </r>
    <r>
      <rPr>
        <b/>
        <sz val="9"/>
        <rFont val="Times New Roman"/>
        <family val="1"/>
      </rPr>
      <t>Penjelasan Masalah</t>
    </r>
  </si>
  <si>
    <t>標準工時                  (Standar Waktu)</t>
  </si>
  <si>
    <t>KG</t>
  </si>
  <si>
    <t>PCS</t>
  </si>
  <si>
    <t>S01 :</t>
  </si>
  <si>
    <t>Y01 :</t>
  </si>
  <si>
    <t>W01-03000046</t>
  </si>
  <si>
    <t>W01-03000047</t>
  </si>
  <si>
    <t>Sample</t>
  </si>
  <si>
    <t>0,080 A Sample</t>
  </si>
  <si>
    <t>0,160 A Sample</t>
  </si>
  <si>
    <t>W03-25050003-Y</t>
  </si>
  <si>
    <t>B17</t>
  </si>
  <si>
    <t>MK83</t>
  </si>
  <si>
    <t>A7</t>
  </si>
  <si>
    <t>W01-04040001</t>
  </si>
  <si>
    <t>0,080 UEW</t>
  </si>
  <si>
    <t>S01 (Tembaga)</t>
  </si>
  <si>
    <t>Y01 (Kabel)</t>
  </si>
  <si>
    <t>A8</t>
  </si>
  <si>
    <t>W01-04040011</t>
  </si>
  <si>
    <t>0,080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</si>
</sst>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-&quot;$&quot;* #,##0.00_-;\-&quot;$&quot;* #,##0.00_-;_-&quot;$&quot;* &quot;-&quot;??_-;_-@_-"/>
    <numFmt numFmtId="168" formatCode="_-* #,##0.00_-;\-* #,##0.00_-;_-* &quot;-&quot;_-;_-@_-"/>
    <numFmt numFmtId="169" formatCode="[$€-2]\ #,##0;[Red]\-[$€-2]\ #,##0"/>
    <numFmt numFmtId="170" formatCode="0.0000"/>
    <numFmt numFmtId="171" formatCode="#,##0.0_ "/>
    <numFmt numFmtId="172" formatCode="m/d;@"/>
    <numFmt numFmtId="173" formatCode="#,##0_ ;[Red]\-#,##0\ "/>
    <numFmt numFmtId="174" formatCode="#,##0_ "/>
    <numFmt numFmtId="175" formatCode="#,##0.0_ ;[Red]\-#,##0.0\ "/>
    <numFmt numFmtId="176" formatCode="0.0%"/>
    <numFmt numFmtId="177" formatCode="0.000%"/>
    <numFmt numFmtId="178" formatCode="0.00000"/>
    <numFmt numFmtId="179" formatCode="_-&quot;$&quot;* #,##0_-;\-&quot;$&quot;* #,##0_-;_-&quot;$&quot;* &quot;-&quot;_-;_-@_-"/>
    <numFmt numFmtId="180" formatCode="_ * #,##0.00_ ;_ * \-#,##0.00_ ;_ * &quot;-&quot;??_ ;_ @_ "/>
    <numFmt numFmtId="181" formatCode="0.0"/>
    <numFmt numFmtId="182" formatCode="[$-409]d\-mmm\-yy;@"/>
    <numFmt numFmtId="183" formatCode="[$-13809]dd/mm/yyyy;@"/>
    <numFmt numFmtId="184" formatCode="[$-421]dd\ mmmm\ yyyy;@"/>
    <numFmt numFmtId="185" formatCode="_(* #,##0.00_);_(* \(#,##0.00\);_(* &quot;-&quot;_);_(@_)"/>
    <numFmt numFmtId="186" formatCode="#,##0.00_ ;[Red]\-#,##0.00\ "/>
    <numFmt numFmtId="187" formatCode="#,##0.00_ "/>
    <numFmt numFmtId="188" formatCode="_(* #,##0.0_);_(* \(#,##0.0\);_(* &quot;-&quot;_);_(@_)"/>
  </numFmts>
  <fonts count="6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 Unicode MS"/>
      <family val="2"/>
      <charset val="136"/>
    </font>
    <font>
      <b/>
      <sz val="10"/>
      <color indexed="8"/>
      <name val="Arial Unicode MS"/>
      <family val="2"/>
      <charset val="136"/>
    </font>
    <font>
      <sz val="9"/>
      <name val="新細明體"/>
      <family val="1"/>
      <charset val="136"/>
    </font>
    <font>
      <b/>
      <sz val="8"/>
      <color indexed="8"/>
      <name val="Arial Unicode MS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4"/>
      <name val="新細明體"/>
      <family val="1"/>
      <charset val="136"/>
    </font>
    <font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宋体"/>
    </font>
    <font>
      <sz val="12"/>
      <name val="新細明體"/>
      <charset val="134"/>
    </font>
    <font>
      <sz val="12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family val="1"/>
    </font>
    <font>
      <sz val="12"/>
      <name val="宋体"/>
      <charset val="134"/>
    </font>
    <font>
      <sz val="12"/>
      <name val="Arial Unicode MS"/>
      <family val="2"/>
      <charset val="136"/>
    </font>
    <font>
      <b/>
      <sz val="12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 Unicode MS"/>
      <family val="2"/>
      <charset val="136"/>
    </font>
    <font>
      <b/>
      <sz val="8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2"/>
      <color rgb="FF0070C0"/>
      <name val="新細明體"/>
      <family val="1"/>
      <charset val="136"/>
    </font>
    <font>
      <b/>
      <sz val="10"/>
      <color rgb="FF0070C0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0070C0"/>
      <name val="Arial Unicode MS"/>
      <family val="2"/>
      <charset val="136"/>
    </font>
    <font>
      <b/>
      <sz val="10"/>
      <color rgb="FF0070C0"/>
      <name val="Arial Unicode MS"/>
      <family val="2"/>
      <charset val="136"/>
    </font>
    <font>
      <sz val="10"/>
      <color theme="1"/>
      <name val="Arial Unicode MS"/>
      <family val="2"/>
    </font>
    <font>
      <sz val="10"/>
      <color rgb="FF0070C0"/>
      <name val="Arial Unicode MS"/>
      <family val="2"/>
    </font>
    <font>
      <sz val="12"/>
      <color rgb="FF0070C0"/>
      <name val="Arial Unicode MS"/>
      <family val="2"/>
      <charset val="136"/>
    </font>
    <font>
      <sz val="9"/>
      <color theme="1"/>
      <name val="Arial Unicode MS"/>
      <family val="2"/>
    </font>
    <font>
      <b/>
      <sz val="10"/>
      <name val="Arial Unicode MS"/>
      <family val="2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indexed="64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indexed="64"/>
      </bottom>
      <diagonal/>
    </border>
  </borders>
  <cellStyleXfs count="955">
    <xf numFmtId="0" fontId="0" fillId="0" borderId="0"/>
    <xf numFmtId="164" fontId="3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3" fillId="0" borderId="0" applyFont="0" applyFill="0" applyBorder="0" applyAlignment="0" applyProtection="0"/>
    <xf numFmtId="164" fontId="38" fillId="0" borderId="0" applyFont="0" applyFill="0" applyBorder="0" applyAlignment="0" applyProtection="0"/>
    <xf numFmtId="41" fontId="39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0" fontId="38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9" fillId="0" borderId="0"/>
    <xf numFmtId="0" fontId="34" fillId="0" borderId="0"/>
    <xf numFmtId="0" fontId="34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182" fontId="35" fillId="0" borderId="0">
      <alignment vertical="center"/>
    </xf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83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182" fontId="35" fillId="0" borderId="0">
      <alignment vertical="center"/>
    </xf>
    <xf numFmtId="182" fontId="46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182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184" fontId="34" fillId="0" borderId="0"/>
    <xf numFmtId="182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165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6" fontId="28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40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</cellStyleXfs>
  <cellXfs count="300">
    <xf numFmtId="0" fontId="0" fillId="0" borderId="0" xfId="0"/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172" fontId="48" fillId="0" borderId="0" xfId="0" applyNumberFormat="1" applyFont="1" applyBorder="1" applyAlignment="1">
      <alignment horizontal="center"/>
    </xf>
    <xf numFmtId="173" fontId="48" fillId="0" borderId="0" xfId="0" applyNumberFormat="1" applyFont="1" applyBorder="1"/>
    <xf numFmtId="10" fontId="48" fillId="0" borderId="0" xfId="0" applyNumberFormat="1" applyFont="1" applyBorder="1"/>
    <xf numFmtId="10" fontId="48" fillId="0" borderId="27" xfId="0" applyNumberFormat="1" applyFont="1" applyBorder="1"/>
    <xf numFmtId="0" fontId="10" fillId="2" borderId="0" xfId="537" applyFont="1" applyFill="1" applyBorder="1" applyAlignment="1">
      <alignment horizontal="center" vertical="center"/>
    </xf>
    <xf numFmtId="9" fontId="48" fillId="0" borderId="0" xfId="0" applyNumberFormat="1" applyFont="1" applyBorder="1"/>
    <xf numFmtId="0" fontId="9" fillId="2" borderId="1" xfId="537" applyFont="1" applyFill="1" applyBorder="1" applyAlignment="1">
      <alignment horizontal="center" vertical="center"/>
    </xf>
    <xf numFmtId="0" fontId="48" fillId="0" borderId="0" xfId="562" applyFont="1" applyBorder="1" applyAlignment="1">
      <alignment horizontal="center" vertical="center"/>
    </xf>
    <xf numFmtId="0" fontId="48" fillId="0" borderId="0" xfId="0" applyFont="1"/>
    <xf numFmtId="173" fontId="48" fillId="0" borderId="0" xfId="0" applyNumberFormat="1" applyFont="1"/>
    <xf numFmtId="10" fontId="48" fillId="0" borderId="0" xfId="0" applyNumberFormat="1" applyFont="1"/>
    <xf numFmtId="0" fontId="48" fillId="0" borderId="1" xfId="0" applyFont="1" applyBorder="1"/>
    <xf numFmtId="10" fontId="48" fillId="0" borderId="1" xfId="0" applyNumberFormat="1" applyFont="1" applyBorder="1"/>
    <xf numFmtId="173" fontId="48" fillId="0" borderId="1" xfId="0" applyNumberFormat="1" applyFont="1" applyBorder="1"/>
    <xf numFmtId="0" fontId="48" fillId="0" borderId="1" xfId="562" applyFont="1" applyBorder="1" applyAlignment="1">
      <alignment horizontal="center" vertical="center"/>
    </xf>
    <xf numFmtId="0" fontId="48" fillId="0" borderId="2" xfId="0" applyFont="1" applyBorder="1" applyAlignment="1"/>
    <xf numFmtId="172" fontId="48" fillId="0" borderId="28" xfId="0" applyNumberFormat="1" applyFont="1" applyBorder="1" applyAlignment="1">
      <alignment horizontal="center"/>
    </xf>
    <xf numFmtId="0" fontId="48" fillId="0" borderId="29" xfId="0" applyFont="1" applyBorder="1"/>
    <xf numFmtId="173" fontId="50" fillId="0" borderId="1" xfId="0" applyNumberFormat="1" applyFont="1" applyBorder="1" applyAlignment="1">
      <alignment horizontal="right"/>
    </xf>
    <xf numFmtId="0" fontId="0" fillId="0" borderId="0" xfId="0" applyBorder="1"/>
    <xf numFmtId="0" fontId="13" fillId="2" borderId="1" xfId="537" applyFont="1" applyFill="1" applyBorder="1" applyAlignment="1">
      <alignment horizontal="center" vertical="center"/>
    </xf>
    <xf numFmtId="0" fontId="51" fillId="0" borderId="0" xfId="0" applyFont="1"/>
    <xf numFmtId="0" fontId="48" fillId="0" borderId="0" xfId="0" applyFont="1"/>
    <xf numFmtId="0" fontId="48" fillId="0" borderId="5" xfId="0" applyFont="1" applyBorder="1" applyAlignment="1">
      <alignment horizontal="center"/>
    </xf>
    <xf numFmtId="0" fontId="13" fillId="2" borderId="11" xfId="537" applyFont="1" applyFill="1" applyBorder="1" applyAlignment="1">
      <alignment horizontal="center" vertical="center"/>
    </xf>
    <xf numFmtId="173" fontId="48" fillId="0" borderId="11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 vertical="center"/>
    </xf>
    <xf numFmtId="173" fontId="48" fillId="0" borderId="1" xfId="0" applyNumberFormat="1" applyFont="1" applyBorder="1"/>
    <xf numFmtId="0" fontId="48" fillId="0" borderId="4" xfId="0" applyFont="1" applyBorder="1" applyAlignment="1">
      <alignment horizontal="center"/>
    </xf>
    <xf numFmtId="173" fontId="48" fillId="0" borderId="30" xfId="0" applyNumberFormat="1" applyFont="1" applyBorder="1" applyAlignment="1">
      <alignment horizontal="center"/>
    </xf>
    <xf numFmtId="10" fontId="48" fillId="0" borderId="6" xfId="0" applyNumberFormat="1" applyFont="1" applyBorder="1" applyAlignment="1">
      <alignment horizontal="center"/>
    </xf>
    <xf numFmtId="10" fontId="48" fillId="0" borderId="33" xfId="0" applyNumberFormat="1" applyFont="1" applyFill="1" applyBorder="1" applyAlignment="1">
      <alignment horizontal="center"/>
    </xf>
    <xf numFmtId="173" fontId="48" fillId="0" borderId="35" xfId="0" applyNumberFormat="1" applyFont="1" applyBorder="1" applyAlignment="1">
      <alignment horizontal="center"/>
    </xf>
    <xf numFmtId="0" fontId="48" fillId="0" borderId="36" xfId="0" applyFont="1" applyBorder="1"/>
    <xf numFmtId="173" fontId="48" fillId="0" borderId="37" xfId="0" applyNumberFormat="1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" xfId="0" applyFont="1" applyBorder="1"/>
    <xf numFmtId="0" fontId="48" fillId="0" borderId="0" xfId="562" quotePrefix="1" applyFont="1" applyBorder="1" applyAlignment="1">
      <alignment horizontal="center" vertical="center"/>
    </xf>
    <xf numFmtId="0" fontId="9" fillId="2" borderId="1" xfId="537" quotePrefix="1" applyFont="1" applyFill="1" applyBorder="1" applyAlignment="1">
      <alignment horizontal="center" vertical="center"/>
    </xf>
    <xf numFmtId="173" fontId="48" fillId="0" borderId="2" xfId="0" applyNumberFormat="1" applyFont="1" applyBorder="1"/>
    <xf numFmtId="10" fontId="48" fillId="0" borderId="2" xfId="0" applyNumberFormat="1" applyFont="1" applyBorder="1"/>
    <xf numFmtId="0" fontId="48" fillId="0" borderId="14" xfId="0" applyFont="1" applyBorder="1" applyAlignment="1"/>
    <xf numFmtId="173" fontId="48" fillId="0" borderId="1" xfId="0" applyNumberFormat="1" applyFont="1" applyFill="1" applyBorder="1"/>
    <xf numFmtId="10" fontId="48" fillId="0" borderId="1" xfId="0" applyNumberFormat="1" applyFont="1" applyFill="1" applyBorder="1"/>
    <xf numFmtId="10" fontId="48" fillId="0" borderId="2" xfId="0" applyNumberFormat="1" applyFont="1" applyFill="1" applyBorder="1"/>
    <xf numFmtId="0" fontId="48" fillId="0" borderId="15" xfId="0" applyFont="1" applyBorder="1"/>
    <xf numFmtId="0" fontId="0" fillId="0" borderId="15" xfId="0" applyBorder="1"/>
    <xf numFmtId="0" fontId="9" fillId="0" borderId="1" xfId="537" quotePrefix="1" applyFont="1" applyFill="1" applyBorder="1" applyAlignment="1">
      <alignment horizontal="center" vertical="center"/>
    </xf>
    <xf numFmtId="0" fontId="10" fillId="0" borderId="0" xfId="537" applyFont="1" applyFill="1" applyBorder="1" applyAlignment="1">
      <alignment horizontal="center" vertical="center"/>
    </xf>
    <xf numFmtId="0" fontId="48" fillId="0" borderId="39" xfId="562" applyFont="1" applyBorder="1" applyAlignment="1">
      <alignment horizontal="center" vertical="center"/>
    </xf>
    <xf numFmtId="0" fontId="48" fillId="0" borderId="32" xfId="562" applyFont="1" applyBorder="1" applyAlignment="1">
      <alignment horizontal="center" vertical="center"/>
    </xf>
    <xf numFmtId="173" fontId="48" fillId="0" borderId="10" xfId="0" applyNumberFormat="1" applyFont="1" applyBorder="1"/>
    <xf numFmtId="0" fontId="48" fillId="0" borderId="12" xfId="0" applyFont="1" applyBorder="1"/>
    <xf numFmtId="0" fontId="3" fillId="0" borderId="0" xfId="537" applyFont="1" applyAlignment="1">
      <alignment horizontal="center" vertical="center" wrapText="1"/>
    </xf>
    <xf numFmtId="0" fontId="48" fillId="3" borderId="0" xfId="0" applyFont="1" applyFill="1" applyBorder="1" applyAlignment="1">
      <alignment horizontal="center"/>
    </xf>
    <xf numFmtId="0" fontId="48" fillId="3" borderId="0" xfId="0" applyFont="1" applyFill="1" applyBorder="1"/>
    <xf numFmtId="172" fontId="48" fillId="3" borderId="0" xfId="0" applyNumberFormat="1" applyFont="1" applyFill="1" applyBorder="1" applyAlignment="1">
      <alignment horizontal="center"/>
    </xf>
    <xf numFmtId="0" fontId="48" fillId="3" borderId="0" xfId="562" quotePrefix="1" applyFont="1" applyFill="1" applyBorder="1" applyAlignment="1">
      <alignment horizontal="center" vertical="center"/>
    </xf>
    <xf numFmtId="173" fontId="12" fillId="3" borderId="1" xfId="537" applyNumberFormat="1" applyFont="1" applyFill="1" applyBorder="1" applyAlignment="1">
      <alignment horizontal="right" vertical="center"/>
    </xf>
    <xf numFmtId="173" fontId="49" fillId="3" borderId="29" xfId="0" applyNumberFormat="1" applyFont="1" applyFill="1" applyBorder="1"/>
    <xf numFmtId="173" fontId="48" fillId="3" borderId="0" xfId="0" applyNumberFormat="1" applyFont="1" applyFill="1" applyBorder="1"/>
    <xf numFmtId="0" fontId="10" fillId="3" borderId="0" xfId="537" applyFont="1" applyFill="1" applyBorder="1" applyAlignment="1">
      <alignment horizontal="center" vertical="center"/>
    </xf>
    <xf numFmtId="0" fontId="2" fillId="0" borderId="0" xfId="537" applyFont="1" applyBorder="1"/>
    <xf numFmtId="0" fontId="2" fillId="0" borderId="0" xfId="537" applyFont="1" applyBorder="1" applyAlignment="1">
      <alignment horizontal="center"/>
    </xf>
    <xf numFmtId="168" fontId="2" fillId="0" borderId="0" xfId="753" applyNumberFormat="1" applyFont="1" applyBorder="1" applyAlignment="1"/>
    <xf numFmtId="0" fontId="48" fillId="0" borderId="0" xfId="0" applyFon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3" fontId="0" fillId="0" borderId="1" xfId="0" applyNumberFormat="1" applyBorder="1"/>
    <xf numFmtId="10" fontId="0" fillId="0" borderId="1" xfId="0" applyNumberFormat="1" applyBorder="1"/>
    <xf numFmtId="175" fontId="52" fillId="0" borderId="1" xfId="0" applyNumberFormat="1" applyFont="1" applyBorder="1" applyAlignment="1">
      <alignment horizontal="center" vertical="center"/>
    </xf>
    <xf numFmtId="0" fontId="15" fillId="0" borderId="16" xfId="537" applyFont="1" applyBorder="1" applyAlignment="1">
      <alignment vertical="center" wrapText="1"/>
    </xf>
    <xf numFmtId="0" fontId="17" fillId="2" borderId="17" xfId="537" applyFont="1" applyFill="1" applyBorder="1" applyAlignment="1">
      <alignment vertical="center" wrapText="1" shrinkToFit="1"/>
    </xf>
    <xf numFmtId="0" fontId="17" fillId="2" borderId="17" xfId="0" applyFont="1" applyFill="1" applyBorder="1" applyAlignment="1">
      <alignment horizontal="center" vertical="center" wrapText="1" shrinkToFit="1"/>
    </xf>
    <xf numFmtId="0" fontId="17" fillId="2" borderId="17" xfId="537" applyFont="1" applyFill="1" applyBorder="1" applyAlignment="1">
      <alignment horizontal="center" vertical="center" wrapText="1" shrinkToFit="1"/>
    </xf>
    <xf numFmtId="0" fontId="17" fillId="0" borderId="18" xfId="304" applyFont="1" applyFill="1" applyBorder="1" applyAlignment="1">
      <alignment horizontal="center" vertical="center" wrapText="1"/>
    </xf>
    <xf numFmtId="0" fontId="19" fillId="0" borderId="1" xfId="537" applyFont="1" applyFill="1" applyBorder="1" applyAlignment="1">
      <alignment horizontal="center" vertical="center"/>
    </xf>
    <xf numFmtId="0" fontId="20" fillId="0" borderId="0" xfId="537" applyFont="1" applyBorder="1" applyAlignment="1">
      <alignment horizontal="center"/>
    </xf>
    <xf numFmtId="169" fontId="19" fillId="0" borderId="1" xfId="537" applyNumberFormat="1" applyFont="1" applyFill="1" applyBorder="1" applyAlignment="1">
      <alignment horizontal="center" vertical="center"/>
    </xf>
    <xf numFmtId="0" fontId="21" fillId="3" borderId="1" xfId="562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11" xfId="562" applyFont="1" applyFill="1" applyBorder="1" applyAlignment="1">
      <alignment horizontal="center" vertical="center"/>
    </xf>
    <xf numFmtId="0" fontId="48" fillId="0" borderId="0" xfId="0" applyFont="1" applyBorder="1" applyAlignment="1"/>
    <xf numFmtId="174" fontId="56" fillId="0" borderId="20" xfId="0" applyNumberFormat="1" applyFont="1" applyBorder="1" applyAlignment="1"/>
    <xf numFmtId="174" fontId="56" fillId="0" borderId="10" xfId="0" applyNumberFormat="1" applyFont="1" applyBorder="1" applyAlignment="1"/>
    <xf numFmtId="9" fontId="0" fillId="0" borderId="1" xfId="0" applyNumberFormat="1" applyBorder="1"/>
    <xf numFmtId="0" fontId="48" fillId="0" borderId="13" xfId="0" applyFont="1" applyBorder="1"/>
    <xf numFmtId="170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19" fillId="3" borderId="1" xfId="537" applyFont="1" applyFill="1" applyBorder="1" applyAlignment="1">
      <alignment horizontal="center" vertical="center"/>
    </xf>
    <xf numFmtId="173" fontId="0" fillId="0" borderId="11" xfId="0" applyNumberFormat="1" applyBorder="1"/>
    <xf numFmtId="0" fontId="57" fillId="3" borderId="0" xfId="562" applyFont="1" applyFill="1" applyBorder="1">
      <alignment vertical="center"/>
    </xf>
    <xf numFmtId="0" fontId="57" fillId="3" borderId="0" xfId="562" applyFont="1" applyFill="1" applyBorder="1" applyAlignment="1">
      <alignment horizontal="center" vertical="center"/>
    </xf>
    <xf numFmtId="0" fontId="57" fillId="3" borderId="22" xfId="562" applyFont="1" applyFill="1" applyBorder="1" applyAlignment="1">
      <alignment horizontal="center" vertical="center"/>
    </xf>
    <xf numFmtId="0" fontId="14" fillId="5" borderId="1" xfId="537" applyFont="1" applyFill="1" applyBorder="1" applyAlignment="1">
      <alignment horizontal="center" vertical="center"/>
    </xf>
    <xf numFmtId="9" fontId="55" fillId="0" borderId="1" xfId="50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9" fontId="55" fillId="4" borderId="0" xfId="0" applyNumberFormat="1" applyFont="1" applyFill="1" applyBorder="1" applyAlignment="1">
      <alignment horizontal="center" vertical="center"/>
    </xf>
    <xf numFmtId="0" fontId="32" fillId="3" borderId="19" xfId="562" applyFont="1" applyFill="1" applyBorder="1" applyAlignment="1">
      <alignment horizontal="center" vertical="center"/>
    </xf>
    <xf numFmtId="172" fontId="55" fillId="0" borderId="1" xfId="501" applyNumberFormat="1" applyFont="1" applyBorder="1" applyAlignment="1">
      <alignment horizontal="center" vertical="center"/>
    </xf>
    <xf numFmtId="0" fontId="19" fillId="3" borderId="1" xfId="562" applyFont="1" applyFill="1" applyBorder="1" applyAlignment="1">
      <alignment horizontal="center" vertical="center"/>
    </xf>
    <xf numFmtId="9" fontId="48" fillId="4" borderId="0" xfId="0" applyNumberFormat="1" applyFont="1" applyFill="1" applyBorder="1"/>
    <xf numFmtId="0" fontId="48" fillId="6" borderId="0" xfId="562" quotePrefix="1" applyFont="1" applyFill="1" applyBorder="1" applyAlignment="1">
      <alignment horizontal="center" vertical="center"/>
    </xf>
    <xf numFmtId="0" fontId="9" fillId="6" borderId="1" xfId="537" quotePrefix="1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10" fontId="48" fillId="6" borderId="0" xfId="0" applyNumberFormat="1" applyFont="1" applyFill="1" applyBorder="1"/>
    <xf numFmtId="0" fontId="10" fillId="6" borderId="0" xfId="537" applyFont="1" applyFill="1" applyBorder="1" applyAlignment="1">
      <alignment horizontal="center" vertical="center"/>
    </xf>
    <xf numFmtId="14" fontId="19" fillId="3" borderId="1" xfId="432" applyNumberFormat="1" applyFont="1" applyFill="1" applyBorder="1"/>
    <xf numFmtId="0" fontId="16" fillId="3" borderId="1" xfId="537" applyFont="1" applyFill="1" applyBorder="1" applyAlignment="1">
      <alignment horizontal="center" vertical="center"/>
    </xf>
    <xf numFmtId="169" fontId="19" fillId="3" borderId="1" xfId="537" applyNumberFormat="1" applyFont="1" applyFill="1" applyBorder="1" applyAlignment="1">
      <alignment horizontal="center" vertical="center"/>
    </xf>
    <xf numFmtId="9" fontId="19" fillId="3" borderId="1" xfId="501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/>
    </xf>
    <xf numFmtId="10" fontId="19" fillId="3" borderId="1" xfId="502" applyNumberFormat="1" applyFont="1" applyFill="1" applyBorder="1" applyAlignment="1">
      <alignment horizontal="center" vertical="center"/>
    </xf>
    <xf numFmtId="169" fontId="19" fillId="3" borderId="1" xfId="304" applyNumberFormat="1" applyFont="1" applyFill="1" applyBorder="1" applyAlignment="1">
      <alignment horizontal="center" vertical="center" wrapText="1"/>
    </xf>
    <xf numFmtId="0" fontId="2" fillId="3" borderId="0" xfId="537" applyFont="1" applyFill="1"/>
    <xf numFmtId="0" fontId="53" fillId="3" borderId="0" xfId="537" applyFont="1" applyFill="1"/>
    <xf numFmtId="0" fontId="19" fillId="3" borderId="1" xfId="537" applyNumberFormat="1" applyFont="1" applyFill="1" applyBorder="1" applyAlignment="1">
      <alignment horizontal="center" vertical="center" wrapText="1"/>
    </xf>
    <xf numFmtId="0" fontId="19" fillId="3" borderId="1" xfId="537" applyNumberFormat="1" applyFont="1" applyFill="1" applyBorder="1" applyAlignment="1">
      <alignment horizontal="center" vertical="center"/>
    </xf>
    <xf numFmtId="0" fontId="48" fillId="7" borderId="1" xfId="56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0" fontId="48" fillId="7" borderId="2" xfId="0" applyNumberFormat="1" applyFont="1" applyFill="1" applyBorder="1" applyAlignment="1">
      <alignment horizontal="center"/>
    </xf>
    <xf numFmtId="0" fontId="14" fillId="7" borderId="1" xfId="562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8" fillId="7" borderId="11" xfId="0" quotePrefix="1" applyFont="1" applyFill="1" applyBorder="1"/>
    <xf numFmtId="0" fontId="0" fillId="7" borderId="1" xfId="0" applyFill="1" applyBorder="1"/>
    <xf numFmtId="0" fontId="0" fillId="7" borderId="0" xfId="0" applyFill="1"/>
    <xf numFmtId="0" fontId="38" fillId="5" borderId="1" xfId="186" applyFill="1" applyBorder="1" applyAlignment="1">
      <alignment horizontal="center" vertical="center"/>
    </xf>
    <xf numFmtId="178" fontId="14" fillId="5" borderId="1" xfId="212" applyNumberFormat="1" applyFont="1" applyFill="1" applyBorder="1" applyAlignment="1" applyProtection="1">
      <alignment horizontal="center" vertical="center"/>
      <protection locked="0"/>
    </xf>
    <xf numFmtId="181" fontId="14" fillId="5" borderId="1" xfId="212" applyNumberFormat="1" applyFont="1" applyFill="1" applyBorder="1" applyAlignment="1" applyProtection="1">
      <alignment horizontal="center" vertical="center"/>
      <protection locked="0"/>
    </xf>
    <xf numFmtId="10" fontId="48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3" fontId="0" fillId="0" borderId="1" xfId="0" applyNumberFormat="1" applyBorder="1"/>
    <xf numFmtId="17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3" fontId="0" fillId="3" borderId="11" xfId="0" applyNumberFormat="1" applyFill="1" applyBorder="1"/>
    <xf numFmtId="173" fontId="0" fillId="3" borderId="1" xfId="0" applyNumberFormat="1" applyFill="1" applyBorder="1"/>
    <xf numFmtId="173" fontId="0" fillId="3" borderId="1" xfId="0" applyNumberFormat="1" applyFill="1" applyBorder="1" applyAlignment="1">
      <alignment horizontal="right"/>
    </xf>
    <xf numFmtId="1" fontId="0" fillId="0" borderId="1" xfId="0" applyNumberFormat="1" applyBorder="1"/>
    <xf numFmtId="172" fontId="60" fillId="3" borderId="23" xfId="562" applyNumberFormat="1" applyFont="1" applyFill="1" applyBorder="1" applyAlignment="1">
      <alignment horizontal="center" vertical="center"/>
    </xf>
    <xf numFmtId="0" fontId="60" fillId="3" borderId="0" xfId="537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/>
    </xf>
    <xf numFmtId="0" fontId="60" fillId="3" borderId="21" xfId="537" applyFont="1" applyFill="1" applyBorder="1" applyAlignment="1">
      <alignment horizontal="center"/>
    </xf>
    <xf numFmtId="0" fontId="60" fillId="3" borderId="0" xfId="562" applyFont="1" applyFill="1" applyBorder="1" applyAlignment="1">
      <alignment horizontal="center"/>
    </xf>
    <xf numFmtId="0" fontId="60" fillId="3" borderId="0" xfId="562" applyFont="1" applyFill="1" applyBorder="1">
      <alignment vertical="center"/>
    </xf>
    <xf numFmtId="0" fontId="60" fillId="3" borderId="0" xfId="562" applyFont="1" applyFill="1" applyBorder="1" applyAlignment="1">
      <alignment horizontal="left"/>
    </xf>
    <xf numFmtId="0" fontId="48" fillId="0" borderId="40" xfId="562" applyFont="1" applyBorder="1" applyAlignment="1">
      <alignment horizontal="center" vertical="center"/>
    </xf>
    <xf numFmtId="0" fontId="48" fillId="0" borderId="41" xfId="562" applyFont="1" applyBorder="1" applyAlignment="1">
      <alignment horizontal="center" vertical="center"/>
    </xf>
    <xf numFmtId="0" fontId="48" fillId="0" borderId="42" xfId="0" applyFont="1" applyBorder="1"/>
    <xf numFmtId="0" fontId="48" fillId="0" borderId="25" xfId="0" applyFont="1" applyBorder="1"/>
    <xf numFmtId="0" fontId="48" fillId="3" borderId="44" xfId="562" applyFont="1" applyFill="1" applyBorder="1" applyAlignment="1">
      <alignment horizontal="center" vertical="center"/>
    </xf>
    <xf numFmtId="0" fontId="59" fillId="3" borderId="45" xfId="562" applyFont="1" applyFill="1" applyBorder="1" applyAlignment="1">
      <alignment horizontal="center" vertical="center"/>
    </xf>
    <xf numFmtId="9" fontId="33" fillId="0" borderId="1" xfId="501" applyNumberFormat="1" applyFont="1" applyBorder="1" applyAlignment="1">
      <alignment horizontal="center" vertical="center"/>
    </xf>
    <xf numFmtId="173" fontId="48" fillId="7" borderId="1" xfId="0" applyNumberFormat="1" applyFont="1" applyFill="1" applyBorder="1" applyAlignment="1">
      <alignment horizontal="center"/>
    </xf>
    <xf numFmtId="0" fontId="60" fillId="3" borderId="24" xfId="562" applyFont="1" applyFill="1" applyBorder="1" applyAlignment="1">
      <alignment horizontal="center" vertical="center"/>
    </xf>
    <xf numFmtId="0" fontId="60" fillId="3" borderId="24" xfId="568" applyFont="1" applyFill="1" applyBorder="1" applyAlignment="1">
      <alignment horizontal="center" vertical="center"/>
    </xf>
    <xf numFmtId="0" fontId="60" fillId="3" borderId="0" xfId="562" applyFont="1" applyFill="1" applyBorder="1" applyAlignment="1">
      <alignment horizontal="center" vertical="center"/>
    </xf>
    <xf numFmtId="0" fontId="54" fillId="3" borderId="0" xfId="562" applyFont="1" applyFill="1" applyBorder="1" applyAlignment="1">
      <alignment horizontal="center" vertical="center"/>
    </xf>
    <xf numFmtId="0" fontId="60" fillId="3" borderId="22" xfId="562" applyFont="1" applyFill="1" applyBorder="1" applyAlignment="1">
      <alignment horizontal="center" vertical="center"/>
    </xf>
    <xf numFmtId="169" fontId="58" fillId="3" borderId="0" xfId="537" applyNumberFormat="1" applyFont="1" applyFill="1" applyBorder="1" applyAlignment="1">
      <alignment horizontal="center" vertical="center"/>
    </xf>
    <xf numFmtId="169" fontId="54" fillId="3" borderId="0" xfId="537" applyNumberFormat="1" applyFont="1" applyFill="1" applyBorder="1" applyAlignment="1">
      <alignment horizontal="center" vertical="center"/>
    </xf>
    <xf numFmtId="0" fontId="57" fillId="3" borderId="21" xfId="562" applyFont="1" applyFill="1" applyBorder="1" applyAlignment="1">
      <alignment horizontal="center" vertical="center"/>
    </xf>
    <xf numFmtId="0" fontId="57" fillId="3" borderId="21" xfId="562" applyFont="1" applyFill="1" applyBorder="1">
      <alignment vertical="center"/>
    </xf>
    <xf numFmtId="0" fontId="60" fillId="3" borderId="1" xfId="562" applyFont="1" applyFill="1" applyBorder="1" applyAlignment="1">
      <alignment horizontal="center" vertical="center"/>
    </xf>
    <xf numFmtId="0" fontId="60" fillId="3" borderId="1" xfId="562" applyFont="1" applyFill="1" applyBorder="1" applyAlignment="1">
      <alignment horizontal="left" vertical="center"/>
    </xf>
    <xf numFmtId="0" fontId="60" fillId="3" borderId="1" xfId="562" applyFont="1" applyFill="1" applyBorder="1" applyAlignment="1">
      <alignment horizontal="left" vertical="center" wrapText="1"/>
    </xf>
    <xf numFmtId="173" fontId="48" fillId="3" borderId="1" xfId="0" applyNumberFormat="1" applyFont="1" applyFill="1" applyBorder="1"/>
    <xf numFmtId="10" fontId="48" fillId="3" borderId="1" xfId="0" applyNumberFormat="1" applyFont="1" applyFill="1" applyBorder="1"/>
    <xf numFmtId="0" fontId="48" fillId="3" borderId="0" xfId="0" applyFont="1" applyFill="1"/>
    <xf numFmtId="0" fontId="48" fillId="3" borderId="0" xfId="562" applyFont="1" applyFill="1" applyBorder="1" applyAlignment="1">
      <alignment horizontal="center" vertical="center"/>
    </xf>
    <xf numFmtId="0" fontId="0" fillId="3" borderId="0" xfId="0" applyFill="1"/>
    <xf numFmtId="0" fontId="48" fillId="3" borderId="40" xfId="562" applyFont="1" applyFill="1" applyBorder="1" applyAlignment="1">
      <alignment horizontal="center" vertical="center"/>
    </xf>
    <xf numFmtId="0" fontId="48" fillId="3" borderId="41" xfId="562" applyFont="1" applyFill="1" applyBorder="1" applyAlignment="1">
      <alignment horizontal="center" vertical="center"/>
    </xf>
    <xf numFmtId="173" fontId="10" fillId="3" borderId="0" xfId="537" applyNumberFormat="1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 vertical="center"/>
    </xf>
    <xf numFmtId="0" fontId="48" fillId="0" borderId="51" xfId="562" applyFont="1" applyBorder="1" applyAlignment="1">
      <alignment horizontal="center" vertical="center"/>
    </xf>
    <xf numFmtId="0" fontId="48" fillId="0" borderId="52" xfId="562" applyFont="1" applyBorder="1" applyAlignment="1">
      <alignment horizontal="center" vertical="center"/>
    </xf>
    <xf numFmtId="0" fontId="48" fillId="0" borderId="53" xfId="562" applyFont="1" applyBorder="1" applyAlignment="1">
      <alignment horizontal="center" vertical="center"/>
    </xf>
    <xf numFmtId="0" fontId="48" fillId="0" borderId="54" xfId="562" applyFont="1" applyBorder="1" applyAlignment="1">
      <alignment horizontal="center" vertical="center"/>
    </xf>
    <xf numFmtId="10" fontId="48" fillId="3" borderId="0" xfId="0" applyNumberFormat="1" applyFont="1" applyFill="1" applyBorder="1"/>
    <xf numFmtId="176" fontId="48" fillId="3" borderId="0" xfId="0" applyNumberFormat="1" applyFont="1" applyFill="1" applyBorder="1"/>
    <xf numFmtId="177" fontId="48" fillId="3" borderId="0" xfId="0" applyNumberFormat="1" applyFont="1" applyFill="1" applyBorder="1"/>
    <xf numFmtId="0" fontId="48" fillId="4" borderId="0" xfId="562" quotePrefix="1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center"/>
    </xf>
    <xf numFmtId="0" fontId="48" fillId="0" borderId="43" xfId="0" applyFont="1" applyBorder="1" applyAlignment="1">
      <alignment horizontal="center" vertical="center" wrapText="1"/>
    </xf>
    <xf numFmtId="0" fontId="48" fillId="3" borderId="7" xfId="0" applyFont="1" applyFill="1" applyBorder="1"/>
    <xf numFmtId="0" fontId="48" fillId="3" borderId="8" xfId="0" applyFont="1" applyFill="1" applyBorder="1"/>
    <xf numFmtId="173" fontId="48" fillId="3" borderId="8" xfId="0" applyNumberFormat="1" applyFont="1" applyFill="1" applyBorder="1" applyAlignment="1">
      <alignment horizontal="center" vertical="center"/>
    </xf>
    <xf numFmtId="38" fontId="48" fillId="3" borderId="3" xfId="0" applyNumberFormat="1" applyFont="1" applyFill="1" applyBorder="1" applyAlignment="1">
      <alignment horizontal="center"/>
    </xf>
    <xf numFmtId="0" fontId="50" fillId="3" borderId="8" xfId="0" applyFont="1" applyFill="1" applyBorder="1" applyAlignment="1">
      <alignment horizontal="center"/>
    </xf>
    <xf numFmtId="10" fontId="50" fillId="3" borderId="9" xfId="0" applyNumberFormat="1" applyFont="1" applyFill="1" applyBorder="1" applyAlignment="1">
      <alignment horizontal="center" vertical="center"/>
    </xf>
    <xf numFmtId="0" fontId="51" fillId="3" borderId="0" xfId="0" applyFont="1" applyFill="1"/>
    <xf numFmtId="0" fontId="48" fillId="0" borderId="34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10" fontId="48" fillId="0" borderId="1" xfId="0" applyNumberFormat="1" applyFont="1" applyBorder="1" applyAlignment="1">
      <alignment horizontal="center"/>
    </xf>
    <xf numFmtId="10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wrapText="1"/>
    </xf>
    <xf numFmtId="173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175" fontId="52" fillId="0" borderId="10" xfId="0" applyNumberFormat="1" applyFont="1" applyBorder="1" applyAlignment="1">
      <alignment horizontal="center" vertical="center"/>
    </xf>
    <xf numFmtId="0" fontId="48" fillId="7" borderId="13" xfId="562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4" fillId="7" borderId="13" xfId="562" applyFont="1" applyFill="1" applyBorder="1" applyAlignment="1">
      <alignment horizontal="center" vertical="center"/>
    </xf>
    <xf numFmtId="2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14" fillId="5" borderId="1" xfId="212" applyNumberFormat="1" applyFont="1" applyFill="1" applyBorder="1" applyAlignment="1" applyProtection="1">
      <alignment horizontal="center" vertical="center"/>
      <protection locked="0"/>
    </xf>
    <xf numFmtId="175" fontId="48" fillId="0" borderId="1" xfId="0" applyNumberFormat="1" applyFont="1" applyBorder="1" applyAlignment="1">
      <alignment horizontal="center"/>
    </xf>
    <xf numFmtId="0" fontId="48" fillId="7" borderId="41" xfId="562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 wrapText="1"/>
    </xf>
    <xf numFmtId="173" fontId="48" fillId="3" borderId="0" xfId="562" quotePrefix="1" applyNumberFormat="1" applyFont="1" applyFill="1" applyBorder="1" applyAlignment="1">
      <alignment horizontal="center" vertical="center"/>
    </xf>
    <xf numFmtId="186" fontId="48" fillId="3" borderId="0" xfId="0" applyNumberFormat="1" applyFont="1" applyFill="1" applyBorder="1"/>
    <xf numFmtId="186" fontId="49" fillId="3" borderId="29" xfId="0" applyNumberFormat="1" applyFont="1" applyFill="1" applyBorder="1"/>
    <xf numFmtId="0" fontId="61" fillId="3" borderId="0" xfId="562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right"/>
    </xf>
    <xf numFmtId="185" fontId="19" fillId="3" borderId="1" xfId="1" applyNumberFormat="1" applyFont="1" applyFill="1" applyBorder="1" applyAlignment="1">
      <alignment horizontal="center" vertical="center"/>
    </xf>
    <xf numFmtId="164" fontId="19" fillId="3" borderId="1" xfId="1" applyFont="1" applyFill="1" applyBorder="1" applyAlignment="1">
      <alignment horizontal="center"/>
    </xf>
    <xf numFmtId="164" fontId="19" fillId="3" borderId="1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0" fontId="15" fillId="2" borderId="17" xfId="537" applyFont="1" applyFill="1" applyBorder="1" applyAlignment="1">
      <alignment horizontal="center" vertical="center" wrapText="1" shrinkToFit="1"/>
    </xf>
    <xf numFmtId="0" fontId="17" fillId="0" borderId="17" xfId="304" applyFont="1" applyFill="1" applyBorder="1" applyAlignment="1">
      <alignment horizontal="center" vertical="center" wrapText="1"/>
    </xf>
    <xf numFmtId="0" fontId="19" fillId="3" borderId="1" xfId="1" applyNumberFormat="1" applyFont="1" applyFill="1" applyBorder="1" applyAlignment="1">
      <alignment horizontal="center" vertical="center"/>
    </xf>
    <xf numFmtId="14" fontId="19" fillId="3" borderId="1" xfId="432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19" fillId="0" borderId="0" xfId="537" applyFont="1" applyBorder="1" applyAlignment="1">
      <alignment horizontal="center" vertical="center"/>
    </xf>
    <xf numFmtId="171" fontId="19" fillId="3" borderId="1" xfId="537" applyNumberFormat="1" applyFont="1" applyFill="1" applyBorder="1" applyAlignment="1">
      <alignment horizontal="center" vertical="center"/>
    </xf>
    <xf numFmtId="187" fontId="19" fillId="3" borderId="1" xfId="537" applyNumberFormat="1" applyFont="1" applyFill="1" applyBorder="1" applyAlignment="1">
      <alignment horizontal="center" vertical="center"/>
    </xf>
    <xf numFmtId="0" fontId="61" fillId="3" borderId="26" xfId="562" applyFont="1" applyFill="1" applyBorder="1" applyAlignment="1">
      <alignment vertical="center"/>
    </xf>
    <xf numFmtId="0" fontId="61" fillId="3" borderId="0" xfId="562" applyFont="1" applyFill="1" applyBorder="1" applyAlignment="1">
      <alignment vertical="center"/>
    </xf>
    <xf numFmtId="174" fontId="19" fillId="3" borderId="1" xfId="537" applyNumberFormat="1" applyFont="1" applyFill="1" applyBorder="1" applyAlignment="1">
      <alignment horizontal="center" vertical="center"/>
    </xf>
    <xf numFmtId="9" fontId="18" fillId="0" borderId="17" xfId="501" applyFont="1" applyFill="1" applyBorder="1" applyAlignment="1">
      <alignment horizontal="center" vertical="center" wrapText="1" shrinkToFit="1"/>
    </xf>
    <xf numFmtId="0" fontId="17" fillId="0" borderId="17" xfId="537" applyFont="1" applyFill="1" applyBorder="1" applyAlignment="1">
      <alignment horizontal="center" vertical="center" wrapText="1" shrinkToFit="1"/>
    </xf>
    <xf numFmtId="0" fontId="18" fillId="0" borderId="17" xfId="537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/>
    </xf>
    <xf numFmtId="186" fontId="12" fillId="3" borderId="1" xfId="537" applyNumberFormat="1" applyFont="1" applyFill="1" applyBorder="1" applyAlignment="1">
      <alignment horizontal="right" vertical="center"/>
    </xf>
    <xf numFmtId="186" fontId="10" fillId="3" borderId="0" xfId="537" applyNumberFormat="1" applyFont="1" applyFill="1" applyBorder="1" applyAlignment="1">
      <alignment horizontal="center" vertical="center"/>
    </xf>
    <xf numFmtId="0" fontId="48" fillId="0" borderId="55" xfId="0" applyFont="1" applyBorder="1"/>
    <xf numFmtId="0" fontId="48" fillId="0" borderId="27" xfId="0" applyFont="1" applyBorder="1"/>
    <xf numFmtId="186" fontId="48" fillId="0" borderId="11" xfId="0" applyNumberFormat="1" applyFont="1" applyBorder="1" applyAlignment="1">
      <alignment horizontal="center" vertical="center"/>
    </xf>
    <xf numFmtId="186" fontId="48" fillId="3" borderId="8" xfId="0" applyNumberFormat="1" applyFont="1" applyFill="1" applyBorder="1" applyAlignment="1">
      <alignment horizontal="center" vertical="center"/>
    </xf>
    <xf numFmtId="185" fontId="19" fillId="3" borderId="1" xfId="1" applyNumberFormat="1" applyFont="1" applyFill="1" applyBorder="1" applyAlignment="1">
      <alignment horizontal="center"/>
    </xf>
    <xf numFmtId="188" fontId="19" fillId="3" borderId="1" xfId="1" applyNumberFormat="1" applyFont="1" applyFill="1" applyBorder="1" applyAlignment="1">
      <alignment horizontal="center"/>
    </xf>
    <xf numFmtId="188" fontId="19" fillId="3" borderId="1" xfId="1" applyNumberFormat="1" applyFont="1" applyFill="1" applyBorder="1" applyAlignment="1">
      <alignment horizontal="center" vertical="center"/>
    </xf>
    <xf numFmtId="10" fontId="48" fillId="0" borderId="56" xfId="0" applyNumberFormat="1" applyFont="1" applyBorder="1" applyAlignment="1">
      <alignment horizontal="center"/>
    </xf>
    <xf numFmtId="0" fontId="48" fillId="0" borderId="57" xfId="0" applyFont="1" applyBorder="1"/>
    <xf numFmtId="173" fontId="48" fillId="0" borderId="58" xfId="0" applyNumberFormat="1" applyFont="1" applyBorder="1" applyAlignment="1">
      <alignment horizontal="center"/>
    </xf>
    <xf numFmtId="10" fontId="48" fillId="0" borderId="60" xfId="0" applyNumberFormat="1" applyFont="1" applyFill="1" applyBorder="1" applyAlignment="1">
      <alignment horizontal="center"/>
    </xf>
    <xf numFmtId="175" fontId="48" fillId="0" borderId="59" xfId="0" applyNumberFormat="1" applyFont="1" applyBorder="1" applyAlignment="1">
      <alignment horizontal="center"/>
    </xf>
    <xf numFmtId="186" fontId="48" fillId="0" borderId="0" xfId="0" applyNumberFormat="1" applyFont="1" applyBorder="1"/>
    <xf numFmtId="186" fontId="48" fillId="0" borderId="1" xfId="0" applyNumberFormat="1" applyFont="1" applyBorder="1"/>
    <xf numFmtId="186" fontId="48" fillId="0" borderId="1" xfId="0" applyNumberFormat="1" applyFont="1" applyFill="1" applyBorder="1"/>
    <xf numFmtId="186" fontId="48" fillId="3" borderId="1" xfId="0" applyNumberFormat="1" applyFont="1" applyFill="1" applyBorder="1" applyAlignment="1">
      <alignment horizontal="center"/>
    </xf>
    <xf numFmtId="186" fontId="0" fillId="0" borderId="1" xfId="0" applyNumberFormat="1" applyBorder="1" applyAlignment="1">
      <alignment horizontal="center" vertical="center"/>
    </xf>
    <xf numFmtId="186" fontId="48" fillId="3" borderId="1" xfId="0" applyNumberFormat="1" applyFont="1" applyFill="1" applyBorder="1"/>
    <xf numFmtId="0" fontId="63" fillId="3" borderId="1" xfId="562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173" fontId="56" fillId="0" borderId="10" xfId="0" applyNumberFormat="1" applyFont="1" applyBorder="1"/>
    <xf numFmtId="173" fontId="56" fillId="0" borderId="1" xfId="0" applyNumberFormat="1" applyFont="1" applyBorder="1"/>
    <xf numFmtId="173" fontId="56" fillId="3" borderId="0" xfId="0" applyNumberFormat="1" applyFont="1" applyFill="1" applyBorder="1" applyAlignment="1">
      <alignment horizontal="left"/>
    </xf>
    <xf numFmtId="186" fontId="10" fillId="3" borderId="0" xfId="537" applyNumberFormat="1" applyFont="1" applyFill="1" applyBorder="1" applyAlignment="1">
      <alignment horizontal="right" vertical="center"/>
    </xf>
    <xf numFmtId="173" fontId="10" fillId="3" borderId="0" xfId="537" applyNumberFormat="1" applyFont="1" applyFill="1" applyBorder="1" applyAlignment="1">
      <alignment horizontal="right" vertical="center"/>
    </xf>
    <xf numFmtId="0" fontId="56" fillId="0" borderId="0" xfId="0" applyFont="1" applyBorder="1" applyAlignment="1">
      <alignment horizontal="center"/>
    </xf>
    <xf numFmtId="173" fontId="50" fillId="0" borderId="0" xfId="0" applyNumberFormat="1" applyFont="1" applyBorder="1" applyAlignment="1">
      <alignment horizontal="right"/>
    </xf>
    <xf numFmtId="173" fontId="56" fillId="0" borderId="0" xfId="0" applyNumberFormat="1" applyFont="1" applyBorder="1"/>
    <xf numFmtId="0" fontId="48" fillId="0" borderId="0" xfId="0" quotePrefix="1" applyFont="1" applyFill="1" applyBorder="1" applyAlignment="1">
      <alignment horizontal="center" vertical="center"/>
    </xf>
    <xf numFmtId="10" fontId="56" fillId="0" borderId="1" xfId="0" applyNumberFormat="1" applyFont="1" applyBorder="1"/>
    <xf numFmtId="2" fontId="19" fillId="3" borderId="1" xfId="537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64" fillId="0" borderId="1" xfId="0" applyFont="1" applyFill="1" applyBorder="1" applyAlignment="1">
      <alignment horizontal="center" vertical="center"/>
    </xf>
    <xf numFmtId="164" fontId="64" fillId="0" borderId="1" xfId="0" applyNumberFormat="1" applyFont="1" applyBorder="1" applyAlignment="1">
      <alignment horizontal="center" vertical="center"/>
    </xf>
    <xf numFmtId="186" fontId="56" fillId="8" borderId="1" xfId="0" applyNumberFormat="1" applyFont="1" applyFill="1" applyBorder="1"/>
    <xf numFmtId="173" fontId="50" fillId="8" borderId="1" xfId="0" applyNumberFormat="1" applyFont="1" applyFill="1" applyBorder="1" applyAlignment="1">
      <alignment horizontal="right"/>
    </xf>
    <xf numFmtId="2" fontId="56" fillId="8" borderId="1" xfId="0" applyNumberFormat="1" applyFont="1" applyFill="1" applyBorder="1"/>
    <xf numFmtId="185" fontId="19" fillId="0" borderId="1" xfId="1" applyNumberFormat="1" applyFont="1" applyFill="1" applyBorder="1" applyAlignment="1">
      <alignment horizontal="center" vertical="center"/>
    </xf>
    <xf numFmtId="0" fontId="48" fillId="0" borderId="11" xfId="0" applyFont="1" applyBorder="1"/>
    <xf numFmtId="0" fontId="48" fillId="0" borderId="1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174" fontId="56" fillId="0" borderId="1" xfId="0" applyNumberFormat="1" applyFont="1" applyBorder="1" applyAlignment="1">
      <alignment horizontal="center"/>
    </xf>
    <xf numFmtId="0" fontId="48" fillId="0" borderId="49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8" fillId="4" borderId="13" xfId="0" quotePrefix="1" applyFont="1" applyFill="1" applyBorder="1" applyAlignment="1">
      <alignment horizontal="center" vertical="center"/>
    </xf>
    <xf numFmtId="0" fontId="48" fillId="4" borderId="11" xfId="0" quotePrefix="1" applyFont="1" applyFill="1" applyBorder="1" applyAlignment="1">
      <alignment horizontal="center" vertical="center"/>
    </xf>
  </cellXfs>
  <cellStyles count="955">
    <cellStyle name="Comma [0]" xfId="1" builtinId="6"/>
    <cellStyle name="Comma [0] 2" xfId="2"/>
    <cellStyle name="Comma [0] 2 2" xfId="3"/>
    <cellStyle name="Comma [0] 2 2 2" xfId="4"/>
    <cellStyle name="Comma [0] 2 2 2 2" xfId="5"/>
    <cellStyle name="Comma [0] 2 3" xfId="6"/>
    <cellStyle name="Comma [0] 2 3 2" xfId="7"/>
    <cellStyle name="Comma [0] 2 3 2 2" xfId="8"/>
    <cellStyle name="Comma [0] 2 4" xfId="9"/>
    <cellStyle name="Comma [0] 2 4 2" xfId="10"/>
    <cellStyle name="Comma [0] 2 4 2 2" xfId="11"/>
    <cellStyle name="Comma [0] 2 5" xfId="12"/>
    <cellStyle name="Comma [0] 2 5 2" xfId="13"/>
    <cellStyle name="Comma [0] 2 5 2 2" xfId="14"/>
    <cellStyle name="Comma [0] 2 6" xfId="15"/>
    <cellStyle name="Comma [0] 2 6 2" xfId="16"/>
    <cellStyle name="Comma [0] 2 6 2 2" xfId="17"/>
    <cellStyle name="Comma [0] 2 7" xfId="18"/>
    <cellStyle name="Comma [0] 2 7 2" xfId="19"/>
    <cellStyle name="Comma [0] 2 7 2 2" xfId="20"/>
    <cellStyle name="Comma [0] 2 8" xfId="21"/>
    <cellStyle name="Comma [0] 2 8 2" xfId="22"/>
    <cellStyle name="Comma [0] 2 9" xfId="23"/>
    <cellStyle name="Comma [0] 3" xfId="24"/>
    <cellStyle name="Comma [0] 3 2" xfId="25"/>
    <cellStyle name="Comma [0] 3 2 2" xfId="26"/>
    <cellStyle name="Comma [0] 3 2 2 2" xfId="27"/>
    <cellStyle name="Comma [0] 3 2 2 2 2" xfId="28"/>
    <cellStyle name="Comma [0] 3 2 3" xfId="29"/>
    <cellStyle name="Comma [0] 3 2 3 2" xfId="30"/>
    <cellStyle name="Comma [0] 3 3" xfId="31"/>
    <cellStyle name="Comma [0] 3 3 2" xfId="32"/>
    <cellStyle name="Comma [0] 3 3 2 2" xfId="33"/>
    <cellStyle name="Comma [0] 3 3 2 2 2" xfId="34"/>
    <cellStyle name="Comma [0] 3 3 3" xfId="35"/>
    <cellStyle name="Comma [0] 3 3 3 2" xfId="36"/>
    <cellStyle name="Comma [0] 3 4" xfId="37"/>
    <cellStyle name="Comma [0] 3 4 2" xfId="38"/>
    <cellStyle name="Comma [0] 3 4 2 2" xfId="39"/>
    <cellStyle name="Comma [0] 3 5" xfId="40"/>
    <cellStyle name="Comma [0] 3 5 2" xfId="41"/>
    <cellStyle name="Comma [0] 3 5 2 2" xfId="42"/>
    <cellStyle name="Comma [0] 3 6" xfId="43"/>
    <cellStyle name="Comma [0] 3 6 2" xfId="44"/>
    <cellStyle name="Comma [0] 3 6 2 2" xfId="45"/>
    <cellStyle name="Comma [0] 3 7" xfId="46"/>
    <cellStyle name="Comma [0] 3 7 2" xfId="47"/>
    <cellStyle name="Comma [0] 4" xfId="48"/>
    <cellStyle name="Comma [0] 5" xfId="49"/>
    <cellStyle name="Comma [0] 6" xfId="50"/>
    <cellStyle name="Comma 10" xfId="51"/>
    <cellStyle name="Comma 10 2" xfId="52"/>
    <cellStyle name="Comma 10 2 2" xfId="53"/>
    <cellStyle name="Comma 11" xfId="54"/>
    <cellStyle name="Comma 11 2" xfId="55"/>
    <cellStyle name="Comma 11 2 2" xfId="56"/>
    <cellStyle name="Comma 12" xfId="57"/>
    <cellStyle name="Comma 12 2" xfId="58"/>
    <cellStyle name="Comma 12 2 2" xfId="59"/>
    <cellStyle name="Comma 13" xfId="60"/>
    <cellStyle name="Comma 13 2" xfId="61"/>
    <cellStyle name="Comma 13 2 2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69"/>
    <cellStyle name="Comma 2 2" xfId="70"/>
    <cellStyle name="Comma 2 2 2" xfId="71"/>
    <cellStyle name="Comma 2 2 2 2" xfId="72"/>
    <cellStyle name="Comma 2 2 2 2 2" xfId="73"/>
    <cellStyle name="Comma 2 2 2 2 2 2" xfId="74"/>
    <cellStyle name="Comma 2 2 2 3" xfId="75"/>
    <cellStyle name="Comma 2 2 2 3 2" xfId="76"/>
    <cellStyle name="Comma 2 2 2 3 2 2" xfId="77"/>
    <cellStyle name="Comma 2 2 2 4" xfId="78"/>
    <cellStyle name="Comma 2 2 2 4 2" xfId="79"/>
    <cellStyle name="Comma 2 2 2 4 2 2" xfId="80"/>
    <cellStyle name="Comma 2 2 2 5" xfId="81"/>
    <cellStyle name="Comma 2 2 2 5 2" xfId="82"/>
    <cellStyle name="Comma 2 2 3" xfId="83"/>
    <cellStyle name="Comma 2 2 3 2" xfId="84"/>
    <cellStyle name="Comma 2 2 3 2 2" xfId="85"/>
    <cellStyle name="Comma 2 2 3 2 2 2" xfId="86"/>
    <cellStyle name="Comma 2 2 3 3" xfId="87"/>
    <cellStyle name="Comma 2 2 3 3 2" xfId="88"/>
    <cellStyle name="Comma 2 2 3 3 2 2" xfId="89"/>
    <cellStyle name="Comma 2 2 3 4" xfId="90"/>
    <cellStyle name="Comma 2 2 3 4 2" xfId="91"/>
    <cellStyle name="Comma 2 2 4" xfId="92"/>
    <cellStyle name="Comma 2 2 4 2" xfId="93"/>
    <cellStyle name="Comma 2 3" xfId="94"/>
    <cellStyle name="Comma 2 3 2" xfId="95"/>
    <cellStyle name="Comma 2 3 2 2" xfId="96"/>
    <cellStyle name="Comma 2 3 2 2 2" xfId="97"/>
    <cellStyle name="Comma 2 3 3" xfId="98"/>
    <cellStyle name="Comma 2 3 3 2" xfId="99"/>
    <cellStyle name="Comma 2 4" xfId="100"/>
    <cellStyle name="Comma 2 4 2" xfId="101"/>
    <cellStyle name="Comma 2 4 2 2" xfId="102"/>
    <cellStyle name="Comma 2 4 2 2 2" xfId="103"/>
    <cellStyle name="Comma 2 4 3" xfId="104"/>
    <cellStyle name="Comma 2 4 3 2" xfId="105"/>
    <cellStyle name="Comma 2 5" xfId="106"/>
    <cellStyle name="Comma 2 5 2" xfId="107"/>
    <cellStyle name="Comma 2 5 2 2" xfId="108"/>
    <cellStyle name="Comma 2 5 2 2 2" xfId="109"/>
    <cellStyle name="Comma 2 5 3" xfId="110"/>
    <cellStyle name="Comma 2 5 3 2" xfId="111"/>
    <cellStyle name="Comma 2 5 3 2 2" xfId="112"/>
    <cellStyle name="Comma 2 5 4" xfId="113"/>
    <cellStyle name="Comma 2 5 4 2" xfId="114"/>
    <cellStyle name="Comma 2 6" xfId="115"/>
    <cellStyle name="Comma 2 6 2" xfId="116"/>
    <cellStyle name="Comma 2 6 2 2" xfId="117"/>
    <cellStyle name="Comma 2 7" xfId="118"/>
    <cellStyle name="Comma 2 7 2" xfId="119"/>
    <cellStyle name="Comma 20" xfId="120"/>
    <cellStyle name="Comma 21" xfId="121"/>
    <cellStyle name="Comma 22" xfId="122"/>
    <cellStyle name="Comma 23" xfId="123"/>
    <cellStyle name="Comma 24" xfId="124"/>
    <cellStyle name="Comma 25" xfId="125"/>
    <cellStyle name="Comma 26" xfId="126"/>
    <cellStyle name="Comma 27" xfId="127"/>
    <cellStyle name="Comma 28" xfId="128"/>
    <cellStyle name="Comma 29" xfId="129"/>
    <cellStyle name="Comma 3" xfId="130"/>
    <cellStyle name="Comma 3 2" xfId="131"/>
    <cellStyle name="Comma 3 2 2" xfId="132"/>
    <cellStyle name="Comma 3 2 2 2" xfId="133"/>
    <cellStyle name="Comma 3 3" xfId="134"/>
    <cellStyle name="Comma 3 3 2" xfId="135"/>
    <cellStyle name="Comma 3 4" xfId="136"/>
    <cellStyle name="Comma 30" xfId="137"/>
    <cellStyle name="Comma 31" xfId="138"/>
    <cellStyle name="Comma 32" xfId="139"/>
    <cellStyle name="Comma 33" xfId="140"/>
    <cellStyle name="Comma 4" xfId="141"/>
    <cellStyle name="Comma 4 2" xfId="142"/>
    <cellStyle name="Comma 4 2 2" xfId="143"/>
    <cellStyle name="Comma 4 2 2 2" xfId="144"/>
    <cellStyle name="Comma 4 3" xfId="145"/>
    <cellStyle name="Comma 4 3 2" xfId="146"/>
    <cellStyle name="Comma 4 4" xfId="147"/>
    <cellStyle name="Comma 5" xfId="148"/>
    <cellStyle name="Comma 5 2" xfId="149"/>
    <cellStyle name="Comma 5 2 2" xfId="150"/>
    <cellStyle name="Comma 5 2 2 2" xfId="151"/>
    <cellStyle name="Comma 5 3" xfId="152"/>
    <cellStyle name="Comma 5 3 2" xfId="153"/>
    <cellStyle name="Comma 5 4" xfId="154"/>
    <cellStyle name="Comma 6" xfId="155"/>
    <cellStyle name="Comma 6 2" xfId="156"/>
    <cellStyle name="Comma 6 2 2" xfId="157"/>
    <cellStyle name="Comma 6 2 2 2" xfId="158"/>
    <cellStyle name="Comma 6 3" xfId="159"/>
    <cellStyle name="Comma 6 3 2" xfId="160"/>
    <cellStyle name="Comma 6 3 2 2" xfId="161"/>
    <cellStyle name="Comma 6 4" xfId="162"/>
    <cellStyle name="Comma 6 4 2" xfId="163"/>
    <cellStyle name="Comma 6 5" xfId="164"/>
    <cellStyle name="Comma 7" xfId="165"/>
    <cellStyle name="Comma 7 2" xfId="166"/>
    <cellStyle name="Comma 7 2 2" xfId="167"/>
    <cellStyle name="Comma 8" xfId="168"/>
    <cellStyle name="Comma 8 2" xfId="169"/>
    <cellStyle name="Comma 8 2 2" xfId="170"/>
    <cellStyle name="Comma 9" xfId="171"/>
    <cellStyle name="Comma 9 2" xfId="172"/>
    <cellStyle name="Comma 9 2 2" xfId="173"/>
    <cellStyle name="Currency [0] 2" xfId="174"/>
    <cellStyle name="Currency [0] 2 2" xfId="175"/>
    <cellStyle name="Currency [0] 2 2 2" xfId="176"/>
    <cellStyle name="Currency [0] 3" xfId="177"/>
    <cellStyle name="Currency [0] 3 2" xfId="178"/>
    <cellStyle name="Currency [0] 3 2 2" xfId="179"/>
    <cellStyle name="Currency [0] 4" xfId="180"/>
    <cellStyle name="Currency [0] 4 2" xfId="181"/>
    <cellStyle name="Currency [0] 5" xfId="182"/>
    <cellStyle name="Normal" xfId="0" builtinId="0"/>
    <cellStyle name="Normal 10" xfId="183"/>
    <cellStyle name="Normal 10 2" xfId="184"/>
    <cellStyle name="Normal 10 2 2" xfId="185"/>
    <cellStyle name="Normal 11" xfId="186"/>
    <cellStyle name="Normal 11 2" xfId="187"/>
    <cellStyle name="Normal 11 2 2" xfId="188"/>
    <cellStyle name="Normal 12" xfId="189"/>
    <cellStyle name="Normal 12 2" xfId="190"/>
    <cellStyle name="Normal 13" xfId="191"/>
    <cellStyle name="Normal 16" xfId="192"/>
    <cellStyle name="Normal 16 2" xfId="193"/>
    <cellStyle name="Normal 16 2 2" xfId="194"/>
    <cellStyle name="Normal 2" xfId="195"/>
    <cellStyle name="Normal 2 10" xfId="196"/>
    <cellStyle name="Normal 2 10 2" xfId="197"/>
    <cellStyle name="Normal 2 11" xfId="198"/>
    <cellStyle name="Normal 2 12" xfId="199"/>
    <cellStyle name="Normal 2 12 2" xfId="200"/>
    <cellStyle name="Normal 2 12 2 2" xfId="201"/>
    <cellStyle name="Normal 2 12 2 2 2" xfId="202"/>
    <cellStyle name="Normal 2 12 2 2 2 2" xfId="203"/>
    <cellStyle name="Normal 2 12 2 3" xfId="204"/>
    <cellStyle name="Normal 2 12 2 3 2" xfId="205"/>
    <cellStyle name="Normal 2 12 3" xfId="206"/>
    <cellStyle name="Normal 2 12 3 2" xfId="207"/>
    <cellStyle name="Normal 2 18" xfId="208"/>
    <cellStyle name="Normal 2 18 2" xfId="209"/>
    <cellStyle name="Normal 2 18 2 2" xfId="210"/>
    <cellStyle name="Normal 2 2" xfId="211"/>
    <cellStyle name="Normal 2 2 2" xfId="212"/>
    <cellStyle name="Normal 2 2 2 2" xfId="213"/>
    <cellStyle name="Normal 2 2 2 2 2" xfId="214"/>
    <cellStyle name="Normal 2 2 2 2 2 2" xfId="215"/>
    <cellStyle name="Normal 2 2 2 2 2 2 2" xfId="216"/>
    <cellStyle name="Normal 2 2 2 2 3" xfId="217"/>
    <cellStyle name="Normal 2 2 2 2 3 2" xfId="218"/>
    <cellStyle name="Normal 2 2 2 2 4" xfId="219"/>
    <cellStyle name="Normal 2 2 2 3" xfId="220"/>
    <cellStyle name="Normal 2 2 2 3 2" xfId="221"/>
    <cellStyle name="Normal 2 2 2 3 2 2" xfId="222"/>
    <cellStyle name="Normal 2 2 2 4" xfId="223"/>
    <cellStyle name="Normal 2 2 2 4 2" xfId="224"/>
    <cellStyle name="Normal 2 2 2 4 2 2" xfId="225"/>
    <cellStyle name="Normal 2 2 2 5" xfId="226"/>
    <cellStyle name="Normal 2 2 2 5 2" xfId="227"/>
    <cellStyle name="Normal 2 2 2 5 2 2" xfId="228"/>
    <cellStyle name="Normal 2 2 2 6" xfId="229"/>
    <cellStyle name="Normal 2 2 2 6 2" xfId="230"/>
    <cellStyle name="Normal 2 2 2 6 2 2" xfId="231"/>
    <cellStyle name="Normal 2 2 2 7" xfId="232"/>
    <cellStyle name="Normal 2 2 2 7 2" xfId="233"/>
    <cellStyle name="Normal 2 2 3" xfId="234"/>
    <cellStyle name="Normal 2 2 3 2" xfId="235"/>
    <cellStyle name="Normal 2 2 3 2 2" xfId="236"/>
    <cellStyle name="Normal 2 2 3 2 2 2" xfId="237"/>
    <cellStyle name="Normal 2 2 3 3" xfId="238"/>
    <cellStyle name="Normal 2 2 3 3 2" xfId="239"/>
    <cellStyle name="Normal 2 2 3 4" xfId="240"/>
    <cellStyle name="Normal 2 2 4" xfId="241"/>
    <cellStyle name="Normal 2 2 4 2" xfId="242"/>
    <cellStyle name="Normal 2 2 4 2 2" xfId="243"/>
    <cellStyle name="Normal 2 2 4 2 2 2" xfId="244"/>
    <cellStyle name="Normal 2 2 4 3" xfId="245"/>
    <cellStyle name="Normal 2 2 4 3 2" xfId="246"/>
    <cellStyle name="Normal 2 2 4 4" xfId="247"/>
    <cellStyle name="Normal 2 2 5" xfId="248"/>
    <cellStyle name="Normal 2 2 5 2" xfId="249"/>
    <cellStyle name="Normal 2 2 6" xfId="250"/>
    <cellStyle name="Normal 2 3" xfId="251"/>
    <cellStyle name="Normal 2 3 2" xfId="252"/>
    <cellStyle name="Normal 2 3 2 2" xfId="253"/>
    <cellStyle name="Normal 2 3 2 2 2" xfId="254"/>
    <cellStyle name="Normal 2 3 3" xfId="255"/>
    <cellStyle name="Normal 2 3 3 2" xfId="256"/>
    <cellStyle name="Normal 2 3 3 2 2" xfId="257"/>
    <cellStyle name="Normal 2 3 3 2 2 2" xfId="258"/>
    <cellStyle name="Normal 2 3 3 3" xfId="259"/>
    <cellStyle name="Normal 2 3 3 3 2" xfId="260"/>
    <cellStyle name="Normal 2 3 4" xfId="261"/>
    <cellStyle name="Normal 2 3 4 2" xfId="262"/>
    <cellStyle name="Normal 2 3 4 2 2" xfId="263"/>
    <cellStyle name="Normal 2 3 4 2 2 2" xfId="264"/>
    <cellStyle name="Normal 2 3 4 3" xfId="265"/>
    <cellStyle name="Normal 2 3 4 3 2" xfId="266"/>
    <cellStyle name="Normal 2 3 5" xfId="267"/>
    <cellStyle name="Normal 2 3 5 2" xfId="268"/>
    <cellStyle name="Normal 2 3 5 2 2" xfId="269"/>
    <cellStyle name="Normal 2 3 6" xfId="270"/>
    <cellStyle name="Normal 2 3 6 2" xfId="271"/>
    <cellStyle name="Normal 2 4" xfId="272"/>
    <cellStyle name="Normal 2 4 2" xfId="273"/>
    <cellStyle name="Normal 2 4 2 2" xfId="274"/>
    <cellStyle name="Normal 2 4 2 2 2" xfId="275"/>
    <cellStyle name="Normal 2 4 3" xfId="276"/>
    <cellStyle name="Normal 2 4 3 2" xfId="277"/>
    <cellStyle name="Normal 2 4 4" xfId="278"/>
    <cellStyle name="Normal 2 5" xfId="279"/>
    <cellStyle name="Normal 2 5 2" xfId="280"/>
    <cellStyle name="Normal 2 5 2 2" xfId="281"/>
    <cellStyle name="Normal 2 5 2 2 2" xfId="282"/>
    <cellStyle name="Normal 2 5 3" xfId="283"/>
    <cellStyle name="Normal 2 5 3 2" xfId="284"/>
    <cellStyle name="Normal 2 5 4" xfId="285"/>
    <cellStyle name="Normal 2 6" xfId="286"/>
    <cellStyle name="Normal 2 6 2" xfId="287"/>
    <cellStyle name="Normal 2 6 2 2" xfId="288"/>
    <cellStyle name="Normal 2 7" xfId="289"/>
    <cellStyle name="Normal 2 7 2" xfId="290"/>
    <cellStyle name="Normal 2 7 2 2" xfId="291"/>
    <cellStyle name="Normal 2 8" xfId="292"/>
    <cellStyle name="Normal 2 8 2" xfId="293"/>
    <cellStyle name="Normal 2 8 2 2" xfId="294"/>
    <cellStyle name="Normal 2 9" xfId="295"/>
    <cellStyle name="Normal 2 9 2" xfId="296"/>
    <cellStyle name="Normal 2 9 2 2" xfId="297"/>
    <cellStyle name="Normal 24" xfId="298"/>
    <cellStyle name="Normal 24 2" xfId="299"/>
    <cellStyle name="Normal 24 2 2" xfId="300"/>
    <cellStyle name="Normal 27" xfId="301"/>
    <cellStyle name="Normal 27 2" xfId="302"/>
    <cellStyle name="Normal 27 2 2" xfId="303"/>
    <cellStyle name="Normal 3" xfId="304"/>
    <cellStyle name="Normal 3 2" xfId="305"/>
    <cellStyle name="Normal 3 2 2" xfId="306"/>
    <cellStyle name="Normal 3 2 2 2" xfId="307"/>
    <cellStyle name="Normal 3 2 2 2 2" xfId="308"/>
    <cellStyle name="Normal 3 2 3" xfId="309"/>
    <cellStyle name="Normal 3 2 3 2" xfId="310"/>
    <cellStyle name="Normal 3 2 3 3" xfId="311"/>
    <cellStyle name="Normal 3 2 3 3 2" xfId="312"/>
    <cellStyle name="Normal 3 2 3 3 2 2" xfId="313"/>
    <cellStyle name="Normal 3 2 3 3 2 2 2" xfId="314"/>
    <cellStyle name="Normal 3 2 3 3 2 2 2 2" xfId="315"/>
    <cellStyle name="Normal 3 2 3 3 2 2 2 2 2" xfId="316"/>
    <cellStyle name="Normal 3 2 3 3 2 2 3" xfId="317"/>
    <cellStyle name="Normal 3 2 3 3 2 2 3 2" xfId="318"/>
    <cellStyle name="Normal 3 2 3 3 2 3" xfId="319"/>
    <cellStyle name="Normal 3 2 3 3 2 3 2" xfId="320"/>
    <cellStyle name="Normal 3 2 3 3 3" xfId="321"/>
    <cellStyle name="Normal 3 2 3 3 3 2" xfId="322"/>
    <cellStyle name="Normal 3 2 3 4" xfId="323"/>
    <cellStyle name="Normal 3 2 3 4 2" xfId="324"/>
    <cellStyle name="Normal 3 2 4" xfId="325"/>
    <cellStyle name="Normal 3 2 5" xfId="326"/>
    <cellStyle name="Normal 3 3" xfId="327"/>
    <cellStyle name="Normal 3 3 2" xfId="328"/>
    <cellStyle name="Normal 3 3 2 2" xfId="329"/>
    <cellStyle name="Normal 3 3 2 2 2" xfId="330"/>
    <cellStyle name="Normal 3 3 2 3" xfId="331"/>
    <cellStyle name="Normal 3 3 3" xfId="332"/>
    <cellStyle name="Normal 3 3 3 2" xfId="333"/>
    <cellStyle name="Normal 3 3 3 2 2" xfId="334"/>
    <cellStyle name="Normal 3 3 4" xfId="335"/>
    <cellStyle name="Normal 3 3 4 2" xfId="336"/>
    <cellStyle name="Normal 3 3 4 3" xfId="337"/>
    <cellStyle name="Normal 3 3 4 3 2" xfId="338"/>
    <cellStyle name="Normal 3 3 4 3 2 2" xfId="339"/>
    <cellStyle name="Normal 3 3 4 3 2 2 2" xfId="340"/>
    <cellStyle name="Normal 3 3 4 3 2 2 2 2" xfId="341"/>
    <cellStyle name="Normal 3 3 4 3 2 2 2 2 2" xfId="342"/>
    <cellStyle name="Normal 3 3 4 3 2 2 3" xfId="343"/>
    <cellStyle name="Normal 3 3 4 3 2 2 3 2" xfId="344"/>
    <cellStyle name="Normal 3 3 4 3 2 3" xfId="345"/>
    <cellStyle name="Normal 3 3 4 3 2 3 2" xfId="346"/>
    <cellStyle name="Normal 3 3 4 3 3" xfId="347"/>
    <cellStyle name="Normal 3 3 4 3 3 2" xfId="348"/>
    <cellStyle name="Normal 3 3 4 4" xfId="349"/>
    <cellStyle name="Normal 3 3 4 4 2" xfId="350"/>
    <cellStyle name="Normal 3 3 5" xfId="351"/>
    <cellStyle name="Normal 3 3 6" xfId="352"/>
    <cellStyle name="Normal 3 4" xfId="353"/>
    <cellStyle name="Normal 3 4 2" xfId="354"/>
    <cellStyle name="Normal 3 4 2 2" xfId="355"/>
    <cellStyle name="Normal 3 4 2 2 2" xfId="356"/>
    <cellStyle name="Normal 3 4 3" xfId="357"/>
    <cellStyle name="Normal 3 4 3 2" xfId="358"/>
    <cellStyle name="Normal 3 4 4" xfId="359"/>
    <cellStyle name="Normal 3 5" xfId="360"/>
    <cellStyle name="Normal 3 5 2" xfId="361"/>
    <cellStyle name="Normal 3 5 2 2" xfId="362"/>
    <cellStyle name="Normal 3 6" xfId="363"/>
    <cellStyle name="Normal 3 6 2" xfId="364"/>
    <cellStyle name="Normal 3 6 2 2" xfId="365"/>
    <cellStyle name="Normal 3 7" xfId="366"/>
    <cellStyle name="Normal 3 7 2" xfId="367"/>
    <cellStyle name="Normal 3 7 2 2" xfId="368"/>
    <cellStyle name="Normal 3 8" xfId="369"/>
    <cellStyle name="Normal 3 8 2" xfId="370"/>
    <cellStyle name="Normal 3 9" xfId="371"/>
    <cellStyle name="Normal 30" xfId="372"/>
    <cellStyle name="Normal 30 2" xfId="373"/>
    <cellStyle name="Normal 30 2 2" xfId="374"/>
    <cellStyle name="Normal 33" xfId="375"/>
    <cellStyle name="Normal 33 2" xfId="376"/>
    <cellStyle name="Normal 33 2 2" xfId="377"/>
    <cellStyle name="Normal 35" xfId="378"/>
    <cellStyle name="Normal 35 2" xfId="379"/>
    <cellStyle name="Normal 35 2 2" xfId="380"/>
    <cellStyle name="Normal 39" xfId="381"/>
    <cellStyle name="Normal 39 2" xfId="382"/>
    <cellStyle name="Normal 39 2 2" xfId="383"/>
    <cellStyle name="Normal 4" xfId="384"/>
    <cellStyle name="Normal 4 10" xfId="385"/>
    <cellStyle name="Normal 4 2" xfId="386"/>
    <cellStyle name="Normal 4 2 2" xfId="387"/>
    <cellStyle name="Normal 4 2 2 2" xfId="388"/>
    <cellStyle name="Normal 4 2 2 2 2" xfId="389"/>
    <cellStyle name="Normal 4 2 2 3" xfId="390"/>
    <cellStyle name="Normal 4 2 3" xfId="391"/>
    <cellStyle name="Normal 4 2 3 2" xfId="392"/>
    <cellStyle name="Normal 4 3" xfId="393"/>
    <cellStyle name="Normal 4 3 2" xfId="394"/>
    <cellStyle name="Normal 4 3 2 2" xfId="395"/>
    <cellStyle name="Normal 4 4" xfId="396"/>
    <cellStyle name="Normal 4 4 2" xfId="397"/>
    <cellStyle name="Normal 4 4 2 2" xfId="398"/>
    <cellStyle name="Normal 4 4 2 2 2" xfId="399"/>
    <cellStyle name="Normal 4 4 2 3" xfId="400"/>
    <cellStyle name="Normal 4 4 3" xfId="401"/>
    <cellStyle name="Normal 4 4 3 2" xfId="402"/>
    <cellStyle name="Normal 4 5" xfId="403"/>
    <cellStyle name="Normal 4 5 2" xfId="404"/>
    <cellStyle name="Normal 4 5 2 2" xfId="405"/>
    <cellStyle name="Normal 4 6" xfId="406"/>
    <cellStyle name="Normal 4 6 2" xfId="407"/>
    <cellStyle name="Normal 4 6 2 2" xfId="408"/>
    <cellStyle name="Normal 4 7" xfId="409"/>
    <cellStyle name="Normal 4 7 2" xfId="410"/>
    <cellStyle name="Normal 4 7 2 2" xfId="411"/>
    <cellStyle name="Normal 4 8" xfId="412"/>
    <cellStyle name="Normal 4 8 2" xfId="413"/>
    <cellStyle name="Normal 4 8 2 2" xfId="414"/>
    <cellStyle name="Normal 4 9" xfId="415"/>
    <cellStyle name="Normal 4 9 2" xfId="416"/>
    <cellStyle name="Normal 40" xfId="417"/>
    <cellStyle name="Normal 40 2" xfId="418"/>
    <cellStyle name="Normal 40 2 2" xfId="419"/>
    <cellStyle name="Normal 41" xfId="420"/>
    <cellStyle name="Normal 41 2" xfId="421"/>
    <cellStyle name="Normal 41 2 2" xfId="422"/>
    <cellStyle name="Normal 42" xfId="423"/>
    <cellStyle name="Normal 42 2" xfId="424"/>
    <cellStyle name="Normal 42 2 2" xfId="425"/>
    <cellStyle name="Normal 45" xfId="426"/>
    <cellStyle name="Normal 45 2" xfId="427"/>
    <cellStyle name="Normal 45 2 2" xfId="428"/>
    <cellStyle name="Normal 48" xfId="429"/>
    <cellStyle name="Normal 48 2" xfId="430"/>
    <cellStyle name="Normal 48 2 2" xfId="431"/>
    <cellStyle name="Normal 5" xfId="432"/>
    <cellStyle name="Normal 5 2" xfId="433"/>
    <cellStyle name="Normal 5 2 2" xfId="434"/>
    <cellStyle name="Normal 5 2 2 2" xfId="435"/>
    <cellStyle name="Normal 5 2 2 2 2" xfId="436"/>
    <cellStyle name="Normal 5 2 2 2 3" xfId="437"/>
    <cellStyle name="Normal 5 2 2 2 3 2" xfId="438"/>
    <cellStyle name="Normal 5 2 2 2 3 2 2" xfId="439"/>
    <cellStyle name="Normal 5 2 2 2 3 2 2 2" xfId="440"/>
    <cellStyle name="Normal 5 2 2 2 3 2 2 2 2" xfId="441"/>
    <cellStyle name="Normal 5 2 2 2 3 2 3" xfId="442"/>
    <cellStyle name="Normal 5 2 2 2 3 2 3 2" xfId="443"/>
    <cellStyle name="Normal 5 2 2 2 3 3" xfId="444"/>
    <cellStyle name="Normal 5 2 2 2 3 3 2" xfId="445"/>
    <cellStyle name="Normal 5 2 2 2 4" xfId="446"/>
    <cellStyle name="Normal 5 2 2 2 4 2" xfId="447"/>
    <cellStyle name="Normal 5 2 2 3" xfId="448"/>
    <cellStyle name="Normal 5 2 2 4" xfId="449"/>
    <cellStyle name="Normal 5 2 2 4 2" xfId="450"/>
    <cellStyle name="Normal 5 2 2 5" xfId="451"/>
    <cellStyle name="Normal 5 2 3" xfId="452"/>
    <cellStyle name="Normal 5 3" xfId="453"/>
    <cellStyle name="Normal 5 3 2" xfId="454"/>
    <cellStyle name="Normal 5 3 2 2" xfId="455"/>
    <cellStyle name="Normal 5 4" xfId="456"/>
    <cellStyle name="Normal 5 4 2" xfId="457"/>
    <cellStyle name="Normal 5 4 3" xfId="458"/>
    <cellStyle name="Normal 5 4 4" xfId="459"/>
    <cellStyle name="Normal 5 5" xfId="460"/>
    <cellStyle name="Normal 51" xfId="461"/>
    <cellStyle name="Normal 51 2" xfId="462"/>
    <cellStyle name="Normal 51 2 2" xfId="463"/>
    <cellStyle name="Normal 52" xfId="464"/>
    <cellStyle name="Normal 52 2" xfId="465"/>
    <cellStyle name="Normal 52 2 2" xfId="466"/>
    <cellStyle name="Normal 56" xfId="467"/>
    <cellStyle name="Normal 56 2" xfId="468"/>
    <cellStyle name="Normal 56 2 2" xfId="469"/>
    <cellStyle name="Normal 57" xfId="470"/>
    <cellStyle name="Normal 57 2" xfId="471"/>
    <cellStyle name="Normal 57 2 2" xfId="472"/>
    <cellStyle name="Normal 58" xfId="473"/>
    <cellStyle name="Normal 58 2" xfId="474"/>
    <cellStyle name="Normal 58 2 2" xfId="475"/>
    <cellStyle name="Normal 6" xfId="476"/>
    <cellStyle name="Normal 6 2" xfId="477"/>
    <cellStyle name="Normal 6 2 2" xfId="478"/>
    <cellStyle name="Normal 6 2 2 2" xfId="479"/>
    <cellStyle name="Normal 6 3" xfId="480"/>
    <cellStyle name="Normal 6 3 2" xfId="481"/>
    <cellStyle name="Normal 6 3 2 2" xfId="482"/>
    <cellStyle name="Normal 6 4" xfId="483"/>
    <cellStyle name="Normal 6 4 2" xfId="484"/>
    <cellStyle name="Normal 6 4 2 2" xfId="485"/>
    <cellStyle name="Normal 6 5" xfId="486"/>
    <cellStyle name="Normal 6 5 2" xfId="487"/>
    <cellStyle name="Normal 6 5 2 2" xfId="488"/>
    <cellStyle name="Normal 6 6" xfId="489"/>
    <cellStyle name="Normal 6 6 2" xfId="490"/>
    <cellStyle name="Normal 6 7" xfId="491"/>
    <cellStyle name="Normal 7" xfId="492"/>
    <cellStyle name="Normal 7 2" xfId="493"/>
    <cellStyle name="Normal 7 2 2" xfId="494"/>
    <cellStyle name="Normal 8" xfId="495"/>
    <cellStyle name="Normal 8 2" xfId="496"/>
    <cellStyle name="Normal 8 2 2" xfId="497"/>
    <cellStyle name="Normal 9" xfId="498"/>
    <cellStyle name="Normal 9 2" xfId="499"/>
    <cellStyle name="Normal 9 2 2" xfId="500"/>
    <cellStyle name="Percent" xfId="501" builtinId="5"/>
    <cellStyle name="Percent 2" xfId="502"/>
    <cellStyle name="Percent 2 2" xfId="503"/>
    <cellStyle name="Percent 2 2 2" xfId="504"/>
    <cellStyle name="Percent 2 2 2 2" xfId="505"/>
    <cellStyle name="Percent 2 2 2 2 2" xfId="506"/>
    <cellStyle name="Percent 2 2 3" xfId="507"/>
    <cellStyle name="Percent 2 2 3 2" xfId="508"/>
    <cellStyle name="Percent 2 2 3 2 2" xfId="509"/>
    <cellStyle name="Percent 2 2 4" xfId="510"/>
    <cellStyle name="Percent 2 2 4 2" xfId="511"/>
    <cellStyle name="Percent 2 2 4 2 2" xfId="512"/>
    <cellStyle name="Percent 2 2 5" xfId="513"/>
    <cellStyle name="Percent 2 2 5 2" xfId="514"/>
    <cellStyle name="Percent 2 3" xfId="515"/>
    <cellStyle name="Percent 2 3 2" xfId="516"/>
    <cellStyle name="Percent 2 3 2 2" xfId="517"/>
    <cellStyle name="Percent 2 4" xfId="518"/>
    <cellStyle name="Percent 2 4 2" xfId="519"/>
    <cellStyle name="Percent 2 4 2 2" xfId="520"/>
    <cellStyle name="Percent 2 5" xfId="521"/>
    <cellStyle name="Percent 2 5 2" xfId="522"/>
    <cellStyle name="Percent 2 5 2 2" xfId="523"/>
    <cellStyle name="Percent 2 6" xfId="524"/>
    <cellStyle name="Percent 2 6 2" xfId="525"/>
    <cellStyle name="Percent 3" xfId="526"/>
    <cellStyle name="Percent 3 2" xfId="527"/>
    <cellStyle name="Percent 3 2 2" xfId="528"/>
    <cellStyle name="Percent 3 2 2 2" xfId="529"/>
    <cellStyle name="Percent 3 3" xfId="530"/>
    <cellStyle name="Percent 3 3 2" xfId="531"/>
    <cellStyle name="Percent 3 4" xfId="532"/>
    <cellStyle name="Percent 4" xfId="533"/>
    <cellStyle name="Percent 4 2" xfId="534"/>
    <cellStyle name="Percent 5" xfId="535"/>
    <cellStyle name="Percent 6" xfId="536"/>
    <cellStyle name="一般 2" xfId="537"/>
    <cellStyle name="一般 2 2" xfId="538"/>
    <cellStyle name="一般 2 2 2" xfId="539"/>
    <cellStyle name="一般 2 2 2 2" xfId="540"/>
    <cellStyle name="一般 2 2 2 2 2" xfId="541"/>
    <cellStyle name="一般 2 2 3" xfId="542"/>
    <cellStyle name="一般 2 2 3 2" xfId="543"/>
    <cellStyle name="一般 2 2 4" xfId="544"/>
    <cellStyle name="一般 2 3" xfId="545"/>
    <cellStyle name="一般 2 3 2" xfId="546"/>
    <cellStyle name="一般 2 3 2 2" xfId="547"/>
    <cellStyle name="一般 2 4" xfId="548"/>
    <cellStyle name="一般 2 4 2" xfId="549"/>
    <cellStyle name="一般 2 4 2 2" xfId="550"/>
    <cellStyle name="一般 2 5" xfId="551"/>
    <cellStyle name="一般 2 5 2" xfId="552"/>
    <cellStyle name="一般 2 5 2 2" xfId="553"/>
    <cellStyle name="一般 2 6" xfId="554"/>
    <cellStyle name="一般 2 6 2" xfId="555"/>
    <cellStyle name="一般 2 6 2 2" xfId="556"/>
    <cellStyle name="一般 2 7" xfId="557"/>
    <cellStyle name="一般 2 7 2" xfId="558"/>
    <cellStyle name="一般 2 7 2 2" xfId="559"/>
    <cellStyle name="一般 2 8" xfId="560"/>
    <cellStyle name="一般 2 8 2" xfId="561"/>
    <cellStyle name="一般 3" xfId="562"/>
    <cellStyle name="一般 3 10" xfId="563"/>
    <cellStyle name="一般 3 10 2" xfId="564"/>
    <cellStyle name="一般 3 10 3 3" xfId="565"/>
    <cellStyle name="一般 3 14" xfId="566"/>
    <cellStyle name="一般 3 14 2" xfId="567"/>
    <cellStyle name="一般 3 14 2 2" xfId="568"/>
    <cellStyle name="一般 3 14 2 2 2" xfId="569"/>
    <cellStyle name="一般 3 14 2 2 2 3" xfId="570"/>
    <cellStyle name="一般 3 14 2 3" xfId="571"/>
    <cellStyle name="一般 3 14 2 3 2" xfId="572"/>
    <cellStyle name="一般 3 2" xfId="573"/>
    <cellStyle name="一般 3 2 2" xfId="574"/>
    <cellStyle name="一般 3 2 2 2" xfId="575"/>
    <cellStyle name="一般 3 3" xfId="576"/>
    <cellStyle name="一般 3 3 2" xfId="577"/>
    <cellStyle name="一般 3 3 2 2" xfId="578"/>
    <cellStyle name="一般 3 4" xfId="579"/>
    <cellStyle name="一般 3 4 2" xfId="580"/>
    <cellStyle name="一般 3 4 2 2" xfId="581"/>
    <cellStyle name="一般 3 5" xfId="582"/>
    <cellStyle name="一般 3 5 2" xfId="583"/>
    <cellStyle name="一般 3 5 2 10" xfId="584"/>
    <cellStyle name="一般 3 5 2 2" xfId="585"/>
    <cellStyle name="一般 3 5 2 2 2" xfId="586"/>
    <cellStyle name="一般 3 5 3" xfId="587"/>
    <cellStyle name="一般 3 5 3 2" xfId="588"/>
    <cellStyle name="一般 3 6" xfId="589"/>
    <cellStyle name="一般 3 6 2" xfId="590"/>
    <cellStyle name="一般 3 6 2 2" xfId="591"/>
    <cellStyle name="一般 3 7" xfId="592"/>
    <cellStyle name="一般 3 7 2" xfId="593"/>
    <cellStyle name="一般 3 7 2 2" xfId="594"/>
    <cellStyle name="一般 3 8" xfId="595"/>
    <cellStyle name="一般 3 8 2" xfId="596"/>
    <cellStyle name="一般 3 8 2 2" xfId="597"/>
    <cellStyle name="一般 3 9" xfId="598"/>
    <cellStyle name="一般 3 9 2" xfId="599"/>
    <cellStyle name="一般 3 9 2 2" xfId="600"/>
    <cellStyle name="一般 4" xfId="601"/>
    <cellStyle name="一般 4 2" xfId="602"/>
    <cellStyle name="一般 4 2 2" xfId="603"/>
    <cellStyle name="一般 4 2 2 2" xfId="604"/>
    <cellStyle name="一般 4 2 2 2 2" xfId="605"/>
    <cellStyle name="一般 4 2 2 3" xfId="606"/>
    <cellStyle name="一般 4 2 3" xfId="607"/>
    <cellStyle name="一般 4 2 3 2" xfId="608"/>
    <cellStyle name="一般 4 3" xfId="609"/>
    <cellStyle name="一般 4 3 2" xfId="610"/>
    <cellStyle name="一般 4 3 2 2" xfId="611"/>
    <cellStyle name="一般 4 3 2 2 2" xfId="612"/>
    <cellStyle name="一般 4 3 2 2 2 2 2" xfId="613"/>
    <cellStyle name="一般 4 3 2 2 3" xfId="614"/>
    <cellStyle name="一般 4 4" xfId="615"/>
    <cellStyle name="一般 4 4 2" xfId="616"/>
    <cellStyle name="一般 4 4 2 2" xfId="617"/>
    <cellStyle name="一般 4 5" xfId="618"/>
    <cellStyle name="一般 4 5 2" xfId="619"/>
    <cellStyle name="一般 4 5 2 2" xfId="620"/>
    <cellStyle name="一般 4 6" xfId="621"/>
    <cellStyle name="一般 4 6 2" xfId="622"/>
    <cellStyle name="一般 4 6 2 2" xfId="623"/>
    <cellStyle name="一般 4 7" xfId="624"/>
    <cellStyle name="一般 4 7 2" xfId="625"/>
    <cellStyle name="一般 4 7 2 2" xfId="626"/>
    <cellStyle name="一般 4 8" xfId="627"/>
    <cellStyle name="一般 4 8 2" xfId="628"/>
    <cellStyle name="一般 4 9" xfId="629"/>
    <cellStyle name="一般 5" xfId="630"/>
    <cellStyle name="一般 5 2" xfId="631"/>
    <cellStyle name="一般 5 2 2" xfId="632"/>
    <cellStyle name="一般 5 2 2 2" xfId="633"/>
    <cellStyle name="一般 5 3" xfId="634"/>
    <cellStyle name="一般 5 3 2" xfId="635"/>
    <cellStyle name="一般 5 3 2 2" xfId="636"/>
    <cellStyle name="一般 5 4" xfId="637"/>
    <cellStyle name="一般 5 4 2" xfId="638"/>
    <cellStyle name="一般 5 4 2 2" xfId="639"/>
    <cellStyle name="一般 5 5" xfId="640"/>
    <cellStyle name="一般 5 5 2" xfId="641"/>
    <cellStyle name="一般 5 6" xfId="642"/>
    <cellStyle name="一般 6" xfId="643"/>
    <cellStyle name="一般 6 2" xfId="644"/>
    <cellStyle name="一般 6 2 2" xfId="645"/>
    <cellStyle name="一般 7" xfId="646"/>
    <cellStyle name="一般 7 2" xfId="647"/>
    <cellStyle name="一般 7 2 2" xfId="648"/>
    <cellStyle name="一般 8" xfId="649"/>
    <cellStyle name="一般 8 2" xfId="650"/>
    <cellStyle name="一般 8 2 2" xfId="651"/>
    <cellStyle name="一般 8 2 2 2" xfId="652"/>
    <cellStyle name="一般 8 3" xfId="653"/>
    <cellStyle name="一般 8 3 2" xfId="654"/>
    <cellStyle name="一般 8 3 2 2" xfId="655"/>
    <cellStyle name="一般 8 4" xfId="656"/>
    <cellStyle name="一般 8 4 2" xfId="657"/>
    <cellStyle name="一般_2013接单明细" xfId="658"/>
    <cellStyle name="千位分隔 2" xfId="659"/>
    <cellStyle name="千位分隔 2 2" xfId="660"/>
    <cellStyle name="千位分隔 2 2 2" xfId="661"/>
    <cellStyle name="千位分隔 2 2 2 2" xfId="662"/>
    <cellStyle name="千位分隔 2 2 2 2 2" xfId="663"/>
    <cellStyle name="千位分隔 2 2 3" xfId="664"/>
    <cellStyle name="千位分隔 2 2 3 2" xfId="665"/>
    <cellStyle name="千位分隔 2 2 3 2 2" xfId="666"/>
    <cellStyle name="千位分隔 2 2 4" xfId="667"/>
    <cellStyle name="千位分隔 2 2 4 2" xfId="668"/>
    <cellStyle name="千位分隔 2 2 4 2 2" xfId="669"/>
    <cellStyle name="千位分隔 2 2 5" xfId="670"/>
    <cellStyle name="千位分隔 2 2 5 2" xfId="671"/>
    <cellStyle name="千位分隔 2 3" xfId="672"/>
    <cellStyle name="千位分隔 2 3 2" xfId="673"/>
    <cellStyle name="千位分隔 2 3 2 2" xfId="674"/>
    <cellStyle name="千位分隔 2 3 2 2 2" xfId="675"/>
    <cellStyle name="千位分隔 2 3 3" xfId="676"/>
    <cellStyle name="千位分隔 2 3 3 2" xfId="677"/>
    <cellStyle name="千位分隔 2 3 3 2 2" xfId="678"/>
    <cellStyle name="千位分隔 2 3 4" xfId="679"/>
    <cellStyle name="千位分隔 2 3 4 2" xfId="680"/>
    <cellStyle name="千位分隔 2 4" xfId="681"/>
    <cellStyle name="千位分隔 2 4 2" xfId="682"/>
    <cellStyle name="千位分隔 2 4 2 2" xfId="683"/>
    <cellStyle name="千位分隔 2 5" xfId="684"/>
    <cellStyle name="千位分隔 2 5 2" xfId="685"/>
    <cellStyle name="千位分隔 2 6" xfId="686"/>
    <cellStyle name="千分位 2" xfId="687"/>
    <cellStyle name="千分位 2 2" xfId="688"/>
    <cellStyle name="千分位 2 2 2" xfId="689"/>
    <cellStyle name="千分位 2 2 2 2" xfId="690"/>
    <cellStyle name="千分位 2 2 2 2 2" xfId="691"/>
    <cellStyle name="千分位 2 2 3" xfId="692"/>
    <cellStyle name="千分位 2 2 3 2" xfId="693"/>
    <cellStyle name="千分位 2 3" xfId="694"/>
    <cellStyle name="千分位 2 3 2" xfId="695"/>
    <cellStyle name="千分位 2 3 2 2" xfId="696"/>
    <cellStyle name="千分位 2 4" xfId="697"/>
    <cellStyle name="千分位 2 4 2" xfId="698"/>
    <cellStyle name="千分位 2 4 2 2" xfId="699"/>
    <cellStyle name="千分位 2 5" xfId="700"/>
    <cellStyle name="千分位 2 5 2" xfId="701"/>
    <cellStyle name="千分位 3" xfId="702"/>
    <cellStyle name="千分位 3 2" xfId="703"/>
    <cellStyle name="千分位 3 2 2" xfId="704"/>
    <cellStyle name="千分位 3 2 2 2" xfId="705"/>
    <cellStyle name="千分位 3 2 2 2 2" xfId="706"/>
    <cellStyle name="千分位 3 2 3" xfId="707"/>
    <cellStyle name="千分位 3 2 3 2" xfId="708"/>
    <cellStyle name="千分位 3 3" xfId="709"/>
    <cellStyle name="千分位 3 3 2" xfId="710"/>
    <cellStyle name="千分位 3 3 2 2" xfId="711"/>
    <cellStyle name="千分位 3 3 2 2 2" xfId="712"/>
    <cellStyle name="千分位 3 3 3" xfId="713"/>
    <cellStyle name="千分位 3 3 3 2" xfId="714"/>
    <cellStyle name="千分位 3 3 3 2 2" xfId="715"/>
    <cellStyle name="千分位 3 3 4" xfId="716"/>
    <cellStyle name="千分位 3 3 4 2" xfId="717"/>
    <cellStyle name="千分位 3 4" xfId="718"/>
    <cellStyle name="千分位 3 4 2" xfId="719"/>
    <cellStyle name="千分位 3 4 2 2" xfId="720"/>
    <cellStyle name="千分位 3 5" xfId="721"/>
    <cellStyle name="千分位 3 5 2" xfId="722"/>
    <cellStyle name="千分位 4" xfId="723"/>
    <cellStyle name="千分位 4 2" xfId="724"/>
    <cellStyle name="千分位 4 2 2" xfId="725"/>
    <cellStyle name="千分位 4 2 2 2" xfId="726"/>
    <cellStyle name="千分位 4 3" xfId="727"/>
    <cellStyle name="千分位 4 3 2" xfId="728"/>
    <cellStyle name="千分位 5" xfId="729"/>
    <cellStyle name="千分位 5 2" xfId="730"/>
    <cellStyle name="千分位 5 2 2" xfId="731"/>
    <cellStyle name="千分位 5 2 2 2" xfId="732"/>
    <cellStyle name="千分位 5 3" xfId="733"/>
    <cellStyle name="千分位 5 3 2" xfId="734"/>
    <cellStyle name="千分位 5 3 2 2" xfId="735"/>
    <cellStyle name="千分位 5 4" xfId="736"/>
    <cellStyle name="千分位 5 4 2" xfId="737"/>
    <cellStyle name="千分位 5 4 2 2" xfId="738"/>
    <cellStyle name="千分位 5 5" xfId="739"/>
    <cellStyle name="千分位 5 5 2" xfId="740"/>
    <cellStyle name="千分位 6" xfId="741"/>
    <cellStyle name="千分位 6 2" xfId="742"/>
    <cellStyle name="千分位 6 2 2" xfId="743"/>
    <cellStyle name="千分位 6 2 2 2" xfId="744"/>
    <cellStyle name="千分位 6 3" xfId="745"/>
    <cellStyle name="千分位 6 3 2" xfId="746"/>
    <cellStyle name="千分位 6 3 2 2" xfId="747"/>
    <cellStyle name="千分位 6 4" xfId="748"/>
    <cellStyle name="千分位 6 4 2" xfId="749"/>
    <cellStyle name="千分位 7" xfId="750"/>
    <cellStyle name="千分位 7 2" xfId="751"/>
    <cellStyle name="千分位 7 2 2" xfId="752"/>
    <cellStyle name="千分位[0] 2" xfId="753"/>
    <cellStyle name="千分位[0] 2 2" xfId="754"/>
    <cellStyle name="千分位[0] 2 2 2" xfId="755"/>
    <cellStyle name="千分位[0] 2 2 2 2" xfId="756"/>
    <cellStyle name="千分位[0] 2 2 2 2 2" xfId="757"/>
    <cellStyle name="千分位[0] 2 2 3" xfId="758"/>
    <cellStyle name="千分位[0] 2 2 3 2" xfId="759"/>
    <cellStyle name="千分位[0] 2 2 3 2 2" xfId="760"/>
    <cellStyle name="千分位[0] 2 2 4" xfId="761"/>
    <cellStyle name="千分位[0] 2 2 4 2" xfId="762"/>
    <cellStyle name="千分位[0] 2 2 5" xfId="763"/>
    <cellStyle name="千分位[0] 2 3" xfId="764"/>
    <cellStyle name="千分位[0] 2 3 2" xfId="765"/>
    <cellStyle name="千分位[0] 2 3 2 2" xfId="766"/>
    <cellStyle name="千分位[0] 2 3 2 2 2" xfId="767"/>
    <cellStyle name="千分位[0] 2 3 3" xfId="768"/>
    <cellStyle name="千分位[0] 2 3 3 2" xfId="769"/>
    <cellStyle name="千分位[0] 2 3 4" xfId="770"/>
    <cellStyle name="千分位[0] 2 4" xfId="771"/>
    <cellStyle name="千分位[0] 2 4 2" xfId="772"/>
    <cellStyle name="千分位[0] 2 4 2 2" xfId="773"/>
    <cellStyle name="千分位[0] 2 4 2 2 2" xfId="774"/>
    <cellStyle name="千分位[0] 2 4 3" xfId="775"/>
    <cellStyle name="千分位[0] 2 4 3 2" xfId="776"/>
    <cellStyle name="千分位[0] 2 4 4" xfId="777"/>
    <cellStyle name="千分位[0] 2 5" xfId="778"/>
    <cellStyle name="千分位[0] 2 5 2" xfId="779"/>
    <cellStyle name="千分位[0] 2 5 2 2" xfId="780"/>
    <cellStyle name="千分位[0] 2 6" xfId="781"/>
    <cellStyle name="千分位[0] 2 6 2" xfId="782"/>
    <cellStyle name="千分位[0] 3" xfId="783"/>
    <cellStyle name="千分位[0] 3 2" xfId="784"/>
    <cellStyle name="千分位[0] 3 2 2" xfId="785"/>
    <cellStyle name="常规 10" xfId="786"/>
    <cellStyle name="常规 10 2" xfId="787"/>
    <cellStyle name="常规 10 2 2" xfId="788"/>
    <cellStyle name="常规 10 3" xfId="789"/>
    <cellStyle name="常规 11" xfId="790"/>
    <cellStyle name="常规 11 2" xfId="791"/>
    <cellStyle name="常规 11 2 2" xfId="792"/>
    <cellStyle name="常规 11 3" xfId="793"/>
    <cellStyle name="常规 12" xfId="794"/>
    <cellStyle name="常规 12 2" xfId="795"/>
    <cellStyle name="常规 12 2 2" xfId="796"/>
    <cellStyle name="常规 12 3" xfId="797"/>
    <cellStyle name="常规 13" xfId="798"/>
    <cellStyle name="常规 13 2" xfId="799"/>
    <cellStyle name="常规 13 2 2" xfId="800"/>
    <cellStyle name="常规 13 3" xfId="801"/>
    <cellStyle name="常规 14" xfId="802"/>
    <cellStyle name="常规 14 2" xfId="803"/>
    <cellStyle name="常规 14 2 2" xfId="804"/>
    <cellStyle name="常规 14 2 3" xfId="805"/>
    <cellStyle name="常规 14 2 3 2" xfId="806"/>
    <cellStyle name="常规 14 2 3 2 2" xfId="807"/>
    <cellStyle name="常规 14 2 3 2 2 2" xfId="808"/>
    <cellStyle name="常规 14 2 3 2 2 2 2" xfId="809"/>
    <cellStyle name="常规 14 2 3 2 3" xfId="810"/>
    <cellStyle name="常规 14 2 3 2 3 2" xfId="811"/>
    <cellStyle name="常规 14 2 3 3" xfId="812"/>
    <cellStyle name="常规 14 2 3 3 2" xfId="813"/>
    <cellStyle name="常规 14 2 4" xfId="814"/>
    <cellStyle name="常规 14 2 4 2" xfId="815"/>
    <cellStyle name="常规 15" xfId="816"/>
    <cellStyle name="常规 15 2" xfId="817"/>
    <cellStyle name="常规 15 2 2" xfId="818"/>
    <cellStyle name="常规 15 2 3" xfId="819"/>
    <cellStyle name="常规 15 2 3 2" xfId="820"/>
    <cellStyle name="常规 15 2 3 2 2" xfId="821"/>
    <cellStyle name="常规 15 2 3 2 2 2" xfId="822"/>
    <cellStyle name="常规 15 2 3 2 2 2 2" xfId="823"/>
    <cellStyle name="常规 15 2 3 2 3" xfId="824"/>
    <cellStyle name="常规 15 2 3 2 3 2" xfId="825"/>
    <cellStyle name="常规 15 2 3 3" xfId="826"/>
    <cellStyle name="常规 15 2 3 3 2" xfId="827"/>
    <cellStyle name="常规 15 2 4" xfId="828"/>
    <cellStyle name="常规 15 2 4 2" xfId="829"/>
    <cellStyle name="常规 16" xfId="830"/>
    <cellStyle name="常规 16 2" xfId="831"/>
    <cellStyle name="常规 16 2 2" xfId="832"/>
    <cellStyle name="常规 16 2 3" xfId="833"/>
    <cellStyle name="常规 16 2 3 2" xfId="834"/>
    <cellStyle name="常规 16 2 3 2 2" xfId="835"/>
    <cellStyle name="常规 16 2 3 2 2 2" xfId="836"/>
    <cellStyle name="常规 16 2 3 2 2 2 2" xfId="837"/>
    <cellStyle name="常规 16 2 3 2 3" xfId="838"/>
    <cellStyle name="常规 16 2 3 2 3 2" xfId="839"/>
    <cellStyle name="常规 16 2 3 3" xfId="840"/>
    <cellStyle name="常规 16 2 3 3 2" xfId="841"/>
    <cellStyle name="常规 16 2 4" xfId="842"/>
    <cellStyle name="常规 16 2 4 2" xfId="843"/>
    <cellStyle name="常规 17" xfId="844"/>
    <cellStyle name="常规 17 2" xfId="845"/>
    <cellStyle name="常规 17 2 2" xfId="846"/>
    <cellStyle name="常规 17 2 3" xfId="847"/>
    <cellStyle name="常规 17 2 3 2" xfId="848"/>
    <cellStyle name="常规 17 2 3 2 2" xfId="849"/>
    <cellStyle name="常规 17 2 3 2 2 2" xfId="850"/>
    <cellStyle name="常规 17 2 3 2 2 2 2" xfId="851"/>
    <cellStyle name="常规 17 2 3 2 3" xfId="852"/>
    <cellStyle name="常规 17 2 3 2 3 2" xfId="853"/>
    <cellStyle name="常规 17 2 3 3" xfId="854"/>
    <cellStyle name="常规 17 2 3 3 2" xfId="855"/>
    <cellStyle name="常规 17 2 4" xfId="856"/>
    <cellStyle name="常规 17 2 4 2" xfId="857"/>
    <cellStyle name="常规 2" xfId="858"/>
    <cellStyle name="常规 2 2" xfId="859"/>
    <cellStyle name="常规 2 2 2" xfId="860"/>
    <cellStyle name="常规 2 2 2 2" xfId="861"/>
    <cellStyle name="常规 2 3" xfId="862"/>
    <cellStyle name="常规 2 3 2" xfId="863"/>
    <cellStyle name="常规 2 3 2 2" xfId="864"/>
    <cellStyle name="常规 2 3 2 2 2" xfId="865"/>
    <cellStyle name="常规 2 3 2 2 3" xfId="866"/>
    <cellStyle name="常规 2 3 2 2 3 2" xfId="867"/>
    <cellStyle name="常规 2 3 2 2 3 2 2" xfId="868"/>
    <cellStyle name="常规 2 3 2 2 3 2 2 2" xfId="869"/>
    <cellStyle name="常规 2 3 2 2 3 2 2 2 2" xfId="870"/>
    <cellStyle name="常规 2 3 2 2 3 2 3" xfId="871"/>
    <cellStyle name="常规 2 3 2 2 3 2 3 2" xfId="872"/>
    <cellStyle name="常规 2 3 2 2 3 3" xfId="873"/>
    <cellStyle name="常规 2 3 2 2 3 3 2" xfId="874"/>
    <cellStyle name="常规 2 3 2 2 4" xfId="875"/>
    <cellStyle name="常规 2 3 2 2 4 2" xfId="876"/>
    <cellStyle name="常规 2 3 2 3" xfId="877"/>
    <cellStyle name="常规 2 3 2 4" xfId="878"/>
    <cellStyle name="常规 2 3 2 4 2" xfId="879"/>
    <cellStyle name="常规 2 3 2 5" xfId="880"/>
    <cellStyle name="常规 2 3 3" xfId="881"/>
    <cellStyle name="常规 2 4" xfId="882"/>
    <cellStyle name="常规 2 4 2" xfId="883"/>
    <cellStyle name="常规 2 4 2 2" xfId="884"/>
    <cellStyle name="常规 2 5" xfId="885"/>
    <cellStyle name="常规 2 5 2" xfId="886"/>
    <cellStyle name="常规 2 6" xfId="887"/>
    <cellStyle name="常规 3" xfId="888"/>
    <cellStyle name="常规 3 2" xfId="889"/>
    <cellStyle name="常规 3 2 2" xfId="890"/>
    <cellStyle name="常规 3 2 2 2" xfId="891"/>
    <cellStyle name="常规 3 2 3" xfId="892"/>
    <cellStyle name="常规 3 3" xfId="893"/>
    <cellStyle name="常规 3 3 2" xfId="894"/>
    <cellStyle name="常规 3 3 2 2" xfId="895"/>
    <cellStyle name="常规 3 3 3" xfId="896"/>
    <cellStyle name="常规 3 4" xfId="897"/>
    <cellStyle name="常规 3 4 2" xfId="898"/>
    <cellStyle name="常规 3 4 2 2" xfId="899"/>
    <cellStyle name="常规 3 4 3" xfId="900"/>
    <cellStyle name="常规 3 5" xfId="901"/>
    <cellStyle name="常规 3 5 2" xfId="902"/>
    <cellStyle name="常规 3 5 2 2" xfId="903"/>
    <cellStyle name="常规 3 5 3" xfId="904"/>
    <cellStyle name="常规 3 6" xfId="905"/>
    <cellStyle name="常规 3 6 2" xfId="906"/>
    <cellStyle name="常规 3 6 2 2" xfId="907"/>
    <cellStyle name="常规 3 6 3" xfId="908"/>
    <cellStyle name="常规 3 7" xfId="909"/>
    <cellStyle name="常规 3 7 2" xfId="910"/>
    <cellStyle name="常规 3 7 3" xfId="911"/>
    <cellStyle name="常规 3 7 3 2" xfId="912"/>
    <cellStyle name="常规 3 7 3 2 2" xfId="913"/>
    <cellStyle name="常规 3 7 3 2 2 2" xfId="914"/>
    <cellStyle name="常规 3 7 3 2 2 2 2" xfId="915"/>
    <cellStyle name="常规 3 7 3 2 3" xfId="916"/>
    <cellStyle name="常规 3 7 3 2 3 2" xfId="917"/>
    <cellStyle name="常规 3 7 3 3" xfId="918"/>
    <cellStyle name="常规 3 7 3 3 2" xfId="919"/>
    <cellStyle name="常规 3 7 4" xfId="920"/>
    <cellStyle name="常规 3 7 4 2" xfId="921"/>
    <cellStyle name="常规 4" xfId="922"/>
    <cellStyle name="常规 4 2" xfId="923"/>
    <cellStyle name="常规 4 2 2" xfId="924"/>
    <cellStyle name="常规 4 3" xfId="925"/>
    <cellStyle name="常规 5" xfId="926"/>
    <cellStyle name="常规 5 2" xfId="927"/>
    <cellStyle name="常规 5 2 2" xfId="928"/>
    <cellStyle name="常规 5 3" xfId="929"/>
    <cellStyle name="常规 6" xfId="930"/>
    <cellStyle name="常规 6 2" xfId="931"/>
    <cellStyle name="常规 6 2 2" xfId="932"/>
    <cellStyle name="常规 6 3" xfId="933"/>
    <cellStyle name="常规 7" xfId="934"/>
    <cellStyle name="常规 7 2" xfId="935"/>
    <cellStyle name="常规 7 2 2" xfId="936"/>
    <cellStyle name="常规 7 3" xfId="937"/>
    <cellStyle name="常规 8" xfId="938"/>
    <cellStyle name="常规 8 2" xfId="939"/>
    <cellStyle name="常规 8 2 2" xfId="940"/>
    <cellStyle name="常规 8 3" xfId="941"/>
    <cellStyle name="常规 9" xfId="942"/>
    <cellStyle name="常规 9 2" xfId="943"/>
    <cellStyle name="常规 9 2 2" xfId="944"/>
    <cellStyle name="常规 9 3" xfId="945"/>
    <cellStyle name="百分比 2" xfId="946"/>
    <cellStyle name="百分比 2 2" xfId="947"/>
    <cellStyle name="百分比 2 2 2" xfId="948"/>
    <cellStyle name="百分比 3" xfId="949"/>
    <cellStyle name="百分比 3 2" xfId="950"/>
    <cellStyle name="百分比 3 2 2" xfId="951"/>
    <cellStyle name="貨幣 [0] 2" xfId="952"/>
    <cellStyle name="貨幣 [0] 2 2" xfId="953"/>
    <cellStyle name="貨幣 [0] 2 2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194"/>
  <sheetViews>
    <sheetView tabSelected="1" zoomScale="70" zoomScaleNormal="70" workbookViewId="0">
      <pane xSplit="6" ySplit="1" topLeftCell="G47" activePane="bottomRight" state="frozenSplit"/>
      <selection pane="topRight" activeCell="G1" sqref="G1"/>
      <selection pane="bottomLeft" activeCell="A3" sqref="A3"/>
      <selection pane="bottomRight" activeCell="F62" sqref="F62"/>
    </sheetView>
  </sheetViews>
  <sheetFormatPr defaultRowHeight="19.5"/>
  <cols>
    <col min="1" max="1" width="13.5703125" style="67" customWidth="1"/>
    <col min="2" max="2" width="8.85546875" style="83" customWidth="1"/>
    <col min="3" max="3" width="10" style="68" customWidth="1"/>
    <col min="4" max="4" width="19.7109375" style="68" customWidth="1"/>
    <col min="5" max="5" width="19.85546875" style="68" customWidth="1"/>
    <col min="6" max="6" width="27.42578125" style="68" bestFit="1" customWidth="1"/>
    <col min="7" max="7" width="12.28515625" style="68" customWidth="1"/>
    <col min="8" max="8" width="12.140625" style="67" customWidth="1"/>
    <col min="9" max="9" width="11" style="67" customWidth="1"/>
    <col min="10" max="10" width="12.7109375" style="231" customWidth="1"/>
    <col min="11" max="11" width="13.140625" style="229" customWidth="1"/>
    <col min="12" max="13" width="12.140625" style="68" customWidth="1"/>
    <col min="14" max="14" width="9.7109375" style="224" customWidth="1"/>
    <col min="15" max="16" width="9.7109375" style="229" customWidth="1"/>
    <col min="17" max="17" width="11.42578125" style="68" customWidth="1"/>
    <col min="18" max="18" width="58.140625" style="69" customWidth="1"/>
    <col min="19" max="20" width="9.140625" style="67"/>
    <col min="21" max="21" width="15.7109375" style="67" bestFit="1" customWidth="1"/>
    <col min="22" max="16384" width="9.140625" style="67"/>
  </cols>
  <sheetData>
    <row r="1" spans="1:18" s="58" customFormat="1" ht="60.75" customHeight="1">
      <c r="A1" s="77" t="s">
        <v>36</v>
      </c>
      <c r="B1" s="225" t="s">
        <v>48</v>
      </c>
      <c r="C1" s="78" t="s">
        <v>106</v>
      </c>
      <c r="D1" s="79" t="s">
        <v>107</v>
      </c>
      <c r="E1" s="79" t="s">
        <v>108</v>
      </c>
      <c r="F1" s="80" t="s">
        <v>109</v>
      </c>
      <c r="G1" s="80" t="s">
        <v>110</v>
      </c>
      <c r="H1" s="237" t="s">
        <v>101</v>
      </c>
      <c r="I1" s="238" t="s">
        <v>111</v>
      </c>
      <c r="J1" s="238" t="s">
        <v>112</v>
      </c>
      <c r="K1" s="240" t="s">
        <v>113</v>
      </c>
      <c r="L1" s="238" t="s">
        <v>114</v>
      </c>
      <c r="M1" s="239" t="s">
        <v>102</v>
      </c>
      <c r="N1" s="241" t="s">
        <v>118</v>
      </c>
      <c r="O1" s="241" t="s">
        <v>115</v>
      </c>
      <c r="P1" s="241" t="s">
        <v>116</v>
      </c>
      <c r="Q1" s="226" t="s">
        <v>117</v>
      </c>
      <c r="R1" s="81" t="s">
        <v>119</v>
      </c>
    </row>
    <row r="2" spans="1:18" s="120" customFormat="1" ht="24.75" customHeight="1">
      <c r="A2" s="228">
        <v>45261</v>
      </c>
      <c r="B2" s="114" t="str">
        <f>IFERROR(VLOOKUP(E2,'FG TYPE'!$B:$E,4,FALSE),0)</f>
        <v>Y01</v>
      </c>
      <c r="C2" s="95" t="s">
        <v>62</v>
      </c>
      <c r="D2" s="122">
        <v>20230922001</v>
      </c>
      <c r="E2" s="95" t="s">
        <v>95</v>
      </c>
      <c r="F2" s="84" t="str">
        <f>IFERROR(VLOOKUP(E2,'FG TYPE'!$B:$C,2,FALSE),0)</f>
        <v>MM38 / MP98</v>
      </c>
      <c r="G2" s="95">
        <f>IFERROR(VLOOKUP(E2,'FG TYPE'!$B:$D,3,FALSE),0)</f>
        <v>50</v>
      </c>
      <c r="H2" s="116">
        <f>IF(M2="-",K2/I2/G2,M2/I2/60/G2)</f>
        <v>0.96843333333333315</v>
      </c>
      <c r="I2" s="95">
        <v>6</v>
      </c>
      <c r="J2" s="95">
        <v>2</v>
      </c>
      <c r="K2" s="230">
        <v>13672</v>
      </c>
      <c r="L2" s="233">
        <f>IF(ISBLANK(VLOOKUP(E2,'FG TYPE'!$B:$G,6,FALSE)),K2,VLOOKUP(E2,'FG TYPE'!$B:$G,6,FALSE)*M2/1000)</f>
        <v>313.91185439999992</v>
      </c>
      <c r="M2" s="236">
        <f>IF(ISBLANK(VLOOKUP(E2,'FG TYPE'!$B:$I,8,FALSE)),"-",VLOOKUP(E2,'FG TYPE'!$B:$I,8,FALSE)*K2)</f>
        <v>17431.8</v>
      </c>
      <c r="N2" s="230">
        <v>0</v>
      </c>
      <c r="O2" s="227">
        <v>2.2999999999999998</v>
      </c>
      <c r="P2" s="227">
        <v>1.5</v>
      </c>
      <c r="Q2" s="118">
        <f>IFERROR((N2+O2+P2)/(L2+O2+P2+N2),"")</f>
        <v>1.1960523182795035E-2</v>
      </c>
      <c r="R2" s="119"/>
    </row>
    <row r="3" spans="1:18" s="120" customFormat="1" ht="24.75" customHeight="1">
      <c r="A3" s="228">
        <v>45261</v>
      </c>
      <c r="B3" s="114" t="str">
        <f>IFERROR(VLOOKUP(E3,'FG TYPE'!$B:$E,4,FALSE),0)</f>
        <v>S01</v>
      </c>
      <c r="C3" s="95" t="s">
        <v>62</v>
      </c>
      <c r="D3" s="275">
        <v>20231101009</v>
      </c>
      <c r="E3" s="82" t="s">
        <v>65</v>
      </c>
      <c r="F3" s="84" t="str">
        <f>IFERROR(VLOOKUP(E3,'FG TYPE'!$B:$C,2,FALSE),0)</f>
        <v>0,127 A</v>
      </c>
      <c r="G3" s="95">
        <f>IFERROR(VLOOKUP(E3,'FG TYPE'!$B:$D,3,FALSE),0)</f>
        <v>21.64</v>
      </c>
      <c r="H3" s="116">
        <f>IF(M3="-",K3/I3/G3,M3/I3/60/G3)</f>
        <v>1.1815157116451016</v>
      </c>
      <c r="I3" s="95">
        <v>2.5</v>
      </c>
      <c r="J3" s="95">
        <v>2</v>
      </c>
      <c r="K3" s="221">
        <v>63.92</v>
      </c>
      <c r="L3" s="233">
        <f>IF(ISBLANK(VLOOKUP(E3,'FG TYPE'!$B:$G,6,FALSE)),K3,VLOOKUP(E3,'FG TYPE'!$B:$G,6,FALSE)*M3/1000)</f>
        <v>63.92</v>
      </c>
      <c r="M3" s="236" t="str">
        <f>IF(ISBLANK(VLOOKUP(E3,'FG TYPE'!$B:$I,8,FALSE)),"-",VLOOKUP(E3,'FG TYPE'!$B:$I,8,FALSE)*K3)</f>
        <v>-</v>
      </c>
      <c r="N3" s="230">
        <v>0</v>
      </c>
      <c r="O3" s="230">
        <v>0</v>
      </c>
      <c r="P3" s="230">
        <v>0</v>
      </c>
      <c r="Q3" s="118">
        <f>IFERROR((N3+O3+P3)/(L3+O3+P3+N3),"")</f>
        <v>0</v>
      </c>
      <c r="R3" s="119"/>
    </row>
    <row r="4" spans="1:18" s="120" customFormat="1" ht="24.75" customHeight="1">
      <c r="A4" s="228">
        <v>45261</v>
      </c>
      <c r="B4" s="114" t="str">
        <f>IFERROR(VLOOKUP(E4,'FG TYPE'!$B:$E,4,FALSE),0)</f>
        <v>S01</v>
      </c>
      <c r="C4" s="95" t="s">
        <v>62</v>
      </c>
      <c r="D4" s="275">
        <v>20231101011</v>
      </c>
      <c r="E4" s="95" t="s">
        <v>69</v>
      </c>
      <c r="F4" s="84" t="str">
        <f>IFERROR(VLOOKUP(E4,'FG TYPE'!$B:$C,2,FALSE),0)</f>
        <v>0,080 A</v>
      </c>
      <c r="G4" s="95">
        <f>IFERROR(VLOOKUP(E4,'FG TYPE'!$B:$D,3,FALSE),0)</f>
        <v>11.66</v>
      </c>
      <c r="H4" s="116">
        <f>IF(M4="-",K4/I4/G4,M4/I4/60/G4)</f>
        <v>0.85534591194968568</v>
      </c>
      <c r="I4" s="95">
        <v>4.5</v>
      </c>
      <c r="J4" s="95">
        <v>2</v>
      </c>
      <c r="K4" s="221">
        <v>44.88</v>
      </c>
      <c r="L4" s="233">
        <f>IF(ISBLANK(VLOOKUP(E4,'FG TYPE'!$B:$G,6,FALSE)),K4,VLOOKUP(E4,'FG TYPE'!$B:$G,6,FALSE)*M4/1000)</f>
        <v>44.88</v>
      </c>
      <c r="M4" s="236" t="str">
        <f>IF(ISBLANK(VLOOKUP(E4,'FG TYPE'!$B:$I,8,FALSE)),"-",VLOOKUP(E4,'FG TYPE'!$B:$I,8,FALSE)*K4)</f>
        <v>-</v>
      </c>
      <c r="N4" s="221">
        <v>0.32</v>
      </c>
      <c r="O4" s="230">
        <v>0</v>
      </c>
      <c r="P4" s="230">
        <v>0</v>
      </c>
      <c r="Q4" s="118">
        <f>IFERROR((N4+O4+P4)/(L4+O4+P4+N4),"")</f>
        <v>7.0796460176991149E-3</v>
      </c>
      <c r="R4" s="119"/>
    </row>
    <row r="5" spans="1:18" s="121" customFormat="1" ht="27.75" customHeight="1">
      <c r="A5" s="228">
        <v>45264</v>
      </c>
      <c r="B5" s="114" t="str">
        <f>IFERROR(VLOOKUP(E5,'FG TYPE'!$B:$E,4,FALSE),0)</f>
        <v>S01</v>
      </c>
      <c r="C5" s="95" t="s">
        <v>62</v>
      </c>
      <c r="D5" s="275">
        <v>20231101009</v>
      </c>
      <c r="E5" s="82" t="s">
        <v>65</v>
      </c>
      <c r="F5" s="84" t="str">
        <f>IFERROR(VLOOKUP(E5,'FG TYPE'!$B:$C,2,FALSE),0)</f>
        <v>0,127 A</v>
      </c>
      <c r="G5" s="95">
        <f>IFERROR(VLOOKUP(E5,'FG TYPE'!$B:$D,3,FALSE),0)</f>
        <v>21.64</v>
      </c>
      <c r="H5" s="116">
        <f>IF(M5="-",K5/I5/G5,M5/I5/60/G5)</f>
        <v>0.84473197781885401</v>
      </c>
      <c r="I5" s="95">
        <v>4.5</v>
      </c>
      <c r="J5" s="95">
        <v>2</v>
      </c>
      <c r="K5" s="221">
        <v>82.26</v>
      </c>
      <c r="L5" s="233">
        <f>IF(ISBLANK(VLOOKUP(E5,'FG TYPE'!$B:$G,6,FALSE)),K5,VLOOKUP(E5,'FG TYPE'!$B:$G,6,FALSE)*M5/1000)</f>
        <v>82.26</v>
      </c>
      <c r="M5" s="236" t="str">
        <f>IF(ISBLANK(VLOOKUP(E5,'FG TYPE'!$B:$I,8,FALSE)),"-",VLOOKUP(E5,'FG TYPE'!$B:$I,8,FALSE)*K5)</f>
        <v>-</v>
      </c>
      <c r="N5" s="230">
        <v>0</v>
      </c>
      <c r="O5" s="230">
        <v>0</v>
      </c>
      <c r="P5" s="230">
        <v>0</v>
      </c>
      <c r="Q5" s="118">
        <f>IFERROR((N5+O5+P5)/(L5+O5+P5+N5),"")</f>
        <v>0</v>
      </c>
      <c r="R5" s="119"/>
    </row>
    <row r="6" spans="1:18" s="120" customFormat="1" ht="24.75" customHeight="1">
      <c r="A6" s="228">
        <v>45264</v>
      </c>
      <c r="B6" s="114" t="str">
        <f>IFERROR(VLOOKUP(E6,'FG TYPE'!$B:$E,4,FALSE),0)</f>
        <v>S01</v>
      </c>
      <c r="C6" s="95" t="s">
        <v>62</v>
      </c>
      <c r="D6" s="122">
        <v>20231101008</v>
      </c>
      <c r="E6" s="82" t="s">
        <v>66</v>
      </c>
      <c r="F6" s="84" t="str">
        <f>IFERROR(VLOOKUP(E6,'FG TYPE'!$B:$C,2,FALSE),0)</f>
        <v>0,120 A</v>
      </c>
      <c r="G6" s="95">
        <f>IFERROR(VLOOKUP(E6,'FG TYPE'!$B:$D,3,FALSE),0)</f>
        <v>19.32</v>
      </c>
      <c r="H6" s="116">
        <f>IF(M6="-",K6/I6/G6,M6/I6/60/G6)</f>
        <v>0.65631469979296064</v>
      </c>
      <c r="I6" s="95">
        <v>0.5</v>
      </c>
      <c r="J6" s="95">
        <v>2</v>
      </c>
      <c r="K6" s="221">
        <v>6.34</v>
      </c>
      <c r="L6" s="233">
        <f>IF(ISBLANK(VLOOKUP(E6,'FG TYPE'!$B:$G,6,FALSE)),K6,VLOOKUP(E6,'FG TYPE'!$B:$G,6,FALSE)*M6/1000)</f>
        <v>6.34</v>
      </c>
      <c r="M6" s="236" t="str">
        <f>IF(ISBLANK(VLOOKUP(E6,'FG TYPE'!$B:$I,8,FALSE)),"-",VLOOKUP(E6,'FG TYPE'!$B:$I,8,FALSE)*K6)</f>
        <v>-</v>
      </c>
      <c r="N6" s="230">
        <v>0</v>
      </c>
      <c r="O6" s="230">
        <v>0</v>
      </c>
      <c r="P6" s="230">
        <v>0</v>
      </c>
      <c r="Q6" s="118">
        <f>IFERROR((N6+O6+P6)/(L6+O6+P6+N6),"")</f>
        <v>0</v>
      </c>
      <c r="R6" s="119"/>
    </row>
    <row r="7" spans="1:18" s="121" customFormat="1" ht="24.75" customHeight="1">
      <c r="A7" s="228">
        <v>45264</v>
      </c>
      <c r="B7" s="114" t="str">
        <f>IFERROR(VLOOKUP(E7,'FG TYPE'!$B:$E,4,FALSE),0)</f>
        <v>S01</v>
      </c>
      <c r="C7" s="95" t="s">
        <v>62</v>
      </c>
      <c r="D7" s="275">
        <v>20231101011</v>
      </c>
      <c r="E7" s="95" t="s">
        <v>69</v>
      </c>
      <c r="F7" s="84" t="str">
        <f>IFERROR(VLOOKUP(E7,'FG TYPE'!$B:$C,2,FALSE),0)</f>
        <v>0,080 A</v>
      </c>
      <c r="G7" s="95">
        <f>IFERROR(VLOOKUP(E7,'FG TYPE'!$B:$D,3,FALSE),0)</f>
        <v>11.66</v>
      </c>
      <c r="H7" s="116">
        <f>IF(M7="-",K7/I7/G7,M7/I7/60/G7)</f>
        <v>0.80503144654088055</v>
      </c>
      <c r="I7" s="95">
        <v>6</v>
      </c>
      <c r="J7" s="95">
        <v>2</v>
      </c>
      <c r="K7" s="221">
        <v>56.32</v>
      </c>
      <c r="L7" s="233">
        <f>IF(ISBLANK(VLOOKUP(E7,'FG TYPE'!$B:$G,6,FALSE)),K7,VLOOKUP(E7,'FG TYPE'!$B:$G,6,FALSE)*M7/1000)</f>
        <v>56.32</v>
      </c>
      <c r="M7" s="236" t="str">
        <f>IF(ISBLANK(VLOOKUP(E7,'FG TYPE'!$B:$I,8,FALSE)),"-",VLOOKUP(E7,'FG TYPE'!$B:$I,8,FALSE)*K7)</f>
        <v>-</v>
      </c>
      <c r="N7" s="221">
        <v>0.16</v>
      </c>
      <c r="O7" s="230">
        <v>0</v>
      </c>
      <c r="P7" s="230">
        <v>0</v>
      </c>
      <c r="Q7" s="118">
        <f>IFERROR((N7+O7+P7)/(L7+O7+P7+N7),"")</f>
        <v>2.8328611898016999E-3</v>
      </c>
      <c r="R7" s="119"/>
    </row>
    <row r="8" spans="1:18" s="121" customFormat="1" ht="24.75" customHeight="1">
      <c r="A8" s="228">
        <v>45264</v>
      </c>
      <c r="B8" s="114" t="str">
        <f>IFERROR(VLOOKUP(E8,'FG TYPE'!$B:$E,4,FALSE),0)</f>
        <v>Y01</v>
      </c>
      <c r="C8" s="95" t="s">
        <v>62</v>
      </c>
      <c r="D8" s="123">
        <v>20230922001</v>
      </c>
      <c r="E8" s="95" t="s">
        <v>95</v>
      </c>
      <c r="F8" s="84" t="str">
        <f>IFERROR(VLOOKUP(E8,'FG TYPE'!$B:$C,2,FALSE),0)</f>
        <v>MM38 / MP98</v>
      </c>
      <c r="G8" s="95">
        <f>IFERROR(VLOOKUP(E8,'FG TYPE'!$B:$D,3,FALSE),0)</f>
        <v>50</v>
      </c>
      <c r="H8" s="116">
        <f>IF(M8="-",K8/I8/G8,M8/I8/60/G8)</f>
        <v>0.93395384615384602</v>
      </c>
      <c r="I8" s="95">
        <v>6.5</v>
      </c>
      <c r="J8" s="95">
        <v>2</v>
      </c>
      <c r="K8" s="230">
        <v>14284</v>
      </c>
      <c r="L8" s="233">
        <f>IF(ISBLANK(VLOOKUP(E8,'FG TYPE'!$B:$G,6,FALSE)),K8,VLOOKUP(E8,'FG TYPE'!$B:$G,6,FALSE)*M8/1000)</f>
        <v>327.96349679999997</v>
      </c>
      <c r="M8" s="236">
        <f>IF(ISBLANK(VLOOKUP(E8,'FG TYPE'!$B:$I,8,FALSE)),"-",VLOOKUP(E8,'FG TYPE'!$B:$I,8,FALSE)*K8)</f>
        <v>18212.099999999999</v>
      </c>
      <c r="N8" s="230">
        <v>0</v>
      </c>
      <c r="O8" s="227">
        <v>4.0999999999999996</v>
      </c>
      <c r="P8" s="227">
        <v>1.2</v>
      </c>
      <c r="Q8" s="118">
        <f>IFERROR((N8+O8+P8)/(L8+O8+P8+N8),"")</f>
        <v>1.5903331900705184E-2</v>
      </c>
      <c r="R8" s="119"/>
    </row>
    <row r="9" spans="1:18" s="121" customFormat="1" ht="24.75" customHeight="1">
      <c r="A9" s="228">
        <v>45265</v>
      </c>
      <c r="B9" s="114" t="str">
        <f>IFERROR(VLOOKUP(E9,'FG TYPE'!$B:$E,4,FALSE),0)</f>
        <v>S01</v>
      </c>
      <c r="C9" s="95" t="s">
        <v>62</v>
      </c>
      <c r="D9" s="275">
        <v>20231101009</v>
      </c>
      <c r="E9" s="82" t="s">
        <v>65</v>
      </c>
      <c r="F9" s="84" t="str">
        <f>IFERROR(VLOOKUP(E9,'FG TYPE'!$B:$C,2,FALSE),0)</f>
        <v>0,127 A</v>
      </c>
      <c r="G9" s="95">
        <f>IFERROR(VLOOKUP(E9,'FG TYPE'!$B:$D,3,FALSE),0)</f>
        <v>21.64</v>
      </c>
      <c r="H9" s="116">
        <f>IF(M9="-",K9/I9/G9,M9/I9/60/G9)</f>
        <v>0.81312384473197785</v>
      </c>
      <c r="I9" s="95">
        <v>5</v>
      </c>
      <c r="J9" s="95">
        <v>2</v>
      </c>
      <c r="K9" s="221">
        <v>87.98</v>
      </c>
      <c r="L9" s="233">
        <f>IF(ISBLANK(VLOOKUP(E9,'FG TYPE'!$B:$G,6,FALSE)),K9,VLOOKUP(E9,'FG TYPE'!$B:$G,6,FALSE)*M9/1000)</f>
        <v>87.98</v>
      </c>
      <c r="M9" s="236" t="str">
        <f>IF(ISBLANK(VLOOKUP(E9,'FG TYPE'!$B:$I,8,FALSE)),"-",VLOOKUP(E9,'FG TYPE'!$B:$I,8,FALSE)*K9)</f>
        <v>-</v>
      </c>
      <c r="N9" s="221">
        <v>0.22</v>
      </c>
      <c r="O9" s="221">
        <v>0</v>
      </c>
      <c r="P9" s="221">
        <v>0</v>
      </c>
      <c r="Q9" s="118">
        <f>IFERROR((N9+O9+P9)/(L9+O9+P9+N9),"")</f>
        <v>2.4943310657596371E-3</v>
      </c>
      <c r="R9" s="119"/>
    </row>
    <row r="10" spans="1:18" s="121" customFormat="1" ht="24.75" customHeight="1">
      <c r="A10" s="228">
        <v>45265</v>
      </c>
      <c r="B10" s="114" t="str">
        <f>IFERROR(VLOOKUP(E10,'FG TYPE'!$B:$E,4,FALSE),0)</f>
        <v>S01</v>
      </c>
      <c r="C10" s="95" t="s">
        <v>62</v>
      </c>
      <c r="D10" s="275">
        <v>20231101011</v>
      </c>
      <c r="E10" s="95" t="s">
        <v>69</v>
      </c>
      <c r="F10" s="84" t="str">
        <f>IFERROR(VLOOKUP(E10,'FG TYPE'!$B:$C,2,FALSE),0)</f>
        <v>0,080 A</v>
      </c>
      <c r="G10" s="95">
        <f>IFERROR(VLOOKUP(E10,'FG TYPE'!$B:$D,3,FALSE),0)</f>
        <v>11.66</v>
      </c>
      <c r="H10" s="116">
        <f>IF(M10="-",K10/I10/G10,M10/I10/60/G10)</f>
        <v>0.84505431675242992</v>
      </c>
      <c r="I10" s="95">
        <v>6</v>
      </c>
      <c r="J10" s="95">
        <v>2</v>
      </c>
      <c r="K10" s="221">
        <v>59.12</v>
      </c>
      <c r="L10" s="233">
        <f>IF(ISBLANK(VLOOKUP(E10,'FG TYPE'!$B:$G,6,FALSE)),K10,VLOOKUP(E10,'FG TYPE'!$B:$G,6,FALSE)*M10/1000)</f>
        <v>59.12</v>
      </c>
      <c r="M10" s="236" t="str">
        <f>IF(ISBLANK(VLOOKUP(E10,'FG TYPE'!$B:$I,8,FALSE)),"-",VLOOKUP(E10,'FG TYPE'!$B:$I,8,FALSE)*K10)</f>
        <v>-</v>
      </c>
      <c r="N10" s="221">
        <v>0.16</v>
      </c>
      <c r="O10" s="221">
        <v>0</v>
      </c>
      <c r="P10" s="221">
        <v>0</v>
      </c>
      <c r="Q10" s="118">
        <f>IFERROR((N10+O10+P10)/(L10+O10+P10+N10),"")</f>
        <v>2.6990553306342783E-3</v>
      </c>
      <c r="R10" s="119"/>
    </row>
    <row r="11" spans="1:18" s="121" customFormat="1" ht="24.75" customHeight="1">
      <c r="A11" s="228">
        <v>45266</v>
      </c>
      <c r="B11" s="114" t="str">
        <f>IFERROR(VLOOKUP(E11,'FG TYPE'!$B:$E,4,FALSE),0)</f>
        <v>S01</v>
      </c>
      <c r="C11" s="95" t="s">
        <v>62</v>
      </c>
      <c r="D11" s="275">
        <v>20231101009</v>
      </c>
      <c r="E11" s="82" t="s">
        <v>65</v>
      </c>
      <c r="F11" s="84" t="str">
        <f>IFERROR(VLOOKUP(E11,'FG TYPE'!$B:$C,2,FALSE),0)</f>
        <v>0,127 A</v>
      </c>
      <c r="G11" s="95">
        <f>IFERROR(VLOOKUP(E11,'FG TYPE'!$B:$D,3,FALSE),0)/4</f>
        <v>5.41</v>
      </c>
      <c r="H11" s="116">
        <f>IF(M11="-",K11/I11/G11,M11/I11/60/G11)</f>
        <v>1.7676260892527065</v>
      </c>
      <c r="I11" s="95">
        <v>7</v>
      </c>
      <c r="J11" s="95">
        <v>2</v>
      </c>
      <c r="K11" s="221">
        <v>66.94</v>
      </c>
      <c r="L11" s="233">
        <f>IF(ISBLANK(VLOOKUP(E11,'FG TYPE'!$B:$G,6,FALSE)),K11,VLOOKUP(E11,'FG TYPE'!$B:$G,6,FALSE)*M11/1000)</f>
        <v>66.94</v>
      </c>
      <c r="M11" s="236" t="str">
        <f>IF(ISBLANK(VLOOKUP(E11,'FG TYPE'!$B:$I,8,FALSE)),"-",VLOOKUP(E11,'FG TYPE'!$B:$I,8,FALSE)*K11)</f>
        <v>-</v>
      </c>
      <c r="N11" s="221">
        <v>0.36</v>
      </c>
      <c r="O11" s="221">
        <v>0</v>
      </c>
      <c r="P11" s="221">
        <v>0</v>
      </c>
      <c r="Q11" s="118">
        <f>IFERROR((N11+O11+P11)/(L11+O11+P11+N11),"")</f>
        <v>5.349182763744428E-3</v>
      </c>
      <c r="R11" s="119"/>
    </row>
    <row r="12" spans="1:18" s="120" customFormat="1" ht="25.5" customHeight="1">
      <c r="A12" s="228">
        <v>45266</v>
      </c>
      <c r="B12" s="114" t="str">
        <f>IFERROR(VLOOKUP(E12,'FG TYPE'!$B:$E,4,FALSE),0)</f>
        <v>S01</v>
      </c>
      <c r="C12" s="95" t="s">
        <v>62</v>
      </c>
      <c r="D12" s="275">
        <v>20231101010</v>
      </c>
      <c r="E12" s="82" t="s">
        <v>67</v>
      </c>
      <c r="F12" s="84" t="str">
        <f>IFERROR(VLOOKUP(E12,'FG TYPE'!$B:$C,2,FALSE),0)</f>
        <v>0,200 A</v>
      </c>
      <c r="G12" s="95">
        <f>IFERROR(VLOOKUP(E12,'FG TYPE'!$B:$D,3,FALSE),0)/4</f>
        <v>13.42</v>
      </c>
      <c r="H12" s="116">
        <f>IF(M12="-",K12/I12/G12,M12/I12/60/G12)</f>
        <v>0.994251649989355</v>
      </c>
      <c r="I12" s="95">
        <v>7</v>
      </c>
      <c r="J12" s="95">
        <v>2</v>
      </c>
      <c r="K12" s="221">
        <v>93.4</v>
      </c>
      <c r="L12" s="233">
        <f>IF(ISBLANK(VLOOKUP(E12,'FG TYPE'!$B:$G,6,FALSE)),K12,VLOOKUP(E12,'FG TYPE'!$B:$G,6,FALSE)*M12/1000)</f>
        <v>93.4</v>
      </c>
      <c r="M12" s="236" t="str">
        <f>IF(ISBLANK(VLOOKUP(E12,'FG TYPE'!$B:$I,8,FALSE)),"-",VLOOKUP(E12,'FG TYPE'!$B:$I,8,FALSE)*K12)</f>
        <v>-</v>
      </c>
      <c r="N12" s="248">
        <v>0.2</v>
      </c>
      <c r="O12" s="221">
        <v>0</v>
      </c>
      <c r="P12" s="221">
        <v>0</v>
      </c>
      <c r="Q12" s="118">
        <f>IFERROR((N12+O12+P12)/(L12+O12+P12+N12),"")</f>
        <v>2.1367521367521365E-3</v>
      </c>
      <c r="R12" s="119"/>
    </row>
    <row r="13" spans="1:18" s="121" customFormat="1" ht="24.75" customHeight="1">
      <c r="A13" s="228">
        <v>45266</v>
      </c>
      <c r="B13" s="114" t="str">
        <f>IFERROR(VLOOKUP(E13,'FG TYPE'!$B:$E,4,FALSE),0)</f>
        <v>S01</v>
      </c>
      <c r="C13" s="95" t="s">
        <v>62</v>
      </c>
      <c r="D13" s="275">
        <v>20231101011</v>
      </c>
      <c r="E13" s="95" t="s">
        <v>69</v>
      </c>
      <c r="F13" s="84" t="str">
        <f>IFERROR(VLOOKUP(E13,'FG TYPE'!$B:$C,2,FALSE),0)</f>
        <v>0,080 A</v>
      </c>
      <c r="G13" s="95">
        <f>IFERROR(VLOOKUP(E13,'FG TYPE'!$B:$D,3,FALSE),0)/2</f>
        <v>5.83</v>
      </c>
      <c r="H13" s="116">
        <f>IF(M13="-",K13/I13/G13,M13/I13/60/G13)</f>
        <v>1.4496446949277135</v>
      </c>
      <c r="I13" s="95">
        <v>7</v>
      </c>
      <c r="J13" s="95">
        <v>2</v>
      </c>
      <c r="K13" s="221">
        <v>59.16</v>
      </c>
      <c r="L13" s="233">
        <f>IF(ISBLANK(VLOOKUP(E13,'FG TYPE'!$B:$G,6,FALSE)),K13,VLOOKUP(E13,'FG TYPE'!$B:$G,6,FALSE)*M13/1000)</f>
        <v>59.16</v>
      </c>
      <c r="M13" s="236" t="str">
        <f>IF(ISBLANK(VLOOKUP(E13,'FG TYPE'!$B:$I,8,FALSE)),"-",VLOOKUP(E13,'FG TYPE'!$B:$I,8,FALSE)*K13)</f>
        <v>-</v>
      </c>
      <c r="N13" s="248">
        <v>0.3</v>
      </c>
      <c r="O13" s="221">
        <v>0</v>
      </c>
      <c r="P13" s="221">
        <v>0</v>
      </c>
      <c r="Q13" s="118">
        <f>IFERROR((N13+O13+P13)/(L13+O13+P13+N13),"")</f>
        <v>5.0454086781029266E-3</v>
      </c>
      <c r="R13" s="119"/>
    </row>
    <row r="14" spans="1:18" s="121" customFormat="1" ht="24.75" customHeight="1">
      <c r="A14" s="228">
        <v>45266</v>
      </c>
      <c r="B14" s="114" t="str">
        <f>IFERROR(VLOOKUP(E14,'FG TYPE'!$B:$E,4,FALSE),0)</f>
        <v>Y01</v>
      </c>
      <c r="C14" s="95" t="s">
        <v>62</v>
      </c>
      <c r="D14" s="123">
        <v>20231007001</v>
      </c>
      <c r="E14" s="106" t="s">
        <v>79</v>
      </c>
      <c r="F14" s="84" t="str">
        <f>IFERROR(VLOOKUP(E14,'FG TYPE'!$B:$C,2,FALSE),0)</f>
        <v>AX88</v>
      </c>
      <c r="G14" s="95">
        <f>IFERROR(VLOOKUP(E14,'FG TYPE'!$B:$D,3,FALSE),0)</f>
        <v>80</v>
      </c>
      <c r="H14" s="116">
        <f>IF(M14="-",K14/I14/G14,M14/I14/60/G14)</f>
        <v>0.82178571428571434</v>
      </c>
      <c r="I14" s="95">
        <v>7</v>
      </c>
      <c r="J14" s="95">
        <v>2</v>
      </c>
      <c r="K14" s="230">
        <v>17700</v>
      </c>
      <c r="L14" s="233">
        <f>IF(ISBLANK(VLOOKUP(E14,'FG TYPE'!$B:$G,6,FALSE)),K14,VLOOKUP(E14,'FG TYPE'!$B:$G,6,FALSE)*M14/1000)</f>
        <v>294.38533799999999</v>
      </c>
      <c r="M14" s="236">
        <f>IF(ISBLANK(VLOOKUP(E14,'FG TYPE'!$B:$I,8,FALSE)),"-",VLOOKUP(E14,'FG TYPE'!$B:$I,8,FALSE)*K14)</f>
        <v>27612</v>
      </c>
      <c r="N14" s="248">
        <v>0</v>
      </c>
      <c r="O14" s="250">
        <v>1.6</v>
      </c>
      <c r="P14" s="250">
        <v>0.5</v>
      </c>
      <c r="Q14" s="118">
        <f>IFERROR((N14+O14+P14)/(L14+O14+P14+N14),"")</f>
        <v>7.0829809465991203E-3</v>
      </c>
      <c r="R14" s="119"/>
    </row>
    <row r="15" spans="1:18" s="121" customFormat="1" ht="24.75" customHeight="1">
      <c r="A15" s="228">
        <v>45267</v>
      </c>
      <c r="B15" s="114" t="str">
        <f>IFERROR(VLOOKUP(E15,'FG TYPE'!$B:$E,4,FALSE),0)</f>
        <v>S01</v>
      </c>
      <c r="C15" s="95" t="s">
        <v>62</v>
      </c>
      <c r="D15" s="275">
        <v>20231101011</v>
      </c>
      <c r="E15" s="95" t="s">
        <v>69</v>
      </c>
      <c r="F15" s="84" t="str">
        <f>IFERROR(VLOOKUP(E15,'FG TYPE'!$B:$C,2,FALSE),0)</f>
        <v>0,080 A</v>
      </c>
      <c r="G15" s="95">
        <f>IFERROR(VLOOKUP(E15,'FG TYPE'!$B:$D,3,FALSE),0)</f>
        <v>11.66</v>
      </c>
      <c r="H15" s="116">
        <f>IF(M15="-",K15/I15/G15,M15/I15/60/G15)</f>
        <v>0.37172261700563591</v>
      </c>
      <c r="I15" s="95">
        <v>7</v>
      </c>
      <c r="J15" s="95">
        <v>2</v>
      </c>
      <c r="K15" s="221">
        <v>30.34</v>
      </c>
      <c r="L15" s="233">
        <f>IF(ISBLANK(VLOOKUP(E15,'FG TYPE'!$B:$G,6,FALSE)),K15,VLOOKUP(E15,'FG TYPE'!$B:$G,6,FALSE)*M15/1000)</f>
        <v>30.34</v>
      </c>
      <c r="M15" s="236" t="str">
        <f>IF(ISBLANK(VLOOKUP(E15,'FG TYPE'!$B:$I,8,FALSE)),"-",VLOOKUP(E15,'FG TYPE'!$B:$I,8,FALSE)*K15)</f>
        <v>-</v>
      </c>
      <c r="N15" s="248">
        <v>0.5</v>
      </c>
      <c r="O15" s="230">
        <v>0</v>
      </c>
      <c r="P15" s="230">
        <v>0</v>
      </c>
      <c r="Q15" s="118">
        <f>IFERROR((N15+O15+P15)/(L15+O15+P15+N15),"")</f>
        <v>1.621271076523995E-2</v>
      </c>
      <c r="R15" s="119"/>
    </row>
    <row r="16" spans="1:18" s="121" customFormat="1" ht="24.75" customHeight="1">
      <c r="A16" s="228">
        <v>45267</v>
      </c>
      <c r="B16" s="114" t="str">
        <f>IFERROR(VLOOKUP(E16,'FG TYPE'!$B:$E,4,FALSE),0)</f>
        <v>Y01</v>
      </c>
      <c r="C16" s="95" t="s">
        <v>62</v>
      </c>
      <c r="D16" s="123">
        <v>20231007001</v>
      </c>
      <c r="E16" s="106" t="s">
        <v>79</v>
      </c>
      <c r="F16" s="84" t="str">
        <f>IFERROR(VLOOKUP(E16,'FG TYPE'!$B:$C,2,FALSE),0)</f>
        <v>AX88</v>
      </c>
      <c r="G16" s="95">
        <f>IFERROR(VLOOKUP(E16,'FG TYPE'!$B:$D,3,FALSE),0)</f>
        <v>80</v>
      </c>
      <c r="H16" s="116">
        <f>IF(M16="-",K16/I16/G16,M16/I16/60/G16)</f>
        <v>0.66926785714285719</v>
      </c>
      <c r="I16" s="95">
        <v>7</v>
      </c>
      <c r="J16" s="95">
        <v>2</v>
      </c>
      <c r="K16" s="230">
        <v>14415</v>
      </c>
      <c r="L16" s="233">
        <f>IF(ISBLANK(VLOOKUP(E16,'FG TYPE'!$B:$G,6,FALSE)),K16,VLOOKUP(E16,'FG TYPE'!$B:$G,6,FALSE)*M16/1000)</f>
        <v>239.74941510000002</v>
      </c>
      <c r="M16" s="236">
        <f>IF(ISBLANK(VLOOKUP(E16,'FG TYPE'!$B:$I,8,FALSE)),"-",VLOOKUP(E16,'FG TYPE'!$B:$I,8,FALSE)*K16)</f>
        <v>22487.4</v>
      </c>
      <c r="N16" s="248">
        <v>0</v>
      </c>
      <c r="O16" s="250">
        <v>1.9</v>
      </c>
      <c r="P16" s="230">
        <v>1</v>
      </c>
      <c r="Q16" s="118">
        <f>IFERROR((N16+O16+P16)/(L16+O16+P16+N16),"")</f>
        <v>1.1951399094882877E-2</v>
      </c>
      <c r="R16" s="119"/>
    </row>
    <row r="17" spans="1:18" s="121" customFormat="1" ht="24.75" customHeight="1">
      <c r="A17" s="228">
        <v>45268</v>
      </c>
      <c r="B17" s="114" t="str">
        <f>IFERROR(VLOOKUP(E17,'FG TYPE'!$B:$E,4,FALSE),0)</f>
        <v>S01</v>
      </c>
      <c r="C17" s="95" t="s">
        <v>62</v>
      </c>
      <c r="D17" s="275">
        <v>20231101009</v>
      </c>
      <c r="E17" s="82" t="s">
        <v>65</v>
      </c>
      <c r="F17" s="84" t="str">
        <f>IFERROR(VLOOKUP(E17,'FG TYPE'!$B:$C,2,FALSE),0)</f>
        <v>0,127 A</v>
      </c>
      <c r="G17" s="95">
        <f>IFERROR(VLOOKUP(E17,'FG TYPE'!$B:$D,3,FALSE),0) / 4</f>
        <v>5.41</v>
      </c>
      <c r="H17" s="116">
        <f>IF(M17="-",K17/I17/G17,M17/I17/60/G17)</f>
        <v>0.80961182994454706</v>
      </c>
      <c r="I17" s="95">
        <v>7</v>
      </c>
      <c r="J17" s="95">
        <v>2</v>
      </c>
      <c r="K17" s="221">
        <v>30.66</v>
      </c>
      <c r="L17" s="233">
        <f>IF(ISBLANK(VLOOKUP(E17,'FG TYPE'!$B:$G,6,FALSE)),K17,VLOOKUP(E17,'FG TYPE'!$B:$G,6,FALSE)*M17/1000)</f>
        <v>30.66</v>
      </c>
      <c r="M17" s="236" t="str">
        <f>IF(ISBLANK(VLOOKUP(E17,'FG TYPE'!$B:$I,8,FALSE)),"-",VLOOKUP(E17,'FG TYPE'!$B:$I,8,FALSE)*K17)</f>
        <v>-</v>
      </c>
      <c r="N17" s="248">
        <v>0.02</v>
      </c>
      <c r="O17" s="230">
        <v>0</v>
      </c>
      <c r="P17" s="230">
        <v>0</v>
      </c>
      <c r="Q17" s="118">
        <f>IFERROR((N17+O17+P17)/(L17+O17+P17+N17),"")</f>
        <v>6.5189048239895696E-4</v>
      </c>
      <c r="R17" s="119"/>
    </row>
    <row r="18" spans="1:18" s="121" customFormat="1" ht="24.75" customHeight="1">
      <c r="A18" s="228">
        <v>45268</v>
      </c>
      <c r="B18" s="114" t="str">
        <f>IFERROR(VLOOKUP(E18,'FG TYPE'!$B:$E,4,FALSE),0)</f>
        <v>S01</v>
      </c>
      <c r="C18" s="95" t="s">
        <v>62</v>
      </c>
      <c r="D18" s="123">
        <v>20231101008</v>
      </c>
      <c r="E18" s="82" t="s">
        <v>66</v>
      </c>
      <c r="F18" s="84" t="str">
        <f>IFERROR(VLOOKUP(E18,'FG TYPE'!$B:$C,2,FALSE),0)</f>
        <v>0,120 A</v>
      </c>
      <c r="G18" s="95">
        <f>IFERROR(VLOOKUP(E18,'FG TYPE'!$B:$D,3,FALSE),0)/4</f>
        <v>4.83</v>
      </c>
      <c r="H18" s="116">
        <f>IF(M18="-",K18/I18/G18,M18/I18/60/G18)</f>
        <v>0.93463472345459919</v>
      </c>
      <c r="I18" s="95">
        <v>7</v>
      </c>
      <c r="J18" s="95">
        <v>2</v>
      </c>
      <c r="K18" s="221">
        <v>31.6</v>
      </c>
      <c r="L18" s="233">
        <f>IF(ISBLANK(VLOOKUP(E18,'FG TYPE'!$B:$G,6,FALSE)),K18,VLOOKUP(E18,'FG TYPE'!$B:$G,6,FALSE)*M18/1000)</f>
        <v>31.6</v>
      </c>
      <c r="M18" s="236" t="str">
        <f>IF(ISBLANK(VLOOKUP(E18,'FG TYPE'!$B:$I,8,FALSE)),"-",VLOOKUP(E18,'FG TYPE'!$B:$I,8,FALSE)*K18)</f>
        <v>-</v>
      </c>
      <c r="N18" s="248">
        <v>0.06</v>
      </c>
      <c r="O18" s="230">
        <v>0</v>
      </c>
      <c r="P18" s="230">
        <v>0</v>
      </c>
      <c r="Q18" s="118">
        <f>IFERROR((N18+O18+P18)/(L18+O18+P18+N18),"")</f>
        <v>1.8951358180669614E-3</v>
      </c>
      <c r="R18" s="119"/>
    </row>
    <row r="19" spans="1:18" s="120" customFormat="1" ht="24.75" customHeight="1">
      <c r="A19" s="228">
        <v>45268</v>
      </c>
      <c r="B19" s="114" t="str">
        <f>IFERROR(VLOOKUP(E19,'FG TYPE'!$B:$E,4,FALSE),0)</f>
        <v>S01</v>
      </c>
      <c r="C19" s="95" t="s">
        <v>62</v>
      </c>
      <c r="D19" s="275">
        <v>20231101011</v>
      </c>
      <c r="E19" s="95" t="s">
        <v>69</v>
      </c>
      <c r="F19" s="84" t="str">
        <f>IFERROR(VLOOKUP(E19,'FG TYPE'!$B:$C,2,FALSE),0)</f>
        <v>0,080 A</v>
      </c>
      <c r="G19" s="95">
        <f>IFERROR(VLOOKUP(E19,'FG TYPE'!$B:$D,3,FALSE),0)/2</f>
        <v>5.83</v>
      </c>
      <c r="H19" s="116">
        <f>IF(M19="-",K19/I19/G19,M19/I19/60/G19)</f>
        <v>0.89732908600833128</v>
      </c>
      <c r="I19" s="95">
        <v>7</v>
      </c>
      <c r="J19" s="95">
        <v>2</v>
      </c>
      <c r="K19" s="221">
        <v>36.619999999999997</v>
      </c>
      <c r="L19" s="233">
        <f>IF(ISBLANK(VLOOKUP(E19,'FG TYPE'!$B:$G,6,FALSE)),K19,VLOOKUP(E19,'FG TYPE'!$B:$G,6,FALSE)*M19/1000)</f>
        <v>36.619999999999997</v>
      </c>
      <c r="M19" s="236" t="str">
        <f>IF(ISBLANK(VLOOKUP(E19,'FG TYPE'!$B:$I,8,FALSE)),"-",VLOOKUP(E19,'FG TYPE'!$B:$I,8,FALSE)*K19)</f>
        <v>-</v>
      </c>
      <c r="N19" s="249">
        <v>0.3</v>
      </c>
      <c r="O19" s="230">
        <v>0</v>
      </c>
      <c r="P19" s="230">
        <v>0</v>
      </c>
      <c r="Q19" s="118">
        <f>IFERROR((N19+O19+P19)/(L19+O19+P19+N19),"")</f>
        <v>8.125677139761648E-3</v>
      </c>
      <c r="R19" s="119"/>
    </row>
    <row r="20" spans="1:18" s="120" customFormat="1" ht="24.75" customHeight="1">
      <c r="A20" s="228">
        <v>45268</v>
      </c>
      <c r="B20" s="114" t="str">
        <f>IFERROR(VLOOKUP(E20,'FG TYPE'!$B:$E,4,FALSE),0)</f>
        <v>Y01</v>
      </c>
      <c r="C20" s="95" t="s">
        <v>62</v>
      </c>
      <c r="D20" s="123">
        <v>20231007001</v>
      </c>
      <c r="E20" s="106" t="s">
        <v>79</v>
      </c>
      <c r="F20" s="84" t="str">
        <f>IFERROR(VLOOKUP(E20,'FG TYPE'!$B:$C,2,FALSE),0)</f>
        <v>AX88</v>
      </c>
      <c r="G20" s="95">
        <f>IFERROR(VLOOKUP(E20,'FG TYPE'!$B:$D,3,FALSE),0)</f>
        <v>80</v>
      </c>
      <c r="H20" s="116">
        <f>IF(M20="-",K20/I20/G20,M20/I20/60/G20)</f>
        <v>0.70016818181818197</v>
      </c>
      <c r="I20" s="95">
        <v>5.5</v>
      </c>
      <c r="J20" s="95">
        <v>2</v>
      </c>
      <c r="K20" s="230">
        <v>11849</v>
      </c>
      <c r="L20" s="233">
        <f>IF(ISBLANK(VLOOKUP(E20,'FG TYPE'!$B:$G,6,FALSE)),K20,VLOOKUP(E20,'FG TYPE'!$B:$G,6,FALSE)*M20/1000)</f>
        <v>197.07185706000004</v>
      </c>
      <c r="M20" s="236">
        <f>IF(ISBLANK(VLOOKUP(E20,'FG TYPE'!$B:$I,8,FALSE)),"-",VLOOKUP(E20,'FG TYPE'!$B:$I,8,FALSE)*K20)</f>
        <v>18484.440000000002</v>
      </c>
      <c r="N20" s="248">
        <v>0</v>
      </c>
      <c r="O20" s="250">
        <v>1.4</v>
      </c>
      <c r="P20" s="230">
        <v>3</v>
      </c>
      <c r="Q20" s="118">
        <f>IFERROR((N20+O20+P20)/(L20+O20+P20+N20),"")</f>
        <v>2.1839278518635197E-2</v>
      </c>
      <c r="R20" s="119"/>
    </row>
    <row r="21" spans="1:18" s="120" customFormat="1" ht="24.75" customHeight="1">
      <c r="A21" s="228">
        <v>45271</v>
      </c>
      <c r="B21" s="114" t="str">
        <f>IFERROR(VLOOKUP(E21,'FG TYPE'!$B:$E,4,FALSE),0)</f>
        <v>S01</v>
      </c>
      <c r="C21" s="95" t="s">
        <v>62</v>
      </c>
      <c r="D21" s="275">
        <v>20231101009</v>
      </c>
      <c r="E21" s="82" t="s">
        <v>65</v>
      </c>
      <c r="F21" s="84" t="str">
        <f>IFERROR(VLOOKUP(E21,'FG TYPE'!$B:$C,2,FALSE),0)</f>
        <v>0,127 A</v>
      </c>
      <c r="G21" s="95">
        <f>IFERROR(VLOOKUP(E21,'FG TYPE'!$B:$D,3,FALSE),0)/4</f>
        <v>5.41</v>
      </c>
      <c r="H21" s="116">
        <f>IF(M21="-",K21/I21/G21,M21/I21/60/G21)</f>
        <v>0.30102983892263002</v>
      </c>
      <c r="I21" s="95">
        <v>7</v>
      </c>
      <c r="J21" s="95">
        <v>2</v>
      </c>
      <c r="K21" s="221">
        <v>11.4</v>
      </c>
      <c r="L21" s="233">
        <f>IF(ISBLANK(VLOOKUP(E21,'FG TYPE'!$B:$G,6,FALSE)),K21,VLOOKUP(E21,'FG TYPE'!$B:$G,6,FALSE)*M21/1000)</f>
        <v>11.4</v>
      </c>
      <c r="M21" s="236" t="str">
        <f>IF(ISBLANK(VLOOKUP(E21,'FG TYPE'!$B:$I,8,FALSE)),"-",VLOOKUP(E21,'FG TYPE'!$B:$I,8,FALSE)*K21)</f>
        <v>-</v>
      </c>
      <c r="N21" s="248">
        <v>0</v>
      </c>
      <c r="O21" s="230">
        <v>0</v>
      </c>
      <c r="P21" s="230">
        <v>0</v>
      </c>
      <c r="Q21" s="118">
        <f>IFERROR((N21+O21+P21)/(L21+O21+P21+N21),"")</f>
        <v>0</v>
      </c>
      <c r="R21" s="119"/>
    </row>
    <row r="22" spans="1:18" s="120" customFormat="1" ht="24.75" customHeight="1">
      <c r="A22" s="228">
        <v>45271</v>
      </c>
      <c r="B22" s="114" t="str">
        <f>IFERROR(VLOOKUP(E22,'FG TYPE'!$B:$E,4,FALSE),0)</f>
        <v>S01</v>
      </c>
      <c r="C22" s="95" t="s">
        <v>62</v>
      </c>
      <c r="D22" s="123">
        <v>20231101008</v>
      </c>
      <c r="E22" s="82" t="s">
        <v>66</v>
      </c>
      <c r="F22" s="84" t="str">
        <f>IFERROR(VLOOKUP(E22,'FG TYPE'!$B:$C,2,FALSE),0)</f>
        <v>0,120 A</v>
      </c>
      <c r="G22" s="95">
        <f>IFERROR(VLOOKUP(E22,'FG TYPE'!$B:$D,3,FALSE),0)/4</f>
        <v>4.83</v>
      </c>
      <c r="H22" s="116">
        <f>IF(M22="-",K22/I22/G22,M22/I22/60/G22)</f>
        <v>0.69565217391304346</v>
      </c>
      <c r="I22" s="95">
        <v>7</v>
      </c>
      <c r="J22" s="95">
        <v>2</v>
      </c>
      <c r="K22" s="221">
        <v>23.52</v>
      </c>
      <c r="L22" s="233">
        <f>IF(ISBLANK(VLOOKUP(E22,'FG TYPE'!$B:$G,6,FALSE)),K22,VLOOKUP(E22,'FG TYPE'!$B:$G,6,FALSE)*M22/1000)</f>
        <v>23.52</v>
      </c>
      <c r="M22" s="236" t="str">
        <f>IF(ISBLANK(VLOOKUP(E22,'FG TYPE'!$B:$I,8,FALSE)),"-",VLOOKUP(E22,'FG TYPE'!$B:$I,8,FALSE)*K22)</f>
        <v>-</v>
      </c>
      <c r="N22" s="248">
        <v>0</v>
      </c>
      <c r="O22" s="230">
        <v>0</v>
      </c>
      <c r="P22" s="230">
        <v>0</v>
      </c>
      <c r="Q22" s="118">
        <f>IFERROR((N22+O22+P22)/(L22+O22+P22+N22),"")</f>
        <v>0</v>
      </c>
      <c r="R22" s="119"/>
    </row>
    <row r="23" spans="1:18" s="121" customFormat="1" ht="27.75" customHeight="1">
      <c r="A23" s="228">
        <v>45271</v>
      </c>
      <c r="B23" s="114" t="str">
        <f>IFERROR(VLOOKUP(E23,'FG TYPE'!$B:$E,4,FALSE),0)</f>
        <v>S01</v>
      </c>
      <c r="C23" s="95" t="s">
        <v>62</v>
      </c>
      <c r="D23" s="275">
        <v>20231101011</v>
      </c>
      <c r="E23" s="95" t="s">
        <v>69</v>
      </c>
      <c r="F23" s="84" t="str">
        <f>IFERROR(VLOOKUP(E23,'FG TYPE'!$B:$C,2,FALSE),0)</f>
        <v>0,080 A</v>
      </c>
      <c r="G23" s="274">
        <f>IFERROR(VLOOKUP(E23,'FG TYPE'!$B:$D,3,FALSE),0)/4</f>
        <v>2.915</v>
      </c>
      <c r="H23" s="116">
        <f>IF(M23="-",K23/I23/G23,M23/I23/60/G23)</f>
        <v>1.9024748836069589</v>
      </c>
      <c r="I23" s="95">
        <v>7</v>
      </c>
      <c r="J23" s="95">
        <v>2</v>
      </c>
      <c r="K23" s="221">
        <v>38.82</v>
      </c>
      <c r="L23" s="233">
        <f>IF(ISBLANK(VLOOKUP(E23,'FG TYPE'!$B:$G,6,FALSE)),K23,VLOOKUP(E23,'FG TYPE'!$B:$G,6,FALSE)*M23/1000)</f>
        <v>38.82</v>
      </c>
      <c r="M23" s="236" t="str">
        <f>IF(ISBLANK(VLOOKUP(E23,'FG TYPE'!$B:$I,8,FALSE)),"-",VLOOKUP(E23,'FG TYPE'!$B:$I,8,FALSE)*K23)</f>
        <v>-</v>
      </c>
      <c r="N23" s="248">
        <v>0</v>
      </c>
      <c r="O23" s="230">
        <v>0</v>
      </c>
      <c r="P23" s="230">
        <v>0</v>
      </c>
      <c r="Q23" s="118">
        <f>IFERROR((N23+O23+P23)/(L23+O23+P23+N23),"")</f>
        <v>0</v>
      </c>
      <c r="R23" s="119"/>
    </row>
    <row r="24" spans="1:18" s="120" customFormat="1" ht="24.75" customHeight="1">
      <c r="A24" s="228">
        <v>45271</v>
      </c>
      <c r="B24" s="114" t="str">
        <f>IFERROR(VLOOKUP(E24,'FG TYPE'!$B:$E,4,FALSE),0)</f>
        <v>S01</v>
      </c>
      <c r="C24" s="95" t="s">
        <v>62</v>
      </c>
      <c r="D24" s="123">
        <v>20231123017</v>
      </c>
      <c r="E24" s="95" t="s">
        <v>126</v>
      </c>
      <c r="F24" s="84" t="str">
        <f>IFERROR(VLOOKUP(E24,'FG TYPE'!$B:$C,2,FALSE),0)</f>
        <v>0,080 A Sample</v>
      </c>
      <c r="G24" s="274">
        <f>IFERROR(VLOOKUP(E24,'FG TYPE'!$B:$D,3,FALSE),0)/4</f>
        <v>2.915</v>
      </c>
      <c r="H24" s="116">
        <f>IF(M24="-",K24/I24/G24,M24/I24/60/G24)</f>
        <v>0.29600588091154129</v>
      </c>
      <c r="I24" s="95">
        <v>7</v>
      </c>
      <c r="J24" s="95">
        <v>2</v>
      </c>
      <c r="K24" s="221">
        <v>6.04</v>
      </c>
      <c r="L24" s="233">
        <f>IF(ISBLANK(VLOOKUP(E24,'FG TYPE'!$B:$G,6,FALSE)),K24,VLOOKUP(E24,'FG TYPE'!$B:$G,6,FALSE)*M24/1000)</f>
        <v>6.04</v>
      </c>
      <c r="M24" s="236" t="str">
        <f>IF(ISBLANK(VLOOKUP(E24,'FG TYPE'!$B:$I,8,FALSE)),"-",VLOOKUP(E24,'FG TYPE'!$B:$I,8,FALSE)*K24)</f>
        <v>-</v>
      </c>
      <c r="N24" s="248">
        <v>0</v>
      </c>
      <c r="O24" s="230">
        <v>0</v>
      </c>
      <c r="P24" s="230">
        <v>0</v>
      </c>
      <c r="Q24" s="118">
        <f>IFERROR((N24+O24+P24)/(L24+O24+P24+N24),"")</f>
        <v>0</v>
      </c>
      <c r="R24" s="119" t="s">
        <v>127</v>
      </c>
    </row>
    <row r="25" spans="1:18" s="120" customFormat="1" ht="24.75" customHeight="1">
      <c r="A25" s="228">
        <v>45272</v>
      </c>
      <c r="B25" s="114" t="str">
        <f>IFERROR(VLOOKUP(E25,'FG TYPE'!$B:$E,4,FALSE),0)</f>
        <v>S01</v>
      </c>
      <c r="C25" s="95" t="s">
        <v>62</v>
      </c>
      <c r="D25" s="123">
        <v>20231101008</v>
      </c>
      <c r="E25" s="82" t="s">
        <v>66</v>
      </c>
      <c r="F25" s="84" t="str">
        <f>IFERROR(VLOOKUP(E25,'FG TYPE'!$B:$C,2,FALSE),0)</f>
        <v>0,120 A</v>
      </c>
      <c r="G25" s="274">
        <f>IFERROR(VLOOKUP(E25,'FG TYPE'!$B:$D,3,FALSE),0)/4</f>
        <v>4.83</v>
      </c>
      <c r="H25" s="116">
        <f>IF(M25="-",K25/I25/G25,M25/I25/60/G25)</f>
        <v>0.24785566400473236</v>
      </c>
      <c r="I25" s="95">
        <v>7</v>
      </c>
      <c r="J25" s="95">
        <v>2</v>
      </c>
      <c r="K25" s="221">
        <v>8.3800000000000008</v>
      </c>
      <c r="L25" s="233">
        <f>IF(ISBLANK(VLOOKUP(E25,'FG TYPE'!$B:$G,6,FALSE)),K25,VLOOKUP(E25,'FG TYPE'!$B:$G,6,FALSE)*M25/1000)</f>
        <v>8.3800000000000008</v>
      </c>
      <c r="M25" s="236" t="str">
        <f>IF(ISBLANK(VLOOKUP(E25,'FG TYPE'!$B:$I,8,FALSE)),"-",VLOOKUP(E25,'FG TYPE'!$B:$I,8,FALSE)*K25)</f>
        <v>-</v>
      </c>
      <c r="N25" s="248">
        <v>0</v>
      </c>
      <c r="O25" s="230">
        <v>0</v>
      </c>
      <c r="P25" s="230">
        <v>0</v>
      </c>
      <c r="Q25" s="118">
        <f>IFERROR((N25+O25+P25)/(L25+O25+P25+N25),"")</f>
        <v>0</v>
      </c>
      <c r="R25" s="119"/>
    </row>
    <row r="26" spans="1:18" s="121" customFormat="1" ht="24.75" customHeight="1">
      <c r="A26" s="228">
        <v>45272</v>
      </c>
      <c r="B26" s="114" t="str">
        <f>IFERROR(VLOOKUP(E26,'FG TYPE'!$B:$E,4,FALSE),0)</f>
        <v>S01</v>
      </c>
      <c r="C26" s="95" t="s">
        <v>62</v>
      </c>
      <c r="D26" s="122">
        <v>20231207001</v>
      </c>
      <c r="E26" s="82" t="s">
        <v>67</v>
      </c>
      <c r="F26" s="84" t="str">
        <f>IFERROR(VLOOKUP(E26,'FG TYPE'!$B:$C,2,FALSE),0)</f>
        <v>0,200 A</v>
      </c>
      <c r="G26" s="274">
        <f>IFERROR(VLOOKUP(E26,'FG TYPE'!$B:$D,3,FALSE),0)/4</f>
        <v>13.42</v>
      </c>
      <c r="H26" s="116">
        <f>IF(M26="-",K26/I26/G26,M26/I26/60/G26)</f>
        <v>0.37470725995316168</v>
      </c>
      <c r="I26" s="95">
        <v>7</v>
      </c>
      <c r="J26" s="95">
        <v>2</v>
      </c>
      <c r="K26" s="285">
        <v>35.200000000000003</v>
      </c>
      <c r="L26" s="233">
        <f>IF(ISBLANK(VLOOKUP(E26,'FG TYPE'!$B:$G,6,FALSE)),K26,VLOOKUP(E26,'FG TYPE'!$B:$G,6,FALSE)*M26/1000)</f>
        <v>35.200000000000003</v>
      </c>
      <c r="M26" s="236" t="str">
        <f>IF(ISBLANK(VLOOKUP(E26,'FG TYPE'!$B:$I,8,FALSE)),"-",VLOOKUP(E26,'FG TYPE'!$B:$I,8,FALSE)*K26)</f>
        <v>-</v>
      </c>
      <c r="N26" s="248">
        <v>0</v>
      </c>
      <c r="O26" s="230">
        <v>0</v>
      </c>
      <c r="P26" s="230">
        <v>0</v>
      </c>
      <c r="Q26" s="118">
        <f>IFERROR((N26+O26+P26)/(L26+O26+P26+N26),"")</f>
        <v>0</v>
      </c>
      <c r="R26" s="119"/>
    </row>
    <row r="27" spans="1:18" s="121" customFormat="1" ht="24.75" customHeight="1">
      <c r="A27" s="228">
        <v>45272</v>
      </c>
      <c r="B27" s="114" t="str">
        <f>IFERROR(VLOOKUP(E27,'FG TYPE'!$B:$E,4,FALSE),0)</f>
        <v>S01</v>
      </c>
      <c r="C27" s="95" t="s">
        <v>62</v>
      </c>
      <c r="D27" s="275">
        <v>20231101011</v>
      </c>
      <c r="E27" s="95" t="s">
        <v>69</v>
      </c>
      <c r="F27" s="84" t="str">
        <f>IFERROR(VLOOKUP(E27,'FG TYPE'!$B:$C,2,FALSE),0)</f>
        <v>0,080 A</v>
      </c>
      <c r="G27" s="274">
        <f>IFERROR(VLOOKUP(E27,'FG TYPE'!$B:$D,3,FALSE),0)/2</f>
        <v>5.83</v>
      </c>
      <c r="H27" s="116">
        <f>IF(M27="-",K27/I27/G27,M27/I27/60/G27)</f>
        <v>0.95858858123009061</v>
      </c>
      <c r="I27" s="95">
        <v>7</v>
      </c>
      <c r="J27" s="95">
        <v>2</v>
      </c>
      <c r="K27" s="221">
        <v>39.119999999999997</v>
      </c>
      <c r="L27" s="233">
        <f>IF(ISBLANK(VLOOKUP(E27,'FG TYPE'!$B:$G,6,FALSE)),K27,VLOOKUP(E27,'FG TYPE'!$B:$G,6,FALSE)*M27/1000)</f>
        <v>39.119999999999997</v>
      </c>
      <c r="M27" s="236" t="str">
        <f>IF(ISBLANK(VLOOKUP(E27,'FG TYPE'!$B:$I,8,FALSE)),"-",VLOOKUP(E27,'FG TYPE'!$B:$I,8,FALSE)*K27)</f>
        <v>-</v>
      </c>
      <c r="N27" s="248">
        <v>0</v>
      </c>
      <c r="O27" s="230">
        <v>0</v>
      </c>
      <c r="P27" s="230">
        <v>0</v>
      </c>
      <c r="Q27" s="118">
        <f>IFERROR((N27+O27+P27)/(L27+O27+P27+N27),"")</f>
        <v>0</v>
      </c>
      <c r="R27" s="119"/>
    </row>
    <row r="28" spans="1:18" s="121" customFormat="1" ht="24.75" customHeight="1">
      <c r="A28" s="228">
        <v>45272</v>
      </c>
      <c r="B28" s="114" t="str">
        <f>IFERROR(VLOOKUP(E28,'FG TYPE'!$B:$E,4,FALSE),0)</f>
        <v>S01</v>
      </c>
      <c r="C28" s="95" t="s">
        <v>62</v>
      </c>
      <c r="D28" s="123">
        <v>20231123017</v>
      </c>
      <c r="E28" s="95" t="s">
        <v>126</v>
      </c>
      <c r="F28" s="84" t="str">
        <f>IFERROR(VLOOKUP(E28,'FG TYPE'!$B:$C,2,FALSE),0)</f>
        <v>0,080 A Sample</v>
      </c>
      <c r="G28" s="274">
        <f>IFERROR(VLOOKUP(E28,'FG TYPE'!$B:$D,3,FALSE),0)/4</f>
        <v>2.915</v>
      </c>
      <c r="H28" s="116">
        <f>IF(M28="-",K28/I28/G28,M28/I28/60/G28)</f>
        <v>0.65964224454790499</v>
      </c>
      <c r="I28" s="95">
        <v>7</v>
      </c>
      <c r="J28" s="95">
        <v>2</v>
      </c>
      <c r="K28" s="221">
        <v>13.46</v>
      </c>
      <c r="L28" s="233">
        <f>IF(ISBLANK(VLOOKUP(E28,'FG TYPE'!$B:$G,6,FALSE)),K28,VLOOKUP(E28,'FG TYPE'!$B:$G,6,FALSE)*M28/1000)</f>
        <v>13.46</v>
      </c>
      <c r="M28" s="236" t="str">
        <f>IF(ISBLANK(VLOOKUP(E28,'FG TYPE'!$B:$I,8,FALSE)),"-",VLOOKUP(E28,'FG TYPE'!$B:$I,8,FALSE)*K28)</f>
        <v>-</v>
      </c>
      <c r="N28" s="248">
        <v>0</v>
      </c>
      <c r="O28" s="230">
        <v>0</v>
      </c>
      <c r="P28" s="230">
        <v>0</v>
      </c>
      <c r="Q28" s="118">
        <f>IFERROR((N28+O28+P28)/(L28+O28+P28+N28),"")</f>
        <v>0</v>
      </c>
      <c r="R28" s="119" t="s">
        <v>127</v>
      </c>
    </row>
    <row r="29" spans="1:18" s="121" customFormat="1" ht="24.75" customHeight="1">
      <c r="A29" s="228">
        <v>45273</v>
      </c>
      <c r="B29" s="114" t="str">
        <f>IFERROR(VLOOKUP(E29,'FG TYPE'!$B:$E,4,FALSE),0)</f>
        <v>S01</v>
      </c>
      <c r="C29" s="95" t="s">
        <v>62</v>
      </c>
      <c r="D29" s="122">
        <v>20231207001</v>
      </c>
      <c r="E29" s="82" t="s">
        <v>67</v>
      </c>
      <c r="F29" s="84" t="str">
        <f>IFERROR(VLOOKUP(E29,'FG TYPE'!$B:$C,2,FALSE),0)</f>
        <v>0,200 A</v>
      </c>
      <c r="G29" s="274">
        <f>IFERROR(VLOOKUP(E29,'FG TYPE'!$B:$D,3,FALSE),0)/4</f>
        <v>13.42</v>
      </c>
      <c r="H29" s="116">
        <f>IF(M29="-",K29/I29/G29,M29/I29/60/G29)</f>
        <v>0.29912710240579093</v>
      </c>
      <c r="I29" s="95">
        <v>7</v>
      </c>
      <c r="J29" s="95">
        <v>2</v>
      </c>
      <c r="K29" s="221">
        <v>28.1</v>
      </c>
      <c r="L29" s="233">
        <f>IF(ISBLANK(VLOOKUP(E29,'FG TYPE'!$B:$G,6,FALSE)),K29,VLOOKUP(E29,'FG TYPE'!$B:$G,6,FALSE)*M29/1000)</f>
        <v>28.1</v>
      </c>
      <c r="M29" s="236" t="str">
        <f>IF(ISBLANK(VLOOKUP(E29,'FG TYPE'!$B:$I,8,FALSE)),"-",VLOOKUP(E29,'FG TYPE'!$B:$I,8,FALSE)*K29)</f>
        <v>-</v>
      </c>
      <c r="N29" s="248">
        <v>0</v>
      </c>
      <c r="O29" s="230">
        <v>0</v>
      </c>
      <c r="P29" s="230">
        <v>0</v>
      </c>
      <c r="Q29" s="118">
        <f>IFERROR((N29+O29+P29)/(L29+O29+P29+N29),"")</f>
        <v>0</v>
      </c>
      <c r="R29" s="119"/>
    </row>
    <row r="30" spans="1:18" s="121" customFormat="1" ht="24.75" customHeight="1">
      <c r="A30" s="228">
        <v>45273</v>
      </c>
      <c r="B30" s="114" t="str">
        <f>IFERROR(VLOOKUP(E30,'FG TYPE'!$B:$E,4,FALSE),0)</f>
        <v>S01</v>
      </c>
      <c r="C30" s="95" t="s">
        <v>62</v>
      </c>
      <c r="D30" s="275">
        <v>20231101011</v>
      </c>
      <c r="E30" s="95" t="s">
        <v>69</v>
      </c>
      <c r="F30" s="84" t="str">
        <f>IFERROR(VLOOKUP(E30,'FG TYPE'!$B:$C,2,FALSE),0)</f>
        <v>0,080 A</v>
      </c>
      <c r="G30" s="274">
        <f>IFERROR(VLOOKUP(E30,'FG TYPE'!$B:$D,3,FALSE),0)/2</f>
        <v>5.83</v>
      </c>
      <c r="H30" s="116">
        <f>IF(M30="-",K30/I30/G30,M30/I30/60/G30)</f>
        <v>1.1649105611369761</v>
      </c>
      <c r="I30" s="95">
        <v>7</v>
      </c>
      <c r="J30" s="95">
        <v>2</v>
      </c>
      <c r="K30" s="221">
        <v>47.54</v>
      </c>
      <c r="L30" s="233">
        <f>IF(ISBLANK(VLOOKUP(E30,'FG TYPE'!$B:$G,6,FALSE)),K30,VLOOKUP(E30,'FG TYPE'!$B:$G,6,FALSE)*M30/1000)</f>
        <v>47.54</v>
      </c>
      <c r="M30" s="236" t="str">
        <f>IF(ISBLANK(VLOOKUP(E30,'FG TYPE'!$B:$I,8,FALSE)),"-",VLOOKUP(E30,'FG TYPE'!$B:$I,8,FALSE)*K30)</f>
        <v>-</v>
      </c>
      <c r="N30" s="248">
        <v>0</v>
      </c>
      <c r="O30" s="230">
        <v>0</v>
      </c>
      <c r="P30" s="230">
        <v>0</v>
      </c>
      <c r="Q30" s="118">
        <f>IFERROR((N30+O30+P30)/(L30+O30+P30+N30),"")</f>
        <v>0</v>
      </c>
      <c r="R30" s="119"/>
    </row>
    <row r="31" spans="1:18" s="120" customFormat="1" ht="25.5" customHeight="1">
      <c r="A31" s="228">
        <v>45273</v>
      </c>
      <c r="B31" s="114" t="str">
        <f>IFERROR(VLOOKUP(E31,'FG TYPE'!$B:$E,4,FALSE),0)</f>
        <v>S01</v>
      </c>
      <c r="C31" s="95" t="s">
        <v>62</v>
      </c>
      <c r="D31" s="123">
        <v>20231123017</v>
      </c>
      <c r="E31" s="95" t="s">
        <v>126</v>
      </c>
      <c r="F31" s="84" t="str">
        <f>IFERROR(VLOOKUP(E31,'FG TYPE'!$B:$C,2,FALSE),0)</f>
        <v>0,080 A Sample</v>
      </c>
      <c r="G31" s="274">
        <f>IFERROR(VLOOKUP(E31,'FG TYPE'!$B:$D,3,FALSE),0)/4</f>
        <v>2.915</v>
      </c>
      <c r="H31" s="116">
        <f>IF(M31="-",K31/I31/G31,M31/I31/60/G31)</f>
        <v>0.83312913501592745</v>
      </c>
      <c r="I31" s="95">
        <v>7</v>
      </c>
      <c r="J31" s="95">
        <v>2</v>
      </c>
      <c r="K31" s="223">
        <v>17</v>
      </c>
      <c r="L31" s="236">
        <f>IF(ISBLANK(VLOOKUP(E31,'FG TYPE'!$B:$G,6,FALSE)),K31,VLOOKUP(E31,'FG TYPE'!$B:$G,6,FALSE)*M31/1000)</f>
        <v>17</v>
      </c>
      <c r="M31" s="236" t="str">
        <f>IF(ISBLANK(VLOOKUP(E31,'FG TYPE'!$B:$I,8,FALSE)),"-",VLOOKUP(E31,'FG TYPE'!$B:$I,8,FALSE)*K31)</f>
        <v>-</v>
      </c>
      <c r="N31" s="248">
        <v>0</v>
      </c>
      <c r="O31" s="230">
        <v>0</v>
      </c>
      <c r="P31" s="230">
        <v>0</v>
      </c>
      <c r="Q31" s="118">
        <f>IFERROR((N31+O31+P31)/(L31+O31+P31+N31),"")</f>
        <v>0</v>
      </c>
      <c r="R31" s="119" t="s">
        <v>127</v>
      </c>
    </row>
    <row r="32" spans="1:18" s="120" customFormat="1" ht="25.5" customHeight="1">
      <c r="A32" s="228">
        <v>45274</v>
      </c>
      <c r="B32" s="114" t="str">
        <f>IFERROR(VLOOKUP(E32,'FG TYPE'!$B:$E,4,FALSE),0)</f>
        <v>Y01</v>
      </c>
      <c r="C32" s="95" t="s">
        <v>62</v>
      </c>
      <c r="D32" s="275">
        <v>20231101005</v>
      </c>
      <c r="E32" s="275" t="s">
        <v>87</v>
      </c>
      <c r="F32" s="84" t="str">
        <f>IFERROR(VLOOKUP(E32,'FG TYPE'!$B:$C,2,FALSE),0)</f>
        <v>28#*2C+24#*2C+AL+D+</v>
      </c>
      <c r="G32" s="117">
        <f>IFERROR(VLOOKUP(E32,'FG TYPE'!$B:$D,3,FALSE),0)</f>
        <v>60</v>
      </c>
      <c r="H32" s="116">
        <f>IF(M32="-",K32/I32/G32,M32/I32/60/G32)</f>
        <v>0.82727272727272727</v>
      </c>
      <c r="I32" s="95">
        <v>5.5</v>
      </c>
      <c r="J32" s="95">
        <v>2</v>
      </c>
      <c r="K32" s="230">
        <v>9000</v>
      </c>
      <c r="L32" s="233">
        <f>IF(ISBLANK(VLOOKUP(E32,'FG TYPE'!$B:$G,6,FALSE)),K32,VLOOKUP(E32,'FG TYPE'!$B:$G,6,FALSE)*M32/1000)</f>
        <v>438.06671999999998</v>
      </c>
      <c r="M32" s="236">
        <f>IF(ISBLANK(VLOOKUP(E32,'FG TYPE'!$B:$I,8,FALSE)),"-",VLOOKUP(E32,'FG TYPE'!$B:$I,8,FALSE)*K32)</f>
        <v>16380</v>
      </c>
      <c r="N32" s="222">
        <v>0</v>
      </c>
      <c r="O32" s="250">
        <v>1.8</v>
      </c>
      <c r="P32" s="230">
        <v>2</v>
      </c>
      <c r="Q32" s="118">
        <f>IFERROR((N32+O32+P32)/(L32+O32+P32+N32),"")</f>
        <v>8.5998782619338254E-3</v>
      </c>
      <c r="R32" s="119"/>
    </row>
    <row r="33" spans="1:18" s="121" customFormat="1" ht="24.75" customHeight="1">
      <c r="A33" s="228">
        <v>45274</v>
      </c>
      <c r="B33" s="114" t="str">
        <f>IFERROR(VLOOKUP(E33,'FG TYPE'!$B:$E,4,FALSE),0)</f>
        <v>Y01</v>
      </c>
      <c r="C33" s="95" t="s">
        <v>62</v>
      </c>
      <c r="D33" s="275">
        <v>20231127003</v>
      </c>
      <c r="E33" s="275" t="s">
        <v>87</v>
      </c>
      <c r="F33" s="84" t="str">
        <f>IFERROR(VLOOKUP(E33,'FG TYPE'!$B:$C,2,FALSE),0)</f>
        <v>28#*2C+24#*2C+AL+D+</v>
      </c>
      <c r="G33" s="117">
        <f>IFERROR(VLOOKUP(E33,'FG TYPE'!$B:$D,3,FALSE),0)</f>
        <v>60</v>
      </c>
      <c r="H33" s="116">
        <f>IF(M33="-",K33/I33/G33,M33/I33/60/G33)</f>
        <v>1.0111111111111111</v>
      </c>
      <c r="I33" s="95">
        <v>0.5</v>
      </c>
      <c r="J33" s="95">
        <v>2</v>
      </c>
      <c r="K33" s="230">
        <v>1000</v>
      </c>
      <c r="L33" s="233">
        <f>IF(ISBLANK(VLOOKUP(E33,'FG TYPE'!$B:$G,6,FALSE)),K33,VLOOKUP(E33,'FG TYPE'!$B:$G,6,FALSE)*M33/1000)</f>
        <v>48.674080000000004</v>
      </c>
      <c r="M33" s="236">
        <f>IF(ISBLANK(VLOOKUP(E33,'FG TYPE'!$B:$I,8,FALSE)),"-",VLOOKUP(E33,'FG TYPE'!$B:$I,8,FALSE)*K33)</f>
        <v>1820</v>
      </c>
      <c r="N33" s="222">
        <v>0</v>
      </c>
      <c r="O33" s="230">
        <v>0</v>
      </c>
      <c r="P33" s="230">
        <v>0</v>
      </c>
      <c r="Q33" s="118">
        <f>IFERROR((N33+O33+P33)/(L33+O33+P33+N33),"")</f>
        <v>0</v>
      </c>
      <c r="R33" s="119"/>
    </row>
    <row r="34" spans="1:18" s="121" customFormat="1" ht="24.75" customHeight="1">
      <c r="A34" s="228">
        <v>45274</v>
      </c>
      <c r="B34" s="114" t="str">
        <f>IFERROR(VLOOKUP(E34,'FG TYPE'!$B:$E,4,FALSE),0)</f>
        <v>S01</v>
      </c>
      <c r="C34" s="95" t="s">
        <v>62</v>
      </c>
      <c r="D34" s="275">
        <v>20231101011</v>
      </c>
      <c r="E34" s="95" t="s">
        <v>69</v>
      </c>
      <c r="F34" s="84" t="str">
        <f>IFERROR(VLOOKUP(E34,'FG TYPE'!$B:$C,2,FALSE),0)</f>
        <v>0,080 A</v>
      </c>
      <c r="G34" s="274">
        <v>9.3000000000000007</v>
      </c>
      <c r="H34" s="116">
        <f>IF(M34="-",K34/I34/G34,M34/I34/60/G34)</f>
        <v>1.0580645161290321</v>
      </c>
      <c r="I34" s="95">
        <v>7</v>
      </c>
      <c r="J34" s="95">
        <v>2</v>
      </c>
      <c r="K34" s="221">
        <v>68.88</v>
      </c>
      <c r="L34" s="233">
        <f>IF(ISBLANK(VLOOKUP(E34,'FG TYPE'!$B:$G,6,FALSE)),K34,VLOOKUP(E34,'FG TYPE'!$B:$G,6,FALSE)*M34/1000)</f>
        <v>68.88</v>
      </c>
      <c r="M34" s="236" t="str">
        <f>IF(ISBLANK(VLOOKUP(E34,'FG TYPE'!$B:$I,8,FALSE)),"-",VLOOKUP(E34,'FG TYPE'!$B:$I,8,FALSE)*K34)</f>
        <v>-</v>
      </c>
      <c r="N34" s="248">
        <v>0.35</v>
      </c>
      <c r="O34" s="230">
        <v>0</v>
      </c>
      <c r="P34" s="230">
        <v>0</v>
      </c>
      <c r="Q34" s="118">
        <f>IFERROR((N34+O34+P34)/(L34+O34+P34+N34),"")</f>
        <v>5.055611729019212E-3</v>
      </c>
      <c r="R34" s="119"/>
    </row>
    <row r="35" spans="1:18" s="121" customFormat="1" ht="24.75" customHeight="1">
      <c r="A35" s="228">
        <v>45274</v>
      </c>
      <c r="B35" s="114" t="str">
        <f>IFERROR(VLOOKUP(E35,'FG TYPE'!$B:$E,4,FALSE),0)</f>
        <v>S01</v>
      </c>
      <c r="C35" s="95" t="s">
        <v>62</v>
      </c>
      <c r="D35" s="123">
        <v>20231123017</v>
      </c>
      <c r="E35" s="95" t="s">
        <v>126</v>
      </c>
      <c r="F35" s="84" t="str">
        <f>IFERROR(VLOOKUP(E35,'FG TYPE'!$B:$C,2,FALSE),0)</f>
        <v>0,080 A Sample</v>
      </c>
      <c r="G35" s="274">
        <v>4.5999999999999996</v>
      </c>
      <c r="H35" s="116">
        <f>IF(M35="-",K35/I35/G35,M35/I35/60/G35)</f>
        <v>0.7403726708074535</v>
      </c>
      <c r="I35" s="95">
        <v>7</v>
      </c>
      <c r="J35" s="95">
        <v>2</v>
      </c>
      <c r="K35" s="221">
        <v>23.84</v>
      </c>
      <c r="L35" s="233">
        <f>IF(ISBLANK(VLOOKUP(E35,'FG TYPE'!$B:$G,6,FALSE)),K35,VLOOKUP(E35,'FG TYPE'!$B:$G,6,FALSE)*M35/1000)</f>
        <v>23.84</v>
      </c>
      <c r="M35" s="236" t="str">
        <f>IF(ISBLANK(VLOOKUP(E35,'FG TYPE'!$B:$I,8,FALSE)),"-",VLOOKUP(E35,'FG TYPE'!$B:$I,8,FALSE)*K35)</f>
        <v>-</v>
      </c>
      <c r="N35" s="248">
        <v>0.2</v>
      </c>
      <c r="O35" s="230">
        <v>0</v>
      </c>
      <c r="P35" s="230">
        <v>0</v>
      </c>
      <c r="Q35" s="118">
        <f>IFERROR((N35+O35+P35)/(L35+O35+P35+N35),"")</f>
        <v>8.3194675540765404E-3</v>
      </c>
      <c r="R35" s="119" t="s">
        <v>127</v>
      </c>
    </row>
    <row r="36" spans="1:18" s="121" customFormat="1" ht="24.75" customHeight="1">
      <c r="A36" s="228">
        <v>45275</v>
      </c>
      <c r="B36" s="114" t="str">
        <f>IFERROR(VLOOKUP(E36,'FG TYPE'!$B:$E,4,FALSE),0)</f>
        <v>Y01</v>
      </c>
      <c r="C36" s="95" t="s">
        <v>62</v>
      </c>
      <c r="D36" s="215">
        <v>20231027006</v>
      </c>
      <c r="E36" s="95" t="s">
        <v>88</v>
      </c>
      <c r="F36" s="84" t="str">
        <f>IFERROR(VLOOKUP(E36,'FG TYPE'!$B:$C,2,FALSE),0)</f>
        <v>28#*2C+24#*2C+AL+D+</v>
      </c>
      <c r="G36" s="117">
        <f>IFERROR(VLOOKUP(E36,'FG TYPE'!$B:$D,3,FALSE),0)</f>
        <v>60</v>
      </c>
      <c r="H36" s="116">
        <f>IF(M36="-",K36/I36/G36,M36/I36/60/G36)</f>
        <v>0.88846333333333338</v>
      </c>
      <c r="I36" s="95">
        <v>5</v>
      </c>
      <c r="J36" s="95">
        <v>2</v>
      </c>
      <c r="K36" s="230">
        <v>5278</v>
      </c>
      <c r="L36" s="233">
        <f>IF(ISBLANK(VLOOKUP(E36,'FG TYPE'!$B:$G,6,FALSE)),K36,VLOOKUP(E36,'FG TYPE'!$B:$G,6,FALSE)*M36/1000)</f>
        <v>427.69914095999991</v>
      </c>
      <c r="M36" s="236">
        <f>IF(ISBLANK(VLOOKUP(E36,'FG TYPE'!$B:$I,8,FALSE)),"-",VLOOKUP(E36,'FG TYPE'!$B:$I,8,FALSE)*K36)</f>
        <v>15992.339999999998</v>
      </c>
      <c r="N36" s="248">
        <v>0</v>
      </c>
      <c r="O36" s="250">
        <v>3.4</v>
      </c>
      <c r="P36" s="223">
        <v>0.4</v>
      </c>
      <c r="Q36" s="118">
        <f>IFERROR((N36+O36+P36)/(L36+O36+P36+N36),"")</f>
        <v>8.8065065240819588E-3</v>
      </c>
      <c r="R36" s="119"/>
    </row>
    <row r="37" spans="1:18" s="121" customFormat="1" ht="24.75" customHeight="1">
      <c r="A37" s="228">
        <v>45278</v>
      </c>
      <c r="B37" s="114" t="str">
        <f>IFERROR(VLOOKUP(E37,'FG TYPE'!$B:$E,4,FALSE),0)</f>
        <v>Y01</v>
      </c>
      <c r="C37" s="95" t="s">
        <v>62</v>
      </c>
      <c r="D37" s="215">
        <v>20231027001</v>
      </c>
      <c r="E37" s="95" t="s">
        <v>91</v>
      </c>
      <c r="F37" s="84" t="str">
        <f>IFERROR(VLOOKUP(E37,'FG TYPE'!$B:$C,2,FALSE),0)</f>
        <v>28#*2C+28#*2C+AL+D+</v>
      </c>
      <c r="G37" s="117">
        <f>IFERROR(VLOOKUP(E37,'FG TYPE'!$B:$D,3,FALSE),0)</f>
        <v>60</v>
      </c>
      <c r="H37" s="116">
        <f>IF(M37="-",K37/I37/G37,M37/I37/60/G37)</f>
        <v>0.42140833333333333</v>
      </c>
      <c r="I37" s="95">
        <v>0.5</v>
      </c>
      <c r="J37" s="95">
        <v>2</v>
      </c>
      <c r="K37" s="230">
        <v>829</v>
      </c>
      <c r="L37" s="233">
        <f>IF(ISBLANK(VLOOKUP(E37,'FG TYPE'!$B:$G,6,FALSE)),K37,VLOOKUP(E37,'FG TYPE'!$B:$G,6,FALSE)*M37/1000)</f>
        <v>14.515932588000002</v>
      </c>
      <c r="M37" s="236">
        <f>IF(ISBLANK(VLOOKUP(E37,'FG TYPE'!$B:$I,8,FALSE)),"-",VLOOKUP(E37,'FG TYPE'!$B:$I,8,FALSE)*K37)</f>
        <v>758.53500000000008</v>
      </c>
      <c r="N37" s="248">
        <v>0</v>
      </c>
      <c r="O37" s="223">
        <v>0</v>
      </c>
      <c r="P37" s="223">
        <v>0</v>
      </c>
      <c r="Q37" s="118">
        <f>IFERROR((N37+O37+P37)/(L37+O37+P37+N37),"")</f>
        <v>0</v>
      </c>
      <c r="R37" s="119"/>
    </row>
    <row r="38" spans="1:18" s="121" customFormat="1" ht="24.75" customHeight="1">
      <c r="A38" s="228">
        <v>45278</v>
      </c>
      <c r="B38" s="114" t="str">
        <f>IFERROR(VLOOKUP(E38,'FG TYPE'!$B:$E,4,FALSE),0)</f>
        <v>Y01</v>
      </c>
      <c r="C38" s="95" t="s">
        <v>62</v>
      </c>
      <c r="D38" s="122">
        <v>20231127006</v>
      </c>
      <c r="E38" s="95" t="s">
        <v>91</v>
      </c>
      <c r="F38" s="84" t="str">
        <f>IFERROR(VLOOKUP(E38,'FG TYPE'!$B:$C,2,FALSE),0)</f>
        <v>28#*2C+28#*2C+AL+D+</v>
      </c>
      <c r="G38" s="117">
        <f>IFERROR(VLOOKUP(E38,'FG TYPE'!$B:$D,3,FALSE),0)</f>
        <v>60</v>
      </c>
      <c r="H38" s="116">
        <f>IF(M38="-",K38/I38/G38,M38/I38/60/G38)</f>
        <v>0.97218749999999998</v>
      </c>
      <c r="I38" s="95">
        <v>4</v>
      </c>
      <c r="J38" s="95">
        <v>2</v>
      </c>
      <c r="K38" s="230">
        <v>15300</v>
      </c>
      <c r="L38" s="233">
        <f>IF(ISBLANK(VLOOKUP(E38,'FG TYPE'!$B:$G,6,FALSE)),K38,VLOOKUP(E38,'FG TYPE'!$B:$G,6,FALSE)*M38/1000)</f>
        <v>267.90563160000005</v>
      </c>
      <c r="M38" s="236">
        <f>IF(ISBLANK(VLOOKUP(E38,'FG TYPE'!$B:$I,8,FALSE)),"-",VLOOKUP(E38,'FG TYPE'!$B:$I,8,FALSE)*K38)</f>
        <v>13999.5</v>
      </c>
      <c r="N38" s="248">
        <v>0</v>
      </c>
      <c r="O38" s="250">
        <v>1.9</v>
      </c>
      <c r="P38" s="221">
        <v>1</v>
      </c>
      <c r="Q38" s="118">
        <f>IFERROR((N38+O38+P38)/(L38+O38+P38+N38),"")</f>
        <v>1.0708787638078055E-2</v>
      </c>
      <c r="R38" s="119"/>
    </row>
    <row r="39" spans="1:18" s="121" customFormat="1" ht="24.75" customHeight="1">
      <c r="A39" s="228">
        <v>45278</v>
      </c>
      <c r="B39" s="114" t="str">
        <f>IFERROR(VLOOKUP(E39,'FG TYPE'!$B:$E,4,FALSE),0)</f>
        <v>S01</v>
      </c>
      <c r="C39" s="95" t="s">
        <v>62</v>
      </c>
      <c r="D39" s="275">
        <v>20231101011</v>
      </c>
      <c r="E39" s="95" t="s">
        <v>69</v>
      </c>
      <c r="F39" s="84" t="str">
        <f>IFERROR(VLOOKUP(E39,'FG TYPE'!$B:$C,2,FALSE),0)</f>
        <v>0,080 A</v>
      </c>
      <c r="G39" s="274">
        <v>8.75</v>
      </c>
      <c r="H39" s="116">
        <f>IF(M39="-",K39/I39/G39,M39/I39/60/G39)</f>
        <v>1.2310204081632654</v>
      </c>
      <c r="I39" s="95">
        <v>7</v>
      </c>
      <c r="J39" s="95">
        <v>2</v>
      </c>
      <c r="K39" s="221">
        <v>75.400000000000006</v>
      </c>
      <c r="L39" s="233">
        <f>IF(ISBLANK(VLOOKUP(E39,'FG TYPE'!$B:$G,6,FALSE)),K39,VLOOKUP(E39,'FG TYPE'!$B:$G,6,FALSE)*M39/1000)</f>
        <v>75.400000000000006</v>
      </c>
      <c r="M39" s="236" t="str">
        <f>IF(ISBLANK(VLOOKUP(E39,'FG TYPE'!$B:$I,8,FALSE)),"-",VLOOKUP(E39,'FG TYPE'!$B:$I,8,FALSE)*K39)</f>
        <v>-</v>
      </c>
      <c r="N39" s="248">
        <v>0</v>
      </c>
      <c r="O39" s="250">
        <v>0</v>
      </c>
      <c r="P39" s="223">
        <v>0</v>
      </c>
      <c r="Q39" s="118">
        <f>IFERROR((N39+O39+P39)/(L39+O39+P39+N39),"")</f>
        <v>0</v>
      </c>
      <c r="R39" s="119"/>
    </row>
    <row r="40" spans="1:18" s="120" customFormat="1" ht="24.75" customHeight="1">
      <c r="A40" s="228">
        <v>45278</v>
      </c>
      <c r="B40" s="114" t="str">
        <f>IFERROR(VLOOKUP(E40,'FG TYPE'!$B:$E,4,FALSE),0)</f>
        <v>S01</v>
      </c>
      <c r="C40" s="95" t="s">
        <v>62</v>
      </c>
      <c r="D40" s="123">
        <v>20231123017</v>
      </c>
      <c r="E40" s="95" t="s">
        <v>126</v>
      </c>
      <c r="F40" s="84" t="str">
        <f>IFERROR(VLOOKUP(E40,'FG TYPE'!$B:$C,2,FALSE),0)</f>
        <v>0,080 A Sample</v>
      </c>
      <c r="G40" s="274">
        <v>2.92</v>
      </c>
      <c r="H40" s="116">
        <f>IF(M40="-",K40/I40/G40,M40/I40/60/G40)</f>
        <v>0.43346379647749506</v>
      </c>
      <c r="I40" s="95">
        <v>7</v>
      </c>
      <c r="J40" s="95">
        <v>2</v>
      </c>
      <c r="K40" s="221">
        <v>8.86</v>
      </c>
      <c r="L40" s="233">
        <f>IF(ISBLANK(VLOOKUP(E40,'FG TYPE'!$B:$G,6,FALSE)),K40,VLOOKUP(E40,'FG TYPE'!$B:$G,6,FALSE)*M40/1000)</f>
        <v>8.86</v>
      </c>
      <c r="M40" s="236" t="str">
        <f>IF(ISBLANK(VLOOKUP(E40,'FG TYPE'!$B:$I,8,FALSE)),"-",VLOOKUP(E40,'FG TYPE'!$B:$I,8,FALSE)*K40)</f>
        <v>-</v>
      </c>
      <c r="N40" s="248">
        <v>0</v>
      </c>
      <c r="O40" s="221">
        <v>0</v>
      </c>
      <c r="P40" s="223">
        <v>0</v>
      </c>
      <c r="Q40" s="118">
        <f>IFERROR((N40+O40+P40)/(L40+O40+P40+N40),"")</f>
        <v>0</v>
      </c>
      <c r="R40" s="119" t="s">
        <v>127</v>
      </c>
    </row>
    <row r="41" spans="1:18" s="121" customFormat="1" ht="27.75" customHeight="1">
      <c r="A41" s="228">
        <v>45278</v>
      </c>
      <c r="B41" s="114" t="str">
        <f>IFERROR(VLOOKUP(E41,'FG TYPE'!$B:$E,4,FALSE),0)</f>
        <v>Y01</v>
      </c>
      <c r="C41" s="95" t="s">
        <v>62</v>
      </c>
      <c r="D41" s="123">
        <v>20231123017</v>
      </c>
      <c r="E41" s="95" t="s">
        <v>93</v>
      </c>
      <c r="F41" s="84" t="str">
        <f>IFERROR(VLOOKUP(E41,'FG TYPE'!$B:$C,2,FALSE),0)</f>
        <v>28#*2C+28#*2C+AL+D+</v>
      </c>
      <c r="G41" s="117">
        <f>IFERROR(VLOOKUP(E41,'FG TYPE'!$B:$D,3,FALSE),0)</f>
        <v>60</v>
      </c>
      <c r="H41" s="116">
        <f>IF(M41="-",K41/I41/G41,M41/I41/60/G41)</f>
        <v>0.88958333333333328</v>
      </c>
      <c r="I41" s="95">
        <v>4</v>
      </c>
      <c r="J41" s="95">
        <v>2</v>
      </c>
      <c r="K41" s="230">
        <v>4200</v>
      </c>
      <c r="L41" s="233">
        <f>IF(ISBLANK(VLOOKUP(E41,'FG TYPE'!$B:$G,6,FALSE)),K41,VLOOKUP(E41,'FG TYPE'!$B:$G,6,FALSE)*M41/1000)</f>
        <v>245.14240800000002</v>
      </c>
      <c r="M41" s="236">
        <f>IF(ISBLANK(VLOOKUP(E41,'FG TYPE'!$B:$I,8,FALSE)),"-",VLOOKUP(E41,'FG TYPE'!$B:$I,8,FALSE)*K41)</f>
        <v>12810</v>
      </c>
      <c r="N41" s="248">
        <v>0</v>
      </c>
      <c r="O41" s="221">
        <v>0</v>
      </c>
      <c r="P41" s="223">
        <v>0</v>
      </c>
      <c r="Q41" s="118">
        <f>IFERROR((N41+O41+P41)/(L41+O41+P41+N41),"")</f>
        <v>0</v>
      </c>
      <c r="R41" s="119"/>
    </row>
    <row r="42" spans="1:18" s="121" customFormat="1" ht="24.75" customHeight="1">
      <c r="A42" s="228">
        <v>45279</v>
      </c>
      <c r="B42" s="114" t="str">
        <f>IFERROR(VLOOKUP(E42,'FG TYPE'!$B:$E,4,FALSE),0)</f>
        <v>Y01</v>
      </c>
      <c r="C42" s="95" t="s">
        <v>62</v>
      </c>
      <c r="D42" s="123">
        <v>20230922001</v>
      </c>
      <c r="E42" s="95" t="s">
        <v>95</v>
      </c>
      <c r="F42" s="84" t="str">
        <f>IFERROR(VLOOKUP(E42,'FG TYPE'!$B:$C,2,FALSE),0)</f>
        <v>MM38 / MP98</v>
      </c>
      <c r="G42" s="117">
        <f>IFERROR(VLOOKUP(E42,'FG TYPE'!$B:$D,3,FALSE),0)</f>
        <v>50</v>
      </c>
      <c r="H42" s="116">
        <f>IF(M42="-",K42/I42/G42,M42/I42/60/G42)</f>
        <v>1.0056916666666667</v>
      </c>
      <c r="I42" s="95">
        <v>9</v>
      </c>
      <c r="J42" s="95">
        <v>2</v>
      </c>
      <c r="K42" s="230">
        <v>21297</v>
      </c>
      <c r="L42" s="233">
        <f>IF(ISBLANK(VLOOKUP(E42,'FG TYPE'!$B:$G,6,FALSE)),K42,VLOOKUP(E42,'FG TYPE'!$B:$G,6,FALSE)*M42/1000)</f>
        <v>488.98337939999999</v>
      </c>
      <c r="M42" s="236">
        <f>IF(ISBLANK(VLOOKUP(E42,'FG TYPE'!$B:$I,8,FALSE)),"-",VLOOKUP(E42,'FG TYPE'!$B:$I,8,FALSE)*K42)</f>
        <v>27153.674999999999</v>
      </c>
      <c r="N42" s="248">
        <v>0</v>
      </c>
      <c r="O42" s="250">
        <v>3.9</v>
      </c>
      <c r="P42" s="250">
        <v>2.5</v>
      </c>
      <c r="Q42" s="118">
        <f>IFERROR((N42+O42+P42)/(L42+O42+P42+N42),"")</f>
        <v>1.291928689200589E-2</v>
      </c>
      <c r="R42" s="119"/>
    </row>
    <row r="43" spans="1:18" s="121" customFormat="1" ht="24.75" customHeight="1">
      <c r="A43" s="228">
        <v>45279</v>
      </c>
      <c r="B43" s="114" t="str">
        <f>IFERROR(VLOOKUP(E43,'FG TYPE'!$B:$E,4,FALSE),0)</f>
        <v>S01</v>
      </c>
      <c r="C43" s="95" t="s">
        <v>62</v>
      </c>
      <c r="D43" s="275">
        <v>20231101011</v>
      </c>
      <c r="E43" s="95" t="s">
        <v>69</v>
      </c>
      <c r="F43" s="84" t="str">
        <f>IFERROR(VLOOKUP(E43,'FG TYPE'!$B:$C,2,FALSE),0)</f>
        <v>0,080 A</v>
      </c>
      <c r="G43" s="274">
        <f>IFERROR(VLOOKUP(E43,'FG TYPE'!$B:$D,3,FALSE),0)</f>
        <v>11.66</v>
      </c>
      <c r="H43" s="116">
        <f>IF(M43="-",K43/I43/G43,M43/I43/60/G43)</f>
        <v>1.0497427101200687</v>
      </c>
      <c r="I43" s="95">
        <v>7</v>
      </c>
      <c r="J43" s="95">
        <v>2</v>
      </c>
      <c r="K43" s="221">
        <v>85.68</v>
      </c>
      <c r="L43" s="233">
        <f>IF(ISBLANK(VLOOKUP(E43,'FG TYPE'!$B:$G,6,FALSE)),K43,VLOOKUP(E43,'FG TYPE'!$B:$G,6,FALSE)*M43/1000)</f>
        <v>85.68</v>
      </c>
      <c r="M43" s="236" t="str">
        <f>IF(ISBLANK(VLOOKUP(E43,'FG TYPE'!$B:$I,8,FALSE)),"-",VLOOKUP(E43,'FG TYPE'!$B:$I,8,FALSE)*K43)</f>
        <v>-</v>
      </c>
      <c r="N43" s="248">
        <v>0</v>
      </c>
      <c r="O43" s="250">
        <v>0</v>
      </c>
      <c r="P43" s="223">
        <v>0</v>
      </c>
      <c r="Q43" s="118">
        <f>IFERROR((N43+O43+P43)/(L43+O43+P43+N43),"")</f>
        <v>0</v>
      </c>
      <c r="R43" s="119"/>
    </row>
    <row r="44" spans="1:18" s="121" customFormat="1" ht="24.75" customHeight="1">
      <c r="A44" s="228">
        <v>45280</v>
      </c>
      <c r="B44" s="114" t="str">
        <f>IFERROR(VLOOKUP(E44,'FG TYPE'!$B:$E,4,FALSE),0)</f>
        <v>Y01</v>
      </c>
      <c r="C44" s="95" t="s">
        <v>62</v>
      </c>
      <c r="D44" s="123">
        <v>20231127008</v>
      </c>
      <c r="E44" s="106" t="s">
        <v>77</v>
      </c>
      <c r="F44" s="84" t="str">
        <f>IFERROR(VLOOKUP(E44,'FG TYPE'!$B:$C,2,FALSE),0)</f>
        <v>AY01</v>
      </c>
      <c r="G44" s="117">
        <f>IFERROR(VLOOKUP(E44,'FG TYPE'!$B:$D,3,FALSE),0)</f>
        <v>80</v>
      </c>
      <c r="H44" s="116">
        <f>IF(M44="-",K44/I44/G44,M44/I44/60/G44)</f>
        <v>0.81750000000000012</v>
      </c>
      <c r="I44" s="95">
        <v>5</v>
      </c>
      <c r="J44" s="95">
        <v>2</v>
      </c>
      <c r="K44" s="230">
        <v>18000</v>
      </c>
      <c r="L44" s="233">
        <f>IF(ISBLANK(VLOOKUP(E44,'FG TYPE'!$B:$G,6,FALSE)),K44,VLOOKUP(E44,'FG TYPE'!$B:$G,6,FALSE)*M44/1000)</f>
        <v>209.17863</v>
      </c>
      <c r="M44" s="236">
        <f>IF(ISBLANK(VLOOKUP(E44,'FG TYPE'!$B:$I,8,FALSE)),"-",VLOOKUP(E44,'FG TYPE'!$B:$I,8,FALSE)*K44)</f>
        <v>19620</v>
      </c>
      <c r="N44" s="248">
        <v>0</v>
      </c>
      <c r="O44" s="250">
        <v>1.9</v>
      </c>
      <c r="P44" s="250">
        <v>1.7</v>
      </c>
      <c r="Q44" s="118">
        <f>IFERROR((N44+O44+P44)/(L44+O44+P44+N44),"")</f>
        <v>1.691899228790034E-2</v>
      </c>
      <c r="R44" s="119"/>
    </row>
    <row r="45" spans="1:18" s="121" customFormat="1" ht="24.75" customHeight="1">
      <c r="A45" s="228">
        <v>45280</v>
      </c>
      <c r="B45" s="114" t="str">
        <f>IFERROR(VLOOKUP(E45,'FG TYPE'!$B:$E,4,FALSE),0)</f>
        <v>Y01</v>
      </c>
      <c r="C45" s="95" t="s">
        <v>62</v>
      </c>
      <c r="D45" s="123">
        <v>20231213004</v>
      </c>
      <c r="E45" s="106" t="s">
        <v>77</v>
      </c>
      <c r="F45" s="84" t="str">
        <f>IFERROR(VLOOKUP(E45,'FG TYPE'!$B:$C,2,FALSE),0)</f>
        <v>AY01</v>
      </c>
      <c r="G45" s="117">
        <f>IFERROR(VLOOKUP(E45,'FG TYPE'!$B:$D,3,FALSE),0)</f>
        <v>80</v>
      </c>
      <c r="H45" s="116">
        <f>IF(M45="-",K45/I45/G45,M45/I45/60/G45)</f>
        <v>0.85496875000000006</v>
      </c>
      <c r="I45" s="95">
        <v>1</v>
      </c>
      <c r="J45" s="95">
        <v>2</v>
      </c>
      <c r="K45" s="230">
        <v>3765</v>
      </c>
      <c r="L45" s="233">
        <f>IF(ISBLANK(VLOOKUP(E45,'FG TYPE'!$B:$G,6,FALSE)),K45,VLOOKUP(E45,'FG TYPE'!$B:$G,6,FALSE)*M45/1000)</f>
        <v>43.753196775000006</v>
      </c>
      <c r="M45" s="236">
        <f>IF(ISBLANK(VLOOKUP(E45,'FG TYPE'!$B:$I,8,FALSE)),"-",VLOOKUP(E45,'FG TYPE'!$B:$I,8,FALSE)*K45)</f>
        <v>4103.8500000000004</v>
      </c>
      <c r="N45" s="248">
        <v>0</v>
      </c>
      <c r="O45" s="250">
        <v>1.9</v>
      </c>
      <c r="P45" s="250">
        <v>1.7</v>
      </c>
      <c r="Q45" s="118">
        <f>IFERROR((N45+O45+P45)/(L45+O45+P45+N45),"")</f>
        <v>7.6024434360904863E-2</v>
      </c>
      <c r="R45" s="119"/>
    </row>
    <row r="46" spans="1:18" s="121" customFormat="1" ht="24.75" customHeight="1">
      <c r="A46" s="228">
        <v>45280</v>
      </c>
      <c r="B46" s="114" t="str">
        <f>IFERROR(VLOOKUP(E46,'FG TYPE'!$B:$E,4,FALSE),0)</f>
        <v>S01</v>
      </c>
      <c r="C46" s="95" t="s">
        <v>62</v>
      </c>
      <c r="D46" s="275">
        <v>20231101011</v>
      </c>
      <c r="E46" s="95" t="s">
        <v>69</v>
      </c>
      <c r="F46" s="84" t="str">
        <f>IFERROR(VLOOKUP(E46,'FG TYPE'!$B:$C,2,FALSE),0)</f>
        <v>0,080 A</v>
      </c>
      <c r="G46" s="117">
        <v>14</v>
      </c>
      <c r="H46" s="116">
        <f>IF(M46="-",K46/I46/G46,M46/I46/60/G46)</f>
        <v>1.2455102040816326</v>
      </c>
      <c r="I46" s="95">
        <v>7</v>
      </c>
      <c r="J46" s="95">
        <v>2</v>
      </c>
      <c r="K46" s="221">
        <v>122.06</v>
      </c>
      <c r="L46" s="233">
        <f>IF(ISBLANK(VLOOKUP(E46,'FG TYPE'!$B:$G,6,FALSE)),K46,VLOOKUP(E46,'FG TYPE'!$B:$G,6,FALSE)*M46/1000)</f>
        <v>122.06</v>
      </c>
      <c r="M46" s="236" t="str">
        <f>IF(ISBLANK(VLOOKUP(E46,'FG TYPE'!$B:$I,8,FALSE)),"-",VLOOKUP(E46,'FG TYPE'!$B:$I,8,FALSE)*K46)</f>
        <v>-</v>
      </c>
      <c r="N46" s="248">
        <v>0</v>
      </c>
      <c r="O46" s="248">
        <v>0</v>
      </c>
      <c r="P46" s="248">
        <v>0</v>
      </c>
      <c r="Q46" s="118">
        <f>IFERROR((N46+O46+P46)/(L46+O46+P46+N46),"")</f>
        <v>0</v>
      </c>
      <c r="R46" s="119"/>
    </row>
    <row r="47" spans="1:18" s="121" customFormat="1" ht="24.75" customHeight="1">
      <c r="A47" s="228">
        <v>45281</v>
      </c>
      <c r="B47" s="114" t="str">
        <f>IFERROR(VLOOKUP(E47,'FG TYPE'!$B:$E,4,FALSE),0)</f>
        <v>S01</v>
      </c>
      <c r="C47" s="95" t="s">
        <v>62</v>
      </c>
      <c r="D47" s="275">
        <v>20231101011</v>
      </c>
      <c r="E47" s="95" t="s">
        <v>69</v>
      </c>
      <c r="F47" s="84" t="str">
        <f>IFERROR(VLOOKUP(E47,'FG TYPE'!$B:$C,2,FALSE),0)</f>
        <v>0,080 A</v>
      </c>
      <c r="G47" s="117">
        <v>14</v>
      </c>
      <c r="H47" s="116">
        <f>IF(M47="-",K47/I47/G47,M47/I47/60/G47)</f>
        <v>1.123673469387755</v>
      </c>
      <c r="I47" s="95">
        <v>7</v>
      </c>
      <c r="J47" s="95">
        <v>2</v>
      </c>
      <c r="K47" s="221">
        <v>110.12</v>
      </c>
      <c r="L47" s="233">
        <f>IF(ISBLANK(VLOOKUP(E47,'FG TYPE'!$B:$G,6,FALSE)),K47,VLOOKUP(E47,'FG TYPE'!$B:$G,6,FALSE)*M47/1000)</f>
        <v>110.12</v>
      </c>
      <c r="M47" s="236" t="str">
        <f>IF(ISBLANK(VLOOKUP(E47,'FG TYPE'!$B:$I,8,FALSE)),"-",VLOOKUP(E47,'FG TYPE'!$B:$I,8,FALSE)*K47)</f>
        <v>-</v>
      </c>
      <c r="N47" s="248">
        <v>0</v>
      </c>
      <c r="O47" s="248">
        <v>0</v>
      </c>
      <c r="P47" s="248">
        <v>0</v>
      </c>
      <c r="Q47" s="118">
        <f>IFERROR((N47+O47+P47)/(L47+O47+P47+N47),"")</f>
        <v>0</v>
      </c>
      <c r="R47" s="119"/>
    </row>
    <row r="48" spans="1:18" s="121" customFormat="1" ht="24.75" customHeight="1">
      <c r="A48" s="228">
        <v>45281</v>
      </c>
      <c r="B48" s="114" t="str">
        <f>IFERROR(VLOOKUP(E48,'FG TYPE'!$B:$E,4,FALSE),0)</f>
        <v>S01</v>
      </c>
      <c r="C48" s="95" t="s">
        <v>62</v>
      </c>
      <c r="D48" s="275">
        <v>20231207003</v>
      </c>
      <c r="E48" s="95" t="s">
        <v>134</v>
      </c>
      <c r="F48" s="84" t="str">
        <f>IFERROR(VLOOKUP(E48,'FG TYPE'!$B:$C,2,FALSE),0)</f>
        <v>0,080 UEW</v>
      </c>
      <c r="G48" s="95">
        <v>12.25</v>
      </c>
      <c r="H48" s="116">
        <f>IF(M48="-",K48/I48/G48,M48/I48/60/G48)</f>
        <v>9.889212827988339E-2</v>
      </c>
      <c r="I48" s="95">
        <v>7</v>
      </c>
      <c r="J48" s="95">
        <v>2</v>
      </c>
      <c r="K48" s="221">
        <v>8.48</v>
      </c>
      <c r="L48" s="233">
        <f>IF(ISBLANK(VLOOKUP(E48,'FG TYPE'!$B:$G,6,FALSE)),K48,VLOOKUP(E48,'FG TYPE'!$B:$G,6,FALSE)*M48/1000)</f>
        <v>8.48</v>
      </c>
      <c r="M48" s="236" t="str">
        <f>IF(ISBLANK(VLOOKUP(E48,'FG TYPE'!$B:$I,8,FALSE)),"-",VLOOKUP(E48,'FG TYPE'!$B:$I,8,FALSE)*K48)</f>
        <v>-</v>
      </c>
      <c r="N48" s="248">
        <v>0.3</v>
      </c>
      <c r="O48" s="250">
        <v>0</v>
      </c>
      <c r="P48" s="223">
        <v>0</v>
      </c>
      <c r="Q48" s="118">
        <f>IFERROR((N48+O48+P48)/(L48+O48+P48+N48),"")</f>
        <v>3.4168564920273342E-2</v>
      </c>
      <c r="R48" s="119"/>
    </row>
    <row r="49" spans="1:18" s="120" customFormat="1" ht="29.25" customHeight="1">
      <c r="A49" s="228">
        <v>45281</v>
      </c>
      <c r="B49" s="114" t="str">
        <f>IFERROR(VLOOKUP(E49,'FG TYPE'!$B:$E,4,FALSE),0)</f>
        <v>Y01</v>
      </c>
      <c r="C49" s="95" t="s">
        <v>62</v>
      </c>
      <c r="D49" s="215">
        <v>20231109001</v>
      </c>
      <c r="E49" s="95" t="s">
        <v>130</v>
      </c>
      <c r="F49" s="84" t="str">
        <f>IFERROR(VLOOKUP(E49,'FG TYPE'!$B:$C,2,FALSE),0)</f>
        <v>MK83</v>
      </c>
      <c r="G49" s="117">
        <f>IFERROR(VLOOKUP(E49,'FG TYPE'!$B:$D,3,FALSE),0)</f>
        <v>60</v>
      </c>
      <c r="H49" s="116">
        <f>IF(M49="-",K49/I49/G49,M49/I49/60/G49)</f>
        <v>1.001384523809524</v>
      </c>
      <c r="I49" s="95">
        <v>7</v>
      </c>
      <c r="J49" s="95">
        <v>2</v>
      </c>
      <c r="K49" s="223">
        <v>15871</v>
      </c>
      <c r="L49" s="233">
        <f>IF(ISBLANK(VLOOKUP(E49,'FG TYPE'!$B:$G,6,FALSE)),K49,VLOOKUP(E49,'FG TYPE'!$B:$G,6,FALSE)*M49/1000)</f>
        <v>508.24582553400006</v>
      </c>
      <c r="M49" s="236">
        <f>IF(ISBLANK(VLOOKUP(E49,'FG TYPE'!$B:$I,8,FALSE)),"-",VLOOKUP(E49,'FG TYPE'!$B:$I,8,FALSE)*K49)</f>
        <v>25234.890000000003</v>
      </c>
      <c r="N49" s="248">
        <v>0</v>
      </c>
      <c r="O49" s="221">
        <v>2.6</v>
      </c>
      <c r="P49" s="221">
        <v>2.9</v>
      </c>
      <c r="Q49" s="118">
        <f>IFERROR((N49+O49+P49)/(L49+O49+P49+N49),"")</f>
        <v>1.0705683095883385E-2</v>
      </c>
      <c r="R49" s="119"/>
    </row>
    <row r="50" spans="1:18" s="120" customFormat="1" ht="24.75" customHeight="1">
      <c r="A50" s="228">
        <v>45282</v>
      </c>
      <c r="B50" s="114" t="str">
        <f>IFERROR(VLOOKUP(E50,'FG TYPE'!$B:$E,4,FALSE),0)</f>
        <v>Y01</v>
      </c>
      <c r="C50" s="95" t="s">
        <v>62</v>
      </c>
      <c r="D50" s="123">
        <v>20231007001</v>
      </c>
      <c r="E50" s="106" t="s">
        <v>79</v>
      </c>
      <c r="F50" s="84" t="str">
        <f>IFERROR(VLOOKUP(E50,'FG TYPE'!$B:$C,2,FALSE),0)</f>
        <v>AX88</v>
      </c>
      <c r="G50" s="117">
        <f>IFERROR(VLOOKUP(E50,'FG TYPE'!$B:$D,3,FALSE),0)</f>
        <v>80</v>
      </c>
      <c r="H50" s="116">
        <f>IF(M50="-",K50/I50/G50,M50/I50/60/G50)</f>
        <v>0.59099444444444438</v>
      </c>
      <c r="I50" s="95">
        <v>4.5</v>
      </c>
      <c r="J50" s="95">
        <v>2</v>
      </c>
      <c r="K50" s="230">
        <v>8183</v>
      </c>
      <c r="L50" s="233">
        <f>IF(ISBLANK(VLOOKUP(E50,'FG TYPE'!$B:$G,6,FALSE)),K50,VLOOKUP(E50,'FG TYPE'!$B:$G,6,FALSE)*M50/1000)</f>
        <v>136.09916501999999</v>
      </c>
      <c r="M50" s="236">
        <f>IF(ISBLANK(VLOOKUP(E50,'FG TYPE'!$B:$I,8,FALSE)),"-",VLOOKUP(E50,'FG TYPE'!$B:$I,8,FALSE)*K50)</f>
        <v>12765.48</v>
      </c>
      <c r="N50" s="248">
        <v>0</v>
      </c>
      <c r="O50" s="223">
        <v>1</v>
      </c>
      <c r="P50" s="250">
        <v>1.9</v>
      </c>
      <c r="Q50" s="118">
        <f>IFERROR((N50+O50+P50)/(L50+O50+P50+N50),"")</f>
        <v>2.0863434680220786E-2</v>
      </c>
      <c r="R50" s="119"/>
    </row>
    <row r="51" spans="1:18" s="120" customFormat="1" ht="24.75" customHeight="1">
      <c r="A51" s="228">
        <v>45282</v>
      </c>
      <c r="B51" s="114" t="str">
        <f>IFERROR(VLOOKUP(E51,'FG TYPE'!$B:$E,4,FALSE),0)</f>
        <v>Y01</v>
      </c>
      <c r="C51" s="95" t="s">
        <v>62</v>
      </c>
      <c r="D51" s="276">
        <v>20231127002</v>
      </c>
      <c r="E51" s="275" t="s">
        <v>85</v>
      </c>
      <c r="F51" s="84" t="str">
        <f>IFERROR(VLOOKUP(E51,'FG TYPE'!$B:$C,2,FALSE),0)</f>
        <v>28#*2C+24#*2C+AL+D+</v>
      </c>
      <c r="G51" s="117">
        <f>IFERROR(VLOOKUP(E51,'FG TYPE'!$B:$D,3,FALSE),0)</f>
        <v>60</v>
      </c>
      <c r="H51" s="116">
        <f>IF(M51="-",K51/I51/G51,M51/I51/60/G51)</f>
        <v>0.91</v>
      </c>
      <c r="I51" s="95">
        <v>1</v>
      </c>
      <c r="J51" s="95">
        <v>2</v>
      </c>
      <c r="K51" s="279">
        <v>7200</v>
      </c>
      <c r="L51" s="233">
        <f>IF(ISBLANK(VLOOKUP(E51,'FG TYPE'!$B:$G,6,FALSE)),K51,VLOOKUP(E51,'FG TYPE'!$B:$G,6,FALSE)*M51/1000)</f>
        <v>87.613343999999998</v>
      </c>
      <c r="M51" s="236">
        <f>IF(ISBLANK(VLOOKUP(E51,'FG TYPE'!$B:$I,8,FALSE)),"-",VLOOKUP(E51,'FG TYPE'!$B:$I,8,FALSE)*K51)</f>
        <v>3276</v>
      </c>
      <c r="N51" s="248">
        <v>0</v>
      </c>
      <c r="O51" s="277">
        <v>0.3</v>
      </c>
      <c r="P51" s="277">
        <v>0</v>
      </c>
      <c r="Q51" s="118">
        <f>IFERROR((N51+O51+P51)/(L51+O51+P51+N51),"")</f>
        <v>3.4124512428966415E-3</v>
      </c>
      <c r="R51" s="119"/>
    </row>
    <row r="52" spans="1:18" s="121" customFormat="1" ht="27.75" customHeight="1">
      <c r="A52" s="228">
        <v>45282</v>
      </c>
      <c r="B52" s="114" t="str">
        <f>IFERROR(VLOOKUP(E52,'FG TYPE'!$B:$E,4,FALSE),0)</f>
        <v>Y01</v>
      </c>
      <c r="C52" s="95" t="s">
        <v>62</v>
      </c>
      <c r="D52" s="276">
        <v>20231213001</v>
      </c>
      <c r="E52" s="275" t="s">
        <v>87</v>
      </c>
      <c r="F52" s="84" t="str">
        <f>IFERROR(VLOOKUP(E52,'FG TYPE'!$B:$C,2,FALSE),0)</f>
        <v>28#*2C+24#*2C+AL+D+</v>
      </c>
      <c r="G52" s="117">
        <f>IFERROR(VLOOKUP(E52,'FG TYPE'!$B:$D,3,FALSE),0)</f>
        <v>60</v>
      </c>
      <c r="H52" s="116">
        <f>IF(M52="-",K52/I52/G52,M52/I52/60/G52)</f>
        <v>1.0111111111111111</v>
      </c>
      <c r="I52" s="95">
        <v>1</v>
      </c>
      <c r="J52" s="95">
        <v>2</v>
      </c>
      <c r="K52" s="279">
        <v>2000</v>
      </c>
      <c r="L52" s="233">
        <f>IF(ISBLANK(VLOOKUP(E52,'FG TYPE'!$B:$G,6,FALSE)),K52,VLOOKUP(E52,'FG TYPE'!$B:$G,6,FALSE)*M52/1000)</f>
        <v>97.348160000000007</v>
      </c>
      <c r="M52" s="236">
        <f>IF(ISBLANK(VLOOKUP(E52,'FG TYPE'!$B:$I,8,FALSE)),"-",VLOOKUP(E52,'FG TYPE'!$B:$I,8,FALSE)*K52)</f>
        <v>3640</v>
      </c>
      <c r="N52" s="248">
        <v>0</v>
      </c>
      <c r="O52" s="277">
        <v>0.45</v>
      </c>
      <c r="P52" s="277">
        <v>0</v>
      </c>
      <c r="Q52" s="118">
        <f>IFERROR((N52+O52+P52)/(L52+O52+P52+N52),"")</f>
        <v>4.6013135625455528E-3</v>
      </c>
      <c r="R52" s="119"/>
    </row>
    <row r="53" spans="1:18" s="121" customFormat="1" ht="27.75" customHeight="1">
      <c r="A53" s="228">
        <v>45282</v>
      </c>
      <c r="B53" s="114" t="str">
        <f>IFERROR(VLOOKUP(E53,'FG TYPE'!$B:$E,4,FALSE),0)</f>
        <v>Y01</v>
      </c>
      <c r="C53" s="95" t="s">
        <v>62</v>
      </c>
      <c r="D53" s="275">
        <v>20231213002</v>
      </c>
      <c r="E53" s="275" t="s">
        <v>88</v>
      </c>
      <c r="F53" s="84" t="str">
        <f>IFERROR(VLOOKUP(E53,'FG TYPE'!$B:$C,2,FALSE),0)</f>
        <v>28#*2C+24#*2C+AL+D+</v>
      </c>
      <c r="G53" s="117">
        <f>IFERROR(VLOOKUP(E53,'FG TYPE'!$B:$D,3,FALSE),0)</f>
        <v>60</v>
      </c>
      <c r="H53" s="116">
        <f>IF(M53="-",K53/I53/G53,M53/I53/60/G53)</f>
        <v>1.01</v>
      </c>
      <c r="I53" s="95">
        <v>0.25</v>
      </c>
      <c r="J53" s="95">
        <v>2</v>
      </c>
      <c r="K53" s="279">
        <v>300</v>
      </c>
      <c r="L53" s="233">
        <f>IF(ISBLANK(VLOOKUP(E53,'FG TYPE'!$B:$G,6,FALSE)),K53,VLOOKUP(E53,'FG TYPE'!$B:$G,6,FALSE)*M53/1000)</f>
        <v>24.310295999999997</v>
      </c>
      <c r="M53" s="236">
        <f>IF(ISBLANK(VLOOKUP(E53,'FG TYPE'!$B:$I,8,FALSE)),"-",VLOOKUP(E53,'FG TYPE'!$B:$I,8,FALSE)*K53)</f>
        <v>908.99999999999989</v>
      </c>
      <c r="N53" s="248">
        <v>0</v>
      </c>
      <c r="O53" s="278">
        <v>0.15</v>
      </c>
      <c r="P53" s="278">
        <v>0.72</v>
      </c>
      <c r="Q53" s="118">
        <f>IFERROR((N53+O53+P53)/(L53+O53+P53+N53),"")</f>
        <v>3.4550824978387872E-2</v>
      </c>
      <c r="R53" s="119"/>
    </row>
    <row r="54" spans="1:18" s="120" customFormat="1" ht="24.75" customHeight="1">
      <c r="A54" s="228">
        <v>45282</v>
      </c>
      <c r="B54" s="114" t="str">
        <f>IFERROR(VLOOKUP(E54,'FG TYPE'!$B:$E,4,FALSE),0)</f>
        <v>Y01</v>
      </c>
      <c r="C54" s="95" t="s">
        <v>62</v>
      </c>
      <c r="D54" s="275">
        <v>20231213002</v>
      </c>
      <c r="E54" s="275" t="s">
        <v>88</v>
      </c>
      <c r="F54" s="84" t="str">
        <f>IFERROR(VLOOKUP(E54,'FG TYPE'!$B:$C,2,FALSE),0)</f>
        <v>28#*2C+24#*2C+AL+D+</v>
      </c>
      <c r="G54" s="117">
        <f>IFERROR(VLOOKUP(E54,'FG TYPE'!$B:$D,3,FALSE),0)</f>
        <v>60</v>
      </c>
      <c r="H54" s="116">
        <f>IF(M54="-",K54/I54/G54,M54/I54/60/G54)</f>
        <v>0.99451333333333325</v>
      </c>
      <c r="I54" s="95">
        <v>5</v>
      </c>
      <c r="J54" s="95">
        <v>2</v>
      </c>
      <c r="K54" s="279">
        <v>5908</v>
      </c>
      <c r="L54" s="233">
        <f>IF(ISBLANK(VLOOKUP(E54,'FG TYPE'!$B:$G,6,FALSE)),K54,VLOOKUP(E54,'FG TYPE'!$B:$G,6,FALSE)*M54/1000)</f>
        <v>478.75076255999994</v>
      </c>
      <c r="M54" s="236">
        <f>IF(ISBLANK(VLOOKUP(E54,'FG TYPE'!$B:$I,8,FALSE)),"-",VLOOKUP(E54,'FG TYPE'!$B:$I,8,FALSE)*K54)</f>
        <v>17901.239999999998</v>
      </c>
      <c r="N54" s="248">
        <v>0</v>
      </c>
      <c r="O54" s="278">
        <v>1.88</v>
      </c>
      <c r="P54" s="278">
        <v>1.5</v>
      </c>
      <c r="Q54" s="118">
        <f>IFERROR((N54+O54+P54)/(L54+O54+P54+N54),"")</f>
        <v>7.0105462303483848E-3</v>
      </c>
      <c r="R54" s="119"/>
    </row>
    <row r="55" spans="1:18" s="120" customFormat="1" ht="24.75" customHeight="1">
      <c r="A55" s="228">
        <v>45282</v>
      </c>
      <c r="B55" s="114" t="str">
        <f>IFERROR(VLOOKUP(E55,'FG TYPE'!$B:$E,4,FALSE),0)</f>
        <v>Y01</v>
      </c>
      <c r="C55" s="95" t="s">
        <v>62</v>
      </c>
      <c r="D55" s="215">
        <v>20231127001</v>
      </c>
      <c r="E55" s="95" t="s">
        <v>81</v>
      </c>
      <c r="F55" s="84" t="str">
        <f>IFERROR(VLOOKUP(E55,'FG TYPE'!$B:$C,2,FALSE),0)</f>
        <v>28#*2C+24#*2C+AL+D+</v>
      </c>
      <c r="G55" s="117">
        <f>IFERROR(VLOOKUP(E55,'FG TYPE'!$B:$D,3,FALSE),0)</f>
        <v>60</v>
      </c>
      <c r="H55" s="116">
        <f>IF(M55="-",K55/I55/G55,M55/I55/60/G55)</f>
        <v>0.31071666666666664</v>
      </c>
      <c r="I55" s="95">
        <v>0.25</v>
      </c>
      <c r="J55" s="95">
        <v>2</v>
      </c>
      <c r="K55" s="223">
        <v>309</v>
      </c>
      <c r="L55" s="233">
        <f>IF(ISBLANK(VLOOKUP(E55,'FG TYPE'!$B:$G,6,FALSE)),K55,VLOOKUP(E55,'FG TYPE'!$B:$G,6,FALSE)*M55/1000)</f>
        <v>7.4788258799999996</v>
      </c>
      <c r="M55" s="236">
        <f>IF(ISBLANK(VLOOKUP(E55,'FG TYPE'!$B:$I,8,FALSE)),"-",VLOOKUP(E55,'FG TYPE'!$B:$I,8,FALSE)*K55)</f>
        <v>279.64499999999998</v>
      </c>
      <c r="N55" s="248">
        <v>0</v>
      </c>
      <c r="O55" s="248">
        <v>0</v>
      </c>
      <c r="P55" s="248">
        <v>0</v>
      </c>
      <c r="Q55" s="118">
        <f>IFERROR((N55+O55+P55)/(L55+O55+P55+N55),"")</f>
        <v>0</v>
      </c>
      <c r="R55" s="119"/>
    </row>
    <row r="56" spans="1:18" s="120" customFormat="1" ht="24.75" customHeight="1">
      <c r="A56" s="228">
        <v>45282</v>
      </c>
      <c r="B56" s="114" t="str">
        <f>IFERROR(VLOOKUP(E56,'FG TYPE'!$B:$E,4,FALSE),0)</f>
        <v>Y01</v>
      </c>
      <c r="C56" s="95" t="s">
        <v>62</v>
      </c>
      <c r="D56" s="280">
        <v>20231223002</v>
      </c>
      <c r="E56" s="276" t="s">
        <v>86</v>
      </c>
      <c r="F56" s="84" t="str">
        <f>IFERROR(VLOOKUP(E56,'FG TYPE'!$B:$C,2,FALSE),0)</f>
        <v>28#*2C+24#*2C+AL+D+</v>
      </c>
      <c r="G56" s="117">
        <f>IFERROR(VLOOKUP(E56,'FG TYPE'!$B:$D,3,FALSE),0)</f>
        <v>60</v>
      </c>
      <c r="H56" s="116">
        <f>IF(M56="-",K56/I56/G56,M56/I56/60/G56)</f>
        <v>0.35571527777777778</v>
      </c>
      <c r="I56" s="95">
        <v>0.2</v>
      </c>
      <c r="J56" s="95">
        <v>2</v>
      </c>
      <c r="K56" s="281">
        <v>283</v>
      </c>
      <c r="L56" s="233">
        <f>IF(ISBLANK(VLOOKUP(E56,'FG TYPE'!$B:$G,6,FALSE)),K56,VLOOKUP(E56,'FG TYPE'!$B:$G,6,FALSE)*M56/1000)</f>
        <v>6.8495395600000002</v>
      </c>
      <c r="M56" s="236">
        <f>IF(ISBLANK(VLOOKUP(E56,'FG TYPE'!$B:$I,8,FALSE)),"-",VLOOKUP(E56,'FG TYPE'!$B:$I,8,FALSE)*K56)</f>
        <v>256.11500000000001</v>
      </c>
      <c r="N56" s="248">
        <v>0</v>
      </c>
      <c r="O56" s="248">
        <v>0</v>
      </c>
      <c r="P56" s="248">
        <v>0</v>
      </c>
      <c r="Q56" s="118">
        <f>IFERROR((N56+O56+P56)/(L56+O56+P56+N56),"")</f>
        <v>0</v>
      </c>
      <c r="R56" s="119"/>
    </row>
    <row r="57" spans="1:18" s="120" customFormat="1" ht="24.75" customHeight="1">
      <c r="A57" s="228">
        <v>45282</v>
      </c>
      <c r="B57" s="114" t="str">
        <f>IFERROR(VLOOKUP(E57,'FG TYPE'!$B:$E,4,FALSE),0)</f>
        <v>Y01</v>
      </c>
      <c r="C57" s="95" t="s">
        <v>62</v>
      </c>
      <c r="D57" s="280">
        <v>20231223003</v>
      </c>
      <c r="E57" s="276" t="s">
        <v>83</v>
      </c>
      <c r="F57" s="84" t="str">
        <f>IFERROR(VLOOKUP(E57,'FG TYPE'!$B:$C,2,FALSE),0)</f>
        <v>28#*2C+24#*2C+AL+D+</v>
      </c>
      <c r="G57" s="117">
        <f>IFERROR(VLOOKUP(E57,'FG TYPE'!$B:$D,3,FALSE),0)</f>
        <v>60</v>
      </c>
      <c r="H57" s="116">
        <f>IF(M57="-",K57/I57/G57,M57/I57/60/G57)</f>
        <v>0.19358333333333333</v>
      </c>
      <c r="I57" s="95">
        <v>0.1</v>
      </c>
      <c r="J57" s="95">
        <v>2</v>
      </c>
      <c r="K57" s="281">
        <v>23</v>
      </c>
      <c r="L57" s="233">
        <f>IF(ISBLANK(VLOOKUP(E57,'FG TYPE'!$B:$G,6,FALSE)),K57,VLOOKUP(E57,'FG TYPE'!$B:$G,6,FALSE)*M57/1000)</f>
        <v>1.86378936</v>
      </c>
      <c r="M57" s="236">
        <f>IF(ISBLANK(VLOOKUP(E57,'FG TYPE'!$B:$I,8,FALSE)),"-",VLOOKUP(E57,'FG TYPE'!$B:$I,8,FALSE)*K57)</f>
        <v>69.69</v>
      </c>
      <c r="N57" s="248">
        <v>0</v>
      </c>
      <c r="O57" s="248">
        <v>0</v>
      </c>
      <c r="P57" s="248">
        <v>0</v>
      </c>
      <c r="Q57" s="118">
        <f>IFERROR((N57+O57+P57)/(L57+O57+P57+N57),"")</f>
        <v>0</v>
      </c>
      <c r="R57" s="119"/>
    </row>
    <row r="58" spans="1:18" s="121" customFormat="1" ht="24.75" customHeight="1">
      <c r="A58" s="228">
        <v>45282</v>
      </c>
      <c r="B58" s="114" t="str">
        <f>IFERROR(VLOOKUP(E58,'FG TYPE'!$B:$E,4,FALSE),0)</f>
        <v>Y01</v>
      </c>
      <c r="C58" s="95" t="s">
        <v>62</v>
      </c>
      <c r="D58" s="280">
        <v>20231223004</v>
      </c>
      <c r="E58" s="276" t="s">
        <v>84</v>
      </c>
      <c r="F58" s="84" t="str">
        <f>IFERROR(VLOOKUP(E58,'FG TYPE'!$B:$C,2,FALSE),0)</f>
        <v>28#*2C+24#*2C+AL+D+</v>
      </c>
      <c r="G58" s="117">
        <f>IFERROR(VLOOKUP(E58,'FG TYPE'!$B:$D,3,FALSE),0)</f>
        <v>60</v>
      </c>
      <c r="H58" s="116">
        <f>IF(M58="-",K58/I58/G58,M58/I58/60/G58)</f>
        <v>0.63194444444444442</v>
      </c>
      <c r="I58" s="95">
        <v>0.1</v>
      </c>
      <c r="J58" s="95">
        <v>2</v>
      </c>
      <c r="K58" s="281">
        <v>50</v>
      </c>
      <c r="L58" s="233">
        <f>IF(ISBLANK(VLOOKUP(E58,'FG TYPE'!$B:$G,6,FALSE)),K58,VLOOKUP(E58,'FG TYPE'!$B:$G,6,FALSE)*M58/1000)</f>
        <v>6.0842600000000004</v>
      </c>
      <c r="M58" s="236">
        <f>IF(ISBLANK(VLOOKUP(E58,'FG TYPE'!$B:$I,8,FALSE)),"-",VLOOKUP(E58,'FG TYPE'!$B:$I,8,FALSE)*K58)</f>
        <v>227.5</v>
      </c>
      <c r="N58" s="248">
        <v>0</v>
      </c>
      <c r="O58" s="248">
        <v>0</v>
      </c>
      <c r="P58" s="248">
        <v>0</v>
      </c>
      <c r="Q58" s="118">
        <f>IFERROR((N58+O58+P58)/(L58+O58+P58+N58),"")</f>
        <v>0</v>
      </c>
      <c r="R58" s="119"/>
    </row>
    <row r="59" spans="1:18" s="121" customFormat="1" ht="24.75" customHeight="1">
      <c r="A59" s="228">
        <v>45282</v>
      </c>
      <c r="B59" s="114" t="str">
        <f>IFERROR(VLOOKUP(E59,'FG TYPE'!$B:$E,4,FALSE),0)</f>
        <v>Y01</v>
      </c>
      <c r="C59" s="95" t="s">
        <v>62</v>
      </c>
      <c r="D59" s="280">
        <v>20231223005</v>
      </c>
      <c r="E59" s="276" t="s">
        <v>93</v>
      </c>
      <c r="F59" s="84" t="str">
        <f>IFERROR(VLOOKUP(E59,'FG TYPE'!$B:$C,2,FALSE),0)</f>
        <v>28#*2C+28#*2C+AL+D+</v>
      </c>
      <c r="G59" s="117">
        <f>IFERROR(VLOOKUP(E59,'FG TYPE'!$B:$D,3,FALSE),0)</f>
        <v>60</v>
      </c>
      <c r="H59" s="116">
        <f>IF(M59="-",K59/I59/G59,M59/I59/60/G59)</f>
        <v>0.67438888888888882</v>
      </c>
      <c r="I59" s="95">
        <v>0.5</v>
      </c>
      <c r="J59" s="95">
        <v>2</v>
      </c>
      <c r="K59" s="281">
        <v>398</v>
      </c>
      <c r="L59" s="233">
        <f>IF(ISBLANK(VLOOKUP(E59,'FG TYPE'!$B:$G,6,FALSE)),K59,VLOOKUP(E59,'FG TYPE'!$B:$G,6,FALSE)*M59/1000)</f>
        <v>23.230161519999999</v>
      </c>
      <c r="M59" s="236">
        <f>IF(ISBLANK(VLOOKUP(E59,'FG TYPE'!$B:$I,8,FALSE)),"-",VLOOKUP(E59,'FG TYPE'!$B:$I,8,FALSE)*K59)</f>
        <v>1213.8999999999999</v>
      </c>
      <c r="N59" s="248">
        <v>0</v>
      </c>
      <c r="O59" s="248">
        <v>0</v>
      </c>
      <c r="P59" s="248">
        <v>0</v>
      </c>
      <c r="Q59" s="118">
        <f>IFERROR((N59+O59+P59)/(L59+O59+P59+N59),"")</f>
        <v>0</v>
      </c>
      <c r="R59" s="119"/>
    </row>
    <row r="60" spans="1:18" s="121" customFormat="1" ht="24.75" customHeight="1">
      <c r="A60" s="228">
        <v>45286</v>
      </c>
      <c r="B60" s="114" t="str">
        <f>IFERROR(VLOOKUP(E60,'FG TYPE'!$B:$E,4,FALSE),0)</f>
        <v>S01</v>
      </c>
      <c r="C60" s="95" t="s">
        <v>62</v>
      </c>
      <c r="D60" s="275">
        <v>20231207003</v>
      </c>
      <c r="E60" s="95" t="s">
        <v>134</v>
      </c>
      <c r="F60" s="84" t="str">
        <f>IFERROR(VLOOKUP(E60,'FG TYPE'!$B:$C,2,FALSE),0)</f>
        <v>0,080 UEW</v>
      </c>
      <c r="G60" s="274">
        <f>IFERROR(VLOOKUP(E60,'FG TYPE'!$B:$D,3,FALSE),0)</f>
        <v>12.25</v>
      </c>
      <c r="H60" s="116">
        <f>IF(M60="-",K60/I60/G60,M60/I60/60/G60)</f>
        <v>0.77768707482993182</v>
      </c>
      <c r="I60" s="95">
        <v>3</v>
      </c>
      <c r="J60" s="95">
        <v>2</v>
      </c>
      <c r="K60" s="221">
        <v>28.58</v>
      </c>
      <c r="L60" s="233">
        <f>IF(ISBLANK(VLOOKUP(E60,'FG TYPE'!$B:$G,6,FALSE)),K60,VLOOKUP(E60,'FG TYPE'!$B:$G,6,FALSE)*M60/1000)</f>
        <v>28.58</v>
      </c>
      <c r="M60" s="236" t="str">
        <f>IF(ISBLANK(VLOOKUP(E60,'FG TYPE'!$B:$I,8,FALSE)),"-",VLOOKUP(E60,'FG TYPE'!$B:$I,8,FALSE)*K60)</f>
        <v>-</v>
      </c>
      <c r="N60" s="248">
        <v>0</v>
      </c>
      <c r="O60" s="248">
        <v>0</v>
      </c>
      <c r="P60" s="248">
        <v>0</v>
      </c>
      <c r="Q60" s="118">
        <f>IFERROR((N60+O60+P60)/(L60+O60+P60+N60),"")</f>
        <v>0</v>
      </c>
      <c r="R60" s="119"/>
    </row>
    <row r="61" spans="1:18" s="121" customFormat="1" ht="24.75" customHeight="1">
      <c r="A61" s="228">
        <v>45287</v>
      </c>
      <c r="B61" s="114" t="str">
        <f>IFERROR(VLOOKUP(E61,'FG TYPE'!$B:$E,4,FALSE),0)</f>
        <v>S01</v>
      </c>
      <c r="C61" s="95" t="s">
        <v>62</v>
      </c>
      <c r="D61" s="275">
        <v>20231207003</v>
      </c>
      <c r="E61" s="95" t="s">
        <v>134</v>
      </c>
      <c r="F61" s="84" t="str">
        <f>IFERROR(VLOOKUP(E61,'FG TYPE'!$B:$C,2,FALSE),0)</f>
        <v>0,080 UEW</v>
      </c>
      <c r="G61" s="274">
        <f>IFERROR(VLOOKUP(E61,'FG TYPE'!$B:$D,3,FALSE),0)</f>
        <v>12.25</v>
      </c>
      <c r="H61" s="116">
        <f>IF(M61="-",K61/I61/G61,M61/I61/60/G61)</f>
        <v>0.90239067055393574</v>
      </c>
      <c r="I61" s="95">
        <v>7</v>
      </c>
      <c r="J61" s="95">
        <v>2</v>
      </c>
      <c r="K61" s="221">
        <v>77.38</v>
      </c>
      <c r="L61" s="233">
        <f>IF(ISBLANK(VLOOKUP(E61,'FG TYPE'!$B:$G,6,FALSE)),K61,VLOOKUP(E61,'FG TYPE'!$B:$G,6,FALSE)*M61/1000)</f>
        <v>77.38</v>
      </c>
      <c r="M61" s="236" t="str">
        <f>IF(ISBLANK(VLOOKUP(E61,'FG TYPE'!$B:$I,8,FALSE)),"-",VLOOKUP(E61,'FG TYPE'!$B:$I,8,FALSE)*K61)</f>
        <v>-</v>
      </c>
      <c r="N61" s="248">
        <v>0</v>
      </c>
      <c r="O61" s="248">
        <v>0</v>
      </c>
      <c r="P61" s="248">
        <v>0</v>
      </c>
      <c r="Q61" s="118">
        <f>IFERROR((N61+O61+P61)/(L61+O61+P61+N61),"")</f>
        <v>0</v>
      </c>
      <c r="R61" s="119"/>
    </row>
    <row r="62" spans="1:18" s="121" customFormat="1" ht="24.75" customHeight="1">
      <c r="A62" s="228">
        <v>45288</v>
      </c>
      <c r="B62" s="114" t="str">
        <f>IFERROR(VLOOKUP(E62,'FG TYPE'!$B:$E,4,FALSE),0)</f>
        <v>S01</v>
      </c>
      <c r="C62" s="95" t="s">
        <v>62</v>
      </c>
      <c r="D62" s="275">
        <v>20231207003</v>
      </c>
      <c r="E62" s="95" t="s">
        <v>134</v>
      </c>
      <c r="F62" s="84" t="str">
        <f>IFERROR(VLOOKUP(E62,'FG TYPE'!$B:$C,2,FALSE),0)</f>
        <v>0,080 UEW</v>
      </c>
      <c r="G62" s="274">
        <f>IFERROR(VLOOKUP(E62,'FG TYPE'!$B:$D,3,FALSE),0)</f>
        <v>12.25</v>
      </c>
      <c r="H62" s="116">
        <f>IF(M62="-",K62/I62/G62,M62/I62/60/G62)</f>
        <v>0.98215743440233239</v>
      </c>
      <c r="I62" s="95">
        <v>7</v>
      </c>
      <c r="J62" s="95">
        <v>2</v>
      </c>
      <c r="K62" s="221">
        <v>84.22</v>
      </c>
      <c r="L62" s="233">
        <f>IF(ISBLANK(VLOOKUP(E62,'FG TYPE'!$B:$G,6,FALSE)),K62,VLOOKUP(E62,'FG TYPE'!$B:$G,6,FALSE)*M62/1000)</f>
        <v>84.22</v>
      </c>
      <c r="M62" s="236" t="str">
        <f>IF(ISBLANK(VLOOKUP(E62,'FG TYPE'!$B:$I,8,FALSE)),"-",VLOOKUP(E62,'FG TYPE'!$B:$I,8,FALSE)*K62)</f>
        <v>-</v>
      </c>
      <c r="N62" s="248">
        <v>0</v>
      </c>
      <c r="O62" s="248">
        <v>0</v>
      </c>
      <c r="P62" s="248">
        <v>0</v>
      </c>
      <c r="Q62" s="118">
        <f>IFERROR((N62+O62+P62)/(L62+O62+P62+N62),"")</f>
        <v>0</v>
      </c>
      <c r="R62" s="119"/>
    </row>
    <row r="63" spans="1:18" s="120" customFormat="1" ht="25.5" customHeight="1">
      <c r="A63" s="113"/>
      <c r="B63" s="114"/>
      <c r="C63" s="95"/>
      <c r="D63" s="123"/>
      <c r="E63" s="95"/>
      <c r="F63" s="115"/>
      <c r="G63" s="95"/>
      <c r="H63" s="116"/>
      <c r="I63" s="95"/>
      <c r="J63" s="95"/>
      <c r="K63" s="223"/>
      <c r="L63" s="232"/>
      <c r="M63" s="232"/>
      <c r="N63" s="222"/>
      <c r="O63" s="223"/>
      <c r="P63" s="223"/>
      <c r="Q63" s="118"/>
      <c r="R63" s="119"/>
    </row>
    <row r="64" spans="1:18" s="121" customFormat="1" ht="24.75" customHeight="1">
      <c r="A64" s="113"/>
      <c r="B64" s="114"/>
      <c r="C64" s="95"/>
      <c r="D64" s="123"/>
      <c r="E64" s="95"/>
      <c r="F64" s="115"/>
      <c r="G64" s="95"/>
      <c r="H64" s="116"/>
      <c r="I64" s="95"/>
      <c r="J64" s="95"/>
      <c r="K64" s="223"/>
      <c r="L64" s="232"/>
      <c r="M64" s="232"/>
      <c r="N64" s="222"/>
      <c r="O64" s="223"/>
      <c r="P64" s="223"/>
      <c r="Q64" s="118"/>
      <c r="R64" s="119"/>
    </row>
    <row r="65" spans="1:18" s="121" customFormat="1" ht="24.75" customHeight="1">
      <c r="A65" s="113"/>
      <c r="B65" s="114"/>
      <c r="C65" s="95"/>
      <c r="D65" s="123"/>
      <c r="E65" s="95"/>
      <c r="F65" s="115"/>
      <c r="G65" s="95"/>
      <c r="H65" s="116"/>
      <c r="I65" s="95"/>
      <c r="J65" s="95"/>
      <c r="K65" s="223"/>
      <c r="L65" s="232"/>
      <c r="M65" s="232"/>
      <c r="N65" s="222"/>
      <c r="O65" s="223"/>
      <c r="P65" s="223"/>
      <c r="Q65" s="118"/>
      <c r="R65" s="119"/>
    </row>
    <row r="66" spans="1:18" s="121" customFormat="1" ht="24.75" customHeight="1">
      <c r="A66" s="113"/>
      <c r="B66" s="114"/>
      <c r="C66" s="95"/>
      <c r="D66" s="123"/>
      <c r="E66" s="95"/>
      <c r="F66" s="115"/>
      <c r="G66" s="95"/>
      <c r="H66" s="116"/>
      <c r="I66" s="95"/>
      <c r="J66" s="95"/>
      <c r="K66" s="223"/>
      <c r="L66" s="232"/>
      <c r="M66" s="232"/>
      <c r="N66" s="222"/>
      <c r="O66" s="223"/>
      <c r="P66" s="223"/>
      <c r="Q66" s="118"/>
      <c r="R66" s="119"/>
    </row>
    <row r="67" spans="1:18" s="121" customFormat="1" ht="24.75" customHeight="1">
      <c r="A67" s="113"/>
      <c r="B67" s="114"/>
      <c r="C67" s="95"/>
      <c r="D67" s="123"/>
      <c r="E67" s="95"/>
      <c r="F67" s="115"/>
      <c r="G67" s="95"/>
      <c r="H67" s="116"/>
      <c r="I67" s="95"/>
      <c r="J67" s="95"/>
      <c r="K67" s="223"/>
      <c r="L67" s="232"/>
      <c r="M67" s="232"/>
      <c r="N67" s="222"/>
      <c r="O67" s="223"/>
      <c r="P67" s="223"/>
      <c r="Q67" s="118"/>
      <c r="R67" s="119"/>
    </row>
    <row r="68" spans="1:18" s="121" customFormat="1" ht="24.75" customHeight="1">
      <c r="A68" s="113"/>
      <c r="B68" s="114"/>
      <c r="C68" s="95"/>
      <c r="D68" s="122"/>
      <c r="E68" s="85"/>
      <c r="F68" s="115"/>
      <c r="G68" s="95"/>
      <c r="H68" s="116"/>
      <c r="I68" s="95"/>
      <c r="J68" s="95"/>
      <c r="K68" s="223"/>
      <c r="L68" s="232"/>
      <c r="M68" s="232"/>
      <c r="N68" s="222"/>
      <c r="O68" s="223"/>
      <c r="P68" s="223"/>
      <c r="Q68" s="118"/>
      <c r="R68" s="119"/>
    </row>
    <row r="69" spans="1:18" s="121" customFormat="1" ht="24.75" customHeight="1">
      <c r="A69" s="113"/>
      <c r="B69" s="114"/>
      <c r="C69" s="95"/>
      <c r="D69" s="122"/>
      <c r="E69" s="95"/>
      <c r="F69" s="115"/>
      <c r="G69" s="95"/>
      <c r="H69" s="116"/>
      <c r="I69" s="95"/>
      <c r="J69" s="95"/>
      <c r="K69" s="223"/>
      <c r="L69" s="232"/>
      <c r="M69" s="232"/>
      <c r="N69" s="222"/>
      <c r="O69" s="223"/>
      <c r="P69" s="223"/>
      <c r="Q69" s="118"/>
      <c r="R69" s="119"/>
    </row>
    <row r="70" spans="1:18" s="121" customFormat="1" ht="24.75" customHeight="1">
      <c r="A70" s="113"/>
      <c r="B70" s="114"/>
      <c r="C70" s="95"/>
      <c r="D70" s="122"/>
      <c r="E70" s="95"/>
      <c r="F70" s="117"/>
      <c r="G70" s="95"/>
      <c r="H70" s="116"/>
      <c r="I70" s="95"/>
      <c r="J70" s="95"/>
      <c r="K70" s="223"/>
      <c r="L70" s="232"/>
      <c r="M70" s="232"/>
      <c r="N70" s="222"/>
      <c r="O70" s="223"/>
      <c r="P70" s="223"/>
      <c r="Q70" s="118"/>
      <c r="R70" s="119"/>
    </row>
    <row r="71" spans="1:18" s="120" customFormat="1" ht="29.25" customHeight="1">
      <c r="A71" s="113"/>
      <c r="B71" s="114"/>
      <c r="C71" s="95"/>
      <c r="D71" s="123"/>
      <c r="E71" s="104"/>
      <c r="F71" s="115"/>
      <c r="G71" s="95"/>
      <c r="H71" s="116"/>
      <c r="I71" s="95"/>
      <c r="J71" s="95"/>
      <c r="K71" s="223"/>
      <c r="L71" s="232"/>
      <c r="M71" s="232"/>
      <c r="N71" s="222"/>
      <c r="O71" s="223"/>
      <c r="P71" s="223"/>
      <c r="Q71" s="118"/>
      <c r="R71" s="119"/>
    </row>
    <row r="72" spans="1:18" s="120" customFormat="1" ht="24.75" customHeight="1">
      <c r="A72" s="113"/>
      <c r="B72" s="114"/>
      <c r="C72" s="95"/>
      <c r="D72" s="215"/>
      <c r="E72" s="95"/>
      <c r="F72" s="115"/>
      <c r="G72" s="95"/>
      <c r="H72" s="116"/>
      <c r="I72" s="95"/>
      <c r="J72" s="95"/>
      <c r="K72" s="223"/>
      <c r="L72" s="232"/>
      <c r="M72" s="232"/>
      <c r="N72" s="222"/>
      <c r="O72" s="223"/>
      <c r="P72" s="223"/>
      <c r="Q72" s="118"/>
      <c r="R72" s="119"/>
    </row>
    <row r="73" spans="1:18" s="120" customFormat="1" ht="24.75" customHeight="1">
      <c r="A73" s="113"/>
      <c r="B73" s="114"/>
      <c r="C73" s="95"/>
      <c r="D73" s="215"/>
      <c r="E73" s="95"/>
      <c r="F73" s="115"/>
      <c r="G73" s="95"/>
      <c r="H73" s="116"/>
      <c r="I73" s="95"/>
      <c r="J73" s="95"/>
      <c r="K73" s="223"/>
      <c r="L73" s="232"/>
      <c r="M73" s="232"/>
      <c r="N73" s="222"/>
      <c r="O73" s="223"/>
      <c r="P73" s="223"/>
      <c r="Q73" s="118"/>
      <c r="R73" s="119"/>
    </row>
    <row r="74" spans="1:18" s="120" customFormat="1" ht="24.75" customHeight="1">
      <c r="A74" s="113"/>
      <c r="B74" s="114"/>
      <c r="C74" s="95"/>
      <c r="D74" s="215"/>
      <c r="E74" s="95"/>
      <c r="F74" s="115"/>
      <c r="G74" s="95"/>
      <c r="H74" s="116"/>
      <c r="I74" s="95"/>
      <c r="J74" s="95"/>
      <c r="K74" s="223"/>
      <c r="L74" s="232"/>
      <c r="M74" s="232"/>
      <c r="N74" s="222"/>
      <c r="O74" s="223"/>
      <c r="P74" s="223"/>
      <c r="Q74" s="118"/>
      <c r="R74" s="119"/>
    </row>
    <row r="75" spans="1:18" s="120" customFormat="1" ht="24.75" customHeight="1">
      <c r="A75" s="113"/>
      <c r="B75" s="114"/>
      <c r="C75" s="95"/>
      <c r="D75" s="215"/>
      <c r="E75" s="95"/>
      <c r="F75" s="115"/>
      <c r="G75" s="95"/>
      <c r="H75" s="116"/>
      <c r="I75" s="95"/>
      <c r="J75" s="95"/>
      <c r="K75" s="223"/>
      <c r="L75" s="232"/>
      <c r="M75" s="232"/>
      <c r="N75" s="222"/>
      <c r="O75" s="223"/>
      <c r="P75" s="223"/>
      <c r="Q75" s="118"/>
      <c r="R75" s="119"/>
    </row>
    <row r="76" spans="1:18" s="121" customFormat="1" ht="27.75" customHeight="1">
      <c r="A76" s="113"/>
      <c r="B76" s="114"/>
      <c r="C76" s="95"/>
      <c r="D76" s="123"/>
      <c r="E76" s="95"/>
      <c r="F76" s="115"/>
      <c r="G76" s="95"/>
      <c r="H76" s="116"/>
      <c r="I76" s="95"/>
      <c r="J76" s="95"/>
      <c r="K76" s="223"/>
      <c r="L76" s="232"/>
      <c r="M76" s="232"/>
      <c r="N76" s="222"/>
      <c r="O76" s="223"/>
      <c r="P76" s="223"/>
      <c r="Q76" s="118"/>
      <c r="R76" s="119"/>
    </row>
    <row r="77" spans="1:18" s="121" customFormat="1" ht="27.75" customHeight="1">
      <c r="A77" s="113"/>
      <c r="B77" s="114"/>
      <c r="C77" s="95"/>
      <c r="D77" s="123"/>
      <c r="E77" s="95"/>
      <c r="F77" s="115"/>
      <c r="G77" s="95"/>
      <c r="H77" s="116"/>
      <c r="I77" s="95"/>
      <c r="J77" s="95"/>
      <c r="K77" s="223"/>
      <c r="L77" s="232"/>
      <c r="M77" s="232"/>
      <c r="N77" s="222"/>
      <c r="O77" s="223"/>
      <c r="P77" s="223"/>
      <c r="Q77" s="118"/>
      <c r="R77" s="119"/>
    </row>
    <row r="78" spans="1:18" s="120" customFormat="1" ht="24.75" customHeight="1">
      <c r="A78" s="113"/>
      <c r="B78" s="114"/>
      <c r="C78" s="95"/>
      <c r="D78" s="215"/>
      <c r="E78" s="95"/>
      <c r="F78" s="115"/>
      <c r="G78" s="95"/>
      <c r="H78" s="116"/>
      <c r="I78" s="95"/>
      <c r="J78" s="95"/>
      <c r="K78" s="223"/>
      <c r="L78" s="232"/>
      <c r="M78" s="232"/>
      <c r="N78" s="222"/>
      <c r="O78" s="223"/>
      <c r="P78" s="223"/>
      <c r="Q78" s="118"/>
      <c r="R78" s="119"/>
    </row>
    <row r="79" spans="1:18" s="120" customFormat="1" ht="24.75" customHeight="1">
      <c r="A79" s="113"/>
      <c r="B79" s="114"/>
      <c r="C79" s="95"/>
      <c r="D79" s="123"/>
      <c r="E79" s="95"/>
      <c r="F79" s="115"/>
      <c r="G79" s="95"/>
      <c r="H79" s="116"/>
      <c r="I79" s="95"/>
      <c r="J79" s="95"/>
      <c r="K79" s="223"/>
      <c r="L79" s="232"/>
      <c r="M79" s="232"/>
      <c r="N79" s="222"/>
      <c r="O79" s="223"/>
      <c r="P79" s="223"/>
      <c r="Q79" s="118"/>
      <c r="R79" s="119"/>
    </row>
    <row r="80" spans="1:18" s="121" customFormat="1" ht="24.75" customHeight="1">
      <c r="A80" s="113"/>
      <c r="B80" s="114"/>
      <c r="C80" s="95"/>
      <c r="D80" s="123"/>
      <c r="E80" s="95"/>
      <c r="F80" s="115"/>
      <c r="G80" s="95"/>
      <c r="H80" s="116"/>
      <c r="I80" s="95"/>
      <c r="J80" s="95"/>
      <c r="K80" s="223"/>
      <c r="L80" s="232"/>
      <c r="M80" s="232"/>
      <c r="N80" s="222"/>
      <c r="O80" s="223"/>
      <c r="P80" s="223"/>
      <c r="Q80" s="118"/>
      <c r="R80" s="119"/>
    </row>
    <row r="81" spans="1:18" s="121" customFormat="1" ht="24.75" customHeight="1">
      <c r="A81" s="113"/>
      <c r="B81" s="114"/>
      <c r="C81" s="95"/>
      <c r="D81" s="123"/>
      <c r="E81" s="95"/>
      <c r="F81" s="115"/>
      <c r="G81" s="95"/>
      <c r="H81" s="116"/>
      <c r="I81" s="95"/>
      <c r="J81" s="95"/>
      <c r="K81" s="223"/>
      <c r="L81" s="232"/>
      <c r="M81" s="232"/>
      <c r="N81" s="222"/>
      <c r="O81" s="223"/>
      <c r="P81" s="223"/>
      <c r="Q81" s="118"/>
      <c r="R81" s="119"/>
    </row>
    <row r="82" spans="1:18" s="121" customFormat="1" ht="24.75" customHeight="1">
      <c r="A82" s="113"/>
      <c r="B82" s="114"/>
      <c r="C82" s="95"/>
      <c r="D82" s="122"/>
      <c r="E82" s="85"/>
      <c r="F82" s="115"/>
      <c r="G82" s="95"/>
      <c r="H82" s="116"/>
      <c r="I82" s="95"/>
      <c r="J82" s="95"/>
      <c r="K82" s="223"/>
      <c r="L82" s="232"/>
      <c r="M82" s="232"/>
      <c r="N82" s="222"/>
      <c r="O82" s="223"/>
      <c r="P82" s="223"/>
      <c r="Q82" s="118"/>
      <c r="R82" s="119"/>
    </row>
    <row r="83" spans="1:18" s="121" customFormat="1" ht="24.75" customHeight="1">
      <c r="A83" s="113"/>
      <c r="B83" s="114"/>
      <c r="C83" s="95"/>
      <c r="D83" s="123"/>
      <c r="E83" s="95"/>
      <c r="F83" s="115"/>
      <c r="G83" s="95"/>
      <c r="H83" s="116"/>
      <c r="I83" s="95"/>
      <c r="J83" s="95"/>
      <c r="K83" s="223"/>
      <c r="L83" s="232"/>
      <c r="M83" s="232"/>
      <c r="N83" s="222"/>
      <c r="O83" s="223"/>
      <c r="P83" s="223"/>
      <c r="Q83" s="118"/>
      <c r="R83" s="119"/>
    </row>
    <row r="84" spans="1:18" s="120" customFormat="1" ht="25.5" customHeight="1">
      <c r="A84" s="113"/>
      <c r="B84" s="114"/>
      <c r="C84" s="95"/>
      <c r="D84" s="123"/>
      <c r="E84" s="95"/>
      <c r="F84" s="115"/>
      <c r="G84" s="95"/>
      <c r="H84" s="116"/>
      <c r="I84" s="95"/>
      <c r="J84" s="95"/>
      <c r="K84" s="223"/>
      <c r="L84" s="232"/>
      <c r="M84" s="232"/>
      <c r="N84" s="222"/>
      <c r="O84" s="223"/>
      <c r="P84" s="223"/>
      <c r="Q84" s="118"/>
      <c r="R84" s="119"/>
    </row>
    <row r="85" spans="1:18" s="120" customFormat="1" ht="25.5" customHeight="1">
      <c r="A85" s="113"/>
      <c r="B85" s="114"/>
      <c r="C85" s="95"/>
      <c r="D85" s="123"/>
      <c r="E85" s="95"/>
      <c r="F85" s="115"/>
      <c r="G85" s="95"/>
      <c r="H85" s="116"/>
      <c r="I85" s="95"/>
      <c r="J85" s="95"/>
      <c r="K85" s="223"/>
      <c r="L85" s="232"/>
      <c r="M85" s="232"/>
      <c r="N85" s="222"/>
      <c r="O85" s="223"/>
      <c r="P85" s="223"/>
      <c r="Q85" s="118"/>
      <c r="R85" s="119"/>
    </row>
    <row r="86" spans="1:18" s="121" customFormat="1" ht="24.75" customHeight="1">
      <c r="A86" s="113"/>
      <c r="B86" s="114"/>
      <c r="C86" s="95"/>
      <c r="D86" s="123"/>
      <c r="E86" s="95"/>
      <c r="F86" s="115"/>
      <c r="G86" s="95"/>
      <c r="H86" s="116"/>
      <c r="I86" s="95"/>
      <c r="J86" s="95"/>
      <c r="K86" s="223"/>
      <c r="L86" s="232"/>
      <c r="M86" s="232"/>
      <c r="N86" s="222"/>
      <c r="O86" s="223"/>
      <c r="P86" s="223"/>
      <c r="Q86" s="118"/>
      <c r="R86" s="119"/>
    </row>
    <row r="87" spans="1:18" s="121" customFormat="1" ht="24.75" customHeight="1">
      <c r="A87" s="113"/>
      <c r="B87" s="114"/>
      <c r="C87" s="95"/>
      <c r="D87" s="123"/>
      <c r="E87" s="95"/>
      <c r="F87" s="115"/>
      <c r="G87" s="95"/>
      <c r="H87" s="116"/>
      <c r="I87" s="95"/>
      <c r="J87" s="95"/>
      <c r="K87" s="223"/>
      <c r="L87" s="232"/>
      <c r="M87" s="232"/>
      <c r="N87" s="222"/>
      <c r="O87" s="223"/>
      <c r="P87" s="223"/>
      <c r="Q87" s="118"/>
      <c r="R87" s="119"/>
    </row>
    <row r="88" spans="1:18" s="121" customFormat="1" ht="24.75" customHeight="1">
      <c r="A88" s="113"/>
      <c r="B88" s="114"/>
      <c r="C88" s="95"/>
      <c r="D88" s="123"/>
      <c r="E88" s="95"/>
      <c r="F88" s="115"/>
      <c r="G88" s="95"/>
      <c r="H88" s="116"/>
      <c r="I88" s="95"/>
      <c r="J88" s="95"/>
      <c r="K88" s="223"/>
      <c r="L88" s="232"/>
      <c r="M88" s="232"/>
      <c r="N88" s="222"/>
      <c r="O88" s="223"/>
      <c r="P88" s="223"/>
      <c r="Q88" s="118"/>
      <c r="R88" s="119"/>
    </row>
    <row r="89" spans="1:18" s="121" customFormat="1" ht="24.75" customHeight="1">
      <c r="A89" s="113"/>
      <c r="B89" s="114"/>
      <c r="C89" s="95"/>
      <c r="D89" s="123"/>
      <c r="E89" s="95"/>
      <c r="F89" s="115"/>
      <c r="G89" s="95"/>
      <c r="H89" s="116"/>
      <c r="I89" s="95"/>
      <c r="J89" s="95"/>
      <c r="K89" s="223"/>
      <c r="L89" s="232"/>
      <c r="M89" s="232"/>
      <c r="N89" s="222"/>
      <c r="O89" s="223"/>
      <c r="P89" s="223"/>
      <c r="Q89" s="118"/>
      <c r="R89" s="119"/>
    </row>
    <row r="90" spans="1:18" s="121" customFormat="1" ht="24.75" customHeight="1">
      <c r="A90" s="113"/>
      <c r="B90" s="114"/>
      <c r="C90" s="95"/>
      <c r="D90" s="123"/>
      <c r="E90" s="95"/>
      <c r="F90" s="115"/>
      <c r="G90" s="95"/>
      <c r="H90" s="116"/>
      <c r="I90" s="95"/>
      <c r="J90" s="95"/>
      <c r="K90" s="223"/>
      <c r="L90" s="232"/>
      <c r="M90" s="232"/>
      <c r="N90" s="222"/>
      <c r="O90" s="223"/>
      <c r="P90" s="223"/>
      <c r="Q90" s="118"/>
      <c r="R90" s="119"/>
    </row>
    <row r="91" spans="1:18" s="121" customFormat="1" ht="24.75" customHeight="1">
      <c r="A91" s="113"/>
      <c r="B91" s="114"/>
      <c r="C91" s="95"/>
      <c r="D91" s="122"/>
      <c r="E91" s="85"/>
      <c r="F91" s="115"/>
      <c r="G91" s="95"/>
      <c r="H91" s="116"/>
      <c r="I91" s="95"/>
      <c r="J91" s="95"/>
      <c r="K91" s="223"/>
      <c r="L91" s="232"/>
      <c r="M91" s="232"/>
      <c r="N91" s="222"/>
      <c r="O91" s="223"/>
      <c r="P91" s="223"/>
      <c r="Q91" s="118"/>
      <c r="R91" s="119"/>
    </row>
    <row r="92" spans="1:18" s="121" customFormat="1" ht="24.75" customHeight="1">
      <c r="A92" s="113"/>
      <c r="B92" s="114"/>
      <c r="C92" s="95"/>
      <c r="D92" s="122"/>
      <c r="E92" s="95"/>
      <c r="F92" s="115"/>
      <c r="G92" s="95"/>
      <c r="H92" s="116"/>
      <c r="I92" s="95"/>
      <c r="J92" s="95"/>
      <c r="K92" s="223"/>
      <c r="L92" s="232"/>
      <c r="M92" s="232"/>
      <c r="N92" s="222"/>
      <c r="O92" s="223"/>
      <c r="P92" s="223"/>
      <c r="Q92" s="118"/>
      <c r="R92" s="119"/>
    </row>
    <row r="93" spans="1:18" s="121" customFormat="1" ht="24.75" customHeight="1">
      <c r="A93" s="113"/>
      <c r="B93" s="114"/>
      <c r="C93" s="95"/>
      <c r="D93" s="122"/>
      <c r="E93" s="95"/>
      <c r="F93" s="117"/>
      <c r="G93" s="95"/>
      <c r="H93" s="116"/>
      <c r="I93" s="95"/>
      <c r="J93" s="95"/>
      <c r="K93" s="223"/>
      <c r="L93" s="232"/>
      <c r="M93" s="232"/>
      <c r="N93" s="222"/>
      <c r="O93" s="223"/>
      <c r="P93" s="223"/>
      <c r="Q93" s="118"/>
      <c r="R93" s="119"/>
    </row>
    <row r="94" spans="1:18" s="120" customFormat="1" ht="29.25" customHeight="1">
      <c r="A94" s="113"/>
      <c r="B94" s="114"/>
      <c r="C94" s="95"/>
      <c r="D94" s="123"/>
      <c r="E94" s="104"/>
      <c r="F94" s="115"/>
      <c r="G94" s="95"/>
      <c r="H94" s="116"/>
      <c r="I94" s="95"/>
      <c r="J94" s="95"/>
      <c r="K94" s="223"/>
      <c r="L94" s="232"/>
      <c r="M94" s="232"/>
      <c r="N94" s="222"/>
      <c r="O94" s="223"/>
      <c r="P94" s="223"/>
      <c r="Q94" s="118"/>
      <c r="R94" s="119"/>
    </row>
    <row r="95" spans="1:18" s="120" customFormat="1" ht="24.75" customHeight="1">
      <c r="A95" s="113"/>
      <c r="B95" s="114"/>
      <c r="C95" s="95"/>
      <c r="D95" s="215"/>
      <c r="E95" s="95"/>
      <c r="F95" s="115"/>
      <c r="G95" s="95"/>
      <c r="H95" s="116"/>
      <c r="I95" s="95"/>
      <c r="J95" s="95"/>
      <c r="K95" s="223"/>
      <c r="L95" s="232"/>
      <c r="M95" s="232"/>
      <c r="N95" s="222"/>
      <c r="O95" s="223"/>
      <c r="P95" s="223"/>
      <c r="Q95" s="118"/>
      <c r="R95" s="119"/>
    </row>
    <row r="96" spans="1:18" s="120" customFormat="1" ht="24.75" customHeight="1">
      <c r="A96" s="113"/>
      <c r="B96" s="114"/>
      <c r="C96" s="95"/>
      <c r="D96" s="215"/>
      <c r="E96" s="95"/>
      <c r="F96" s="115"/>
      <c r="G96" s="95"/>
      <c r="H96" s="116"/>
      <c r="I96" s="95"/>
      <c r="J96" s="95"/>
      <c r="K96" s="223"/>
      <c r="L96" s="232"/>
      <c r="M96" s="232"/>
      <c r="N96" s="222"/>
      <c r="O96" s="223"/>
      <c r="P96" s="223"/>
      <c r="Q96" s="118"/>
      <c r="R96" s="119"/>
    </row>
    <row r="97" spans="1:18" s="121" customFormat="1" ht="27.75" customHeight="1">
      <c r="A97" s="113"/>
      <c r="B97" s="114"/>
      <c r="C97" s="95"/>
      <c r="D97" s="123"/>
      <c r="E97" s="95"/>
      <c r="F97" s="115"/>
      <c r="G97" s="95"/>
      <c r="H97" s="116"/>
      <c r="I97" s="95"/>
      <c r="J97" s="95"/>
      <c r="K97" s="223"/>
      <c r="L97" s="232"/>
      <c r="M97" s="232"/>
      <c r="N97" s="222"/>
      <c r="O97" s="223"/>
      <c r="P97" s="223"/>
      <c r="Q97" s="118"/>
      <c r="R97" s="119"/>
    </row>
    <row r="98" spans="1:18" s="121" customFormat="1" ht="27.75" customHeight="1">
      <c r="A98" s="113"/>
      <c r="B98" s="114"/>
      <c r="C98" s="95"/>
      <c r="D98" s="123"/>
      <c r="E98" s="95"/>
      <c r="F98" s="115"/>
      <c r="G98" s="95"/>
      <c r="H98" s="116"/>
      <c r="I98" s="95"/>
      <c r="J98" s="95"/>
      <c r="K98" s="223"/>
      <c r="L98" s="232"/>
      <c r="M98" s="232"/>
      <c r="N98" s="222"/>
      <c r="O98" s="223"/>
      <c r="P98" s="223"/>
      <c r="Q98" s="118"/>
      <c r="R98" s="119"/>
    </row>
    <row r="99" spans="1:18" s="121" customFormat="1" ht="27.75" customHeight="1">
      <c r="A99" s="113"/>
      <c r="B99" s="114"/>
      <c r="C99" s="95"/>
      <c r="D99" s="123"/>
      <c r="E99" s="95"/>
      <c r="F99" s="115"/>
      <c r="G99" s="95"/>
      <c r="H99" s="116"/>
      <c r="I99" s="95"/>
      <c r="J99" s="95"/>
      <c r="K99" s="223"/>
      <c r="L99" s="232"/>
      <c r="M99" s="232"/>
      <c r="N99" s="222"/>
      <c r="O99" s="223"/>
      <c r="P99" s="223"/>
      <c r="Q99" s="118"/>
      <c r="R99" s="119"/>
    </row>
    <row r="100" spans="1:18" s="120" customFormat="1" ht="24.75" customHeight="1">
      <c r="A100" s="113"/>
      <c r="B100" s="114"/>
      <c r="C100" s="95"/>
      <c r="D100" s="215"/>
      <c r="E100" s="95"/>
      <c r="F100" s="115"/>
      <c r="G100" s="95"/>
      <c r="H100" s="116"/>
      <c r="I100" s="95"/>
      <c r="J100" s="95"/>
      <c r="K100" s="223"/>
      <c r="L100" s="232"/>
      <c r="M100" s="232"/>
      <c r="N100" s="222"/>
      <c r="O100" s="223"/>
      <c r="P100" s="223"/>
      <c r="Q100" s="118"/>
      <c r="R100" s="119"/>
    </row>
    <row r="101" spans="1:18" s="120" customFormat="1" ht="24.75" customHeight="1">
      <c r="A101" s="113"/>
      <c r="B101" s="114"/>
      <c r="C101" s="95"/>
      <c r="D101" s="123"/>
      <c r="E101" s="95"/>
      <c r="F101" s="115"/>
      <c r="G101" s="95"/>
      <c r="H101" s="116"/>
      <c r="I101" s="95"/>
      <c r="J101" s="95"/>
      <c r="K101" s="223"/>
      <c r="L101" s="232"/>
      <c r="M101" s="232"/>
      <c r="N101" s="222"/>
      <c r="O101" s="223"/>
      <c r="P101" s="223"/>
      <c r="Q101" s="118"/>
      <c r="R101" s="119"/>
    </row>
    <row r="102" spans="1:18" s="121" customFormat="1" ht="24.75" customHeight="1">
      <c r="A102" s="113"/>
      <c r="B102" s="114"/>
      <c r="C102" s="95"/>
      <c r="D102" s="123"/>
      <c r="E102" s="95"/>
      <c r="F102" s="115"/>
      <c r="G102" s="95"/>
      <c r="H102" s="116"/>
      <c r="I102" s="95"/>
      <c r="J102" s="95"/>
      <c r="K102" s="223"/>
      <c r="L102" s="232"/>
      <c r="M102" s="232"/>
      <c r="N102" s="222"/>
      <c r="O102" s="223"/>
      <c r="P102" s="223"/>
      <c r="Q102" s="118"/>
      <c r="R102" s="119"/>
    </row>
    <row r="103" spans="1:18" s="121" customFormat="1" ht="24.75" customHeight="1">
      <c r="A103" s="113"/>
      <c r="B103" s="114"/>
      <c r="C103" s="95"/>
      <c r="D103" s="123"/>
      <c r="E103" s="95"/>
      <c r="F103" s="115"/>
      <c r="G103" s="95"/>
      <c r="H103" s="116"/>
      <c r="I103" s="95"/>
      <c r="J103" s="95"/>
      <c r="K103" s="223"/>
      <c r="L103" s="232"/>
      <c r="M103" s="232"/>
      <c r="N103" s="222"/>
      <c r="O103" s="223"/>
      <c r="P103" s="223"/>
      <c r="Q103" s="118"/>
      <c r="R103" s="119"/>
    </row>
    <row r="104" spans="1:18" s="121" customFormat="1" ht="24.75" customHeight="1">
      <c r="A104" s="113"/>
      <c r="B104" s="114"/>
      <c r="C104" s="95"/>
      <c r="D104" s="122"/>
      <c r="E104" s="85"/>
      <c r="F104" s="115"/>
      <c r="G104" s="95"/>
      <c r="H104" s="116"/>
      <c r="I104" s="95"/>
      <c r="J104" s="95"/>
      <c r="K104" s="223"/>
      <c r="L104" s="232"/>
      <c r="M104" s="232"/>
      <c r="N104" s="222"/>
      <c r="O104" s="223"/>
      <c r="P104" s="223"/>
      <c r="Q104" s="118"/>
      <c r="R104" s="119"/>
    </row>
    <row r="105" spans="1:18" s="121" customFormat="1" ht="24.75" customHeight="1">
      <c r="A105" s="113"/>
      <c r="B105" s="114"/>
      <c r="C105" s="95"/>
      <c r="D105" s="123"/>
      <c r="E105" s="95"/>
      <c r="F105" s="115"/>
      <c r="G105" s="95"/>
      <c r="H105" s="116"/>
      <c r="I105" s="95"/>
      <c r="J105" s="95"/>
      <c r="K105" s="223"/>
      <c r="L105" s="232"/>
      <c r="M105" s="232"/>
      <c r="N105" s="222"/>
      <c r="O105" s="223"/>
      <c r="P105" s="223"/>
      <c r="Q105" s="118"/>
      <c r="R105" s="119"/>
    </row>
    <row r="106" spans="1:18" s="120" customFormat="1" ht="25.5" customHeight="1">
      <c r="A106" s="113"/>
      <c r="B106" s="114"/>
      <c r="C106" s="95"/>
      <c r="D106" s="123"/>
      <c r="E106" s="95"/>
      <c r="F106" s="115"/>
      <c r="G106" s="95"/>
      <c r="H106" s="116"/>
      <c r="I106" s="95"/>
      <c r="J106" s="95"/>
      <c r="K106" s="223"/>
      <c r="L106" s="232"/>
      <c r="M106" s="232"/>
      <c r="N106" s="222"/>
      <c r="O106" s="223"/>
      <c r="P106" s="223"/>
      <c r="Q106" s="118"/>
      <c r="R106" s="119"/>
    </row>
    <row r="107" spans="1:18" s="120" customFormat="1" ht="25.5" customHeight="1">
      <c r="A107" s="113"/>
      <c r="B107" s="114"/>
      <c r="C107" s="95"/>
      <c r="D107" s="123"/>
      <c r="E107" s="95"/>
      <c r="F107" s="115"/>
      <c r="G107" s="95"/>
      <c r="H107" s="116"/>
      <c r="I107" s="95"/>
      <c r="J107" s="95"/>
      <c r="K107" s="223"/>
      <c r="L107" s="232"/>
      <c r="M107" s="232"/>
      <c r="N107" s="222"/>
      <c r="O107" s="223"/>
      <c r="P107" s="223"/>
      <c r="Q107" s="118"/>
      <c r="R107" s="119"/>
    </row>
    <row r="108" spans="1:18" s="120" customFormat="1" ht="25.5" customHeight="1">
      <c r="A108" s="113"/>
      <c r="B108" s="114"/>
      <c r="C108" s="95"/>
      <c r="D108" s="123"/>
      <c r="E108" s="95"/>
      <c r="F108" s="115"/>
      <c r="G108" s="95"/>
      <c r="H108" s="116"/>
      <c r="I108" s="95"/>
      <c r="J108" s="95"/>
      <c r="K108" s="223"/>
      <c r="L108" s="232"/>
      <c r="M108" s="232"/>
      <c r="N108" s="222"/>
      <c r="O108" s="223"/>
      <c r="P108" s="223"/>
      <c r="Q108" s="118"/>
      <c r="R108" s="119"/>
    </row>
    <row r="109" spans="1:18" s="121" customFormat="1" ht="24.75" customHeight="1">
      <c r="A109" s="113"/>
      <c r="B109" s="114"/>
      <c r="C109" s="95"/>
      <c r="D109" s="123"/>
      <c r="E109" s="95"/>
      <c r="F109" s="115"/>
      <c r="G109" s="95"/>
      <c r="H109" s="116"/>
      <c r="I109" s="95"/>
      <c r="J109" s="95"/>
      <c r="K109" s="223"/>
      <c r="L109" s="232"/>
      <c r="M109" s="232"/>
      <c r="N109" s="222"/>
      <c r="O109" s="223"/>
      <c r="P109" s="223"/>
      <c r="Q109" s="118"/>
      <c r="R109" s="119"/>
    </row>
    <row r="110" spans="1:18" s="121" customFormat="1" ht="24.75" customHeight="1">
      <c r="A110" s="113"/>
      <c r="B110" s="114"/>
      <c r="C110" s="95"/>
      <c r="D110" s="123"/>
      <c r="E110" s="95"/>
      <c r="F110" s="115"/>
      <c r="G110" s="95"/>
      <c r="H110" s="116"/>
      <c r="I110" s="95"/>
      <c r="J110" s="95"/>
      <c r="K110" s="223"/>
      <c r="L110" s="232"/>
      <c r="M110" s="232"/>
      <c r="N110" s="222"/>
      <c r="O110" s="223"/>
      <c r="P110" s="223"/>
      <c r="Q110" s="118"/>
      <c r="R110" s="119"/>
    </row>
    <row r="111" spans="1:18" s="121" customFormat="1" ht="24.75" customHeight="1">
      <c r="A111" s="113"/>
      <c r="B111" s="114"/>
      <c r="C111" s="95"/>
      <c r="D111" s="123"/>
      <c r="E111" s="95"/>
      <c r="F111" s="115"/>
      <c r="G111" s="95"/>
      <c r="H111" s="116"/>
      <c r="I111" s="95"/>
      <c r="J111" s="95"/>
      <c r="K111" s="223"/>
      <c r="L111" s="232"/>
      <c r="M111" s="232"/>
      <c r="N111" s="222"/>
      <c r="O111" s="223"/>
      <c r="P111" s="223"/>
      <c r="Q111" s="118"/>
      <c r="R111" s="119"/>
    </row>
    <row r="112" spans="1:18" s="121" customFormat="1" ht="24.75" customHeight="1">
      <c r="A112" s="113"/>
      <c r="B112" s="114"/>
      <c r="C112" s="95"/>
      <c r="D112" s="123"/>
      <c r="E112" s="95"/>
      <c r="F112" s="115"/>
      <c r="G112" s="95"/>
      <c r="H112" s="116"/>
      <c r="I112" s="95"/>
      <c r="J112" s="95"/>
      <c r="K112" s="223"/>
      <c r="L112" s="232"/>
      <c r="M112" s="232"/>
      <c r="N112" s="222"/>
      <c r="O112" s="223"/>
      <c r="P112" s="223"/>
      <c r="Q112" s="118"/>
      <c r="R112" s="119"/>
    </row>
    <row r="113" spans="1:18" s="121" customFormat="1" ht="24.75" customHeight="1">
      <c r="A113" s="113"/>
      <c r="B113" s="114"/>
      <c r="C113" s="95"/>
      <c r="D113" s="122"/>
      <c r="E113" s="85"/>
      <c r="F113" s="115"/>
      <c r="G113" s="95"/>
      <c r="H113" s="116"/>
      <c r="I113" s="95"/>
      <c r="J113" s="95"/>
      <c r="K113" s="223"/>
      <c r="L113" s="232"/>
      <c r="M113" s="232"/>
      <c r="N113" s="222"/>
      <c r="O113" s="223"/>
      <c r="P113" s="223"/>
      <c r="Q113" s="118"/>
      <c r="R113" s="119"/>
    </row>
    <row r="114" spans="1:18" s="121" customFormat="1" ht="24.75" customHeight="1">
      <c r="A114" s="113"/>
      <c r="B114" s="114"/>
      <c r="C114" s="95"/>
      <c r="D114" s="122"/>
      <c r="E114" s="95"/>
      <c r="F114" s="115"/>
      <c r="G114" s="95"/>
      <c r="H114" s="116"/>
      <c r="I114" s="95"/>
      <c r="J114" s="95"/>
      <c r="K114" s="223"/>
      <c r="L114" s="232"/>
      <c r="M114" s="232"/>
      <c r="N114" s="222"/>
      <c r="O114" s="223"/>
      <c r="P114" s="223"/>
      <c r="Q114" s="118"/>
      <c r="R114" s="119"/>
    </row>
    <row r="115" spans="1:18" s="121" customFormat="1" ht="24.75" customHeight="1">
      <c r="A115" s="113"/>
      <c r="B115" s="114"/>
      <c r="C115" s="95"/>
      <c r="D115" s="122"/>
      <c r="E115" s="95"/>
      <c r="F115" s="117"/>
      <c r="G115" s="95"/>
      <c r="H115" s="116"/>
      <c r="I115" s="95"/>
      <c r="J115" s="95"/>
      <c r="K115" s="223"/>
      <c r="L115" s="232"/>
      <c r="M115" s="232"/>
      <c r="N115" s="222"/>
      <c r="O115" s="223"/>
      <c r="P115" s="223"/>
      <c r="Q115" s="118"/>
      <c r="R115" s="119"/>
    </row>
    <row r="116" spans="1:18" s="121" customFormat="1" ht="24.75" customHeight="1">
      <c r="A116" s="113"/>
      <c r="B116" s="114"/>
      <c r="C116" s="95"/>
      <c r="D116" s="122"/>
      <c r="E116" s="95"/>
      <c r="F116" s="117"/>
      <c r="G116" s="95"/>
      <c r="H116" s="116"/>
      <c r="I116" s="95"/>
      <c r="J116" s="95"/>
      <c r="K116" s="223"/>
      <c r="L116" s="232"/>
      <c r="M116" s="232"/>
      <c r="N116" s="222"/>
      <c r="O116" s="223"/>
      <c r="P116" s="223"/>
      <c r="Q116" s="118"/>
      <c r="R116" s="119"/>
    </row>
    <row r="117" spans="1:18" s="120" customFormat="1" ht="29.25" customHeight="1">
      <c r="A117" s="113"/>
      <c r="B117" s="114"/>
      <c r="C117" s="95"/>
      <c r="D117" s="123"/>
      <c r="E117" s="104"/>
      <c r="F117" s="115"/>
      <c r="G117" s="95"/>
      <c r="H117" s="116"/>
      <c r="I117" s="95"/>
      <c r="J117" s="95"/>
      <c r="K117" s="223"/>
      <c r="L117" s="232"/>
      <c r="M117" s="232"/>
      <c r="N117" s="222"/>
      <c r="O117" s="223"/>
      <c r="P117" s="223"/>
      <c r="Q117" s="118"/>
      <c r="R117" s="119"/>
    </row>
    <row r="118" spans="1:18" s="120" customFormat="1" ht="24.75" customHeight="1">
      <c r="A118" s="113"/>
      <c r="B118" s="114"/>
      <c r="C118" s="95"/>
      <c r="D118" s="215"/>
      <c r="E118" s="95"/>
      <c r="F118" s="115"/>
      <c r="G118" s="95"/>
      <c r="H118" s="116"/>
      <c r="I118" s="95"/>
      <c r="J118" s="95"/>
      <c r="K118" s="223"/>
      <c r="L118" s="232"/>
      <c r="M118" s="232"/>
      <c r="N118" s="222"/>
      <c r="O118" s="223"/>
      <c r="P118" s="223"/>
      <c r="Q118" s="118"/>
      <c r="R118" s="119"/>
    </row>
    <row r="119" spans="1:18" s="120" customFormat="1" ht="24.75" customHeight="1">
      <c r="A119" s="113"/>
      <c r="B119" s="114"/>
      <c r="C119" s="95"/>
      <c r="D119" s="215"/>
      <c r="E119" s="95"/>
      <c r="F119" s="115"/>
      <c r="G119" s="95"/>
      <c r="H119" s="116"/>
      <c r="I119" s="95"/>
      <c r="J119" s="95"/>
      <c r="K119" s="223"/>
      <c r="L119" s="232"/>
      <c r="M119" s="232"/>
      <c r="N119" s="222"/>
      <c r="O119" s="223"/>
      <c r="P119" s="223"/>
      <c r="Q119" s="118"/>
      <c r="R119" s="119"/>
    </row>
    <row r="120" spans="1:18" s="121" customFormat="1" ht="27.75" customHeight="1">
      <c r="A120" s="113"/>
      <c r="B120" s="114"/>
      <c r="C120" s="95"/>
      <c r="D120" s="123"/>
      <c r="E120" s="95"/>
      <c r="F120" s="115"/>
      <c r="G120" s="95"/>
      <c r="H120" s="116"/>
      <c r="I120" s="95"/>
      <c r="J120" s="95"/>
      <c r="K120" s="223"/>
      <c r="L120" s="232"/>
      <c r="M120" s="232"/>
      <c r="N120" s="222"/>
      <c r="O120" s="223"/>
      <c r="P120" s="223"/>
      <c r="Q120" s="118"/>
      <c r="R120" s="119"/>
    </row>
    <row r="121" spans="1:18" s="121" customFormat="1" ht="27.75" customHeight="1">
      <c r="A121" s="113"/>
      <c r="B121" s="114"/>
      <c r="C121" s="95"/>
      <c r="D121" s="123"/>
      <c r="E121" s="95"/>
      <c r="F121" s="115"/>
      <c r="G121" s="95"/>
      <c r="H121" s="116"/>
      <c r="I121" s="95"/>
      <c r="J121" s="95"/>
      <c r="K121" s="223"/>
      <c r="L121" s="232"/>
      <c r="M121" s="232"/>
      <c r="N121" s="222"/>
      <c r="O121" s="223"/>
      <c r="P121" s="223"/>
      <c r="Q121" s="118"/>
      <c r="R121" s="119"/>
    </row>
    <row r="122" spans="1:18" s="121" customFormat="1" ht="27.75" customHeight="1">
      <c r="A122" s="113"/>
      <c r="B122" s="114"/>
      <c r="C122" s="95"/>
      <c r="D122" s="123"/>
      <c r="E122" s="95"/>
      <c r="F122" s="115"/>
      <c r="G122" s="95"/>
      <c r="H122" s="116"/>
      <c r="I122" s="95"/>
      <c r="J122" s="95"/>
      <c r="K122" s="223"/>
      <c r="L122" s="232"/>
      <c r="M122" s="232"/>
      <c r="N122" s="222"/>
      <c r="O122" s="223"/>
      <c r="P122" s="223"/>
      <c r="Q122" s="118"/>
      <c r="R122" s="119"/>
    </row>
    <row r="123" spans="1:18" s="120" customFormat="1" ht="24.75" customHeight="1">
      <c r="A123" s="113"/>
      <c r="B123" s="114"/>
      <c r="C123" s="95"/>
      <c r="D123" s="215"/>
      <c r="E123" s="95"/>
      <c r="F123" s="115"/>
      <c r="G123" s="95"/>
      <c r="H123" s="116"/>
      <c r="I123" s="95"/>
      <c r="J123" s="95"/>
      <c r="K123" s="223"/>
      <c r="L123" s="232"/>
      <c r="M123" s="232"/>
      <c r="N123" s="222"/>
      <c r="O123" s="223"/>
      <c r="P123" s="223"/>
      <c r="Q123" s="118"/>
      <c r="R123" s="119"/>
    </row>
    <row r="124" spans="1:18" s="120" customFormat="1" ht="24.75" customHeight="1">
      <c r="A124" s="113"/>
      <c r="B124" s="114"/>
      <c r="C124" s="95"/>
      <c r="D124" s="123"/>
      <c r="E124" s="95"/>
      <c r="F124" s="115"/>
      <c r="G124" s="95"/>
      <c r="H124" s="116"/>
      <c r="I124" s="95"/>
      <c r="J124" s="95"/>
      <c r="K124" s="223"/>
      <c r="L124" s="232"/>
      <c r="M124" s="232"/>
      <c r="N124" s="222"/>
      <c r="O124" s="223"/>
      <c r="P124" s="223"/>
      <c r="Q124" s="118"/>
      <c r="R124" s="119"/>
    </row>
    <row r="125" spans="1:18" s="121" customFormat="1" ht="24.75" customHeight="1">
      <c r="A125" s="113"/>
      <c r="B125" s="114"/>
      <c r="C125" s="95"/>
      <c r="D125" s="123"/>
      <c r="E125" s="95"/>
      <c r="F125" s="115"/>
      <c r="G125" s="95"/>
      <c r="H125" s="116"/>
      <c r="I125" s="95"/>
      <c r="J125" s="95"/>
      <c r="K125" s="223"/>
      <c r="L125" s="232"/>
      <c r="M125" s="232"/>
      <c r="N125" s="222"/>
      <c r="O125" s="223"/>
      <c r="P125" s="223"/>
      <c r="Q125" s="118"/>
      <c r="R125" s="119"/>
    </row>
    <row r="126" spans="1:18" s="121" customFormat="1" ht="24.75" customHeight="1">
      <c r="A126" s="113"/>
      <c r="B126" s="114"/>
      <c r="C126" s="95"/>
      <c r="D126" s="123"/>
      <c r="E126" s="95"/>
      <c r="F126" s="115"/>
      <c r="G126" s="95"/>
      <c r="H126" s="116"/>
      <c r="I126" s="95"/>
      <c r="J126" s="95"/>
      <c r="K126" s="223"/>
      <c r="L126" s="232"/>
      <c r="M126" s="232"/>
      <c r="N126" s="222"/>
      <c r="O126" s="223"/>
      <c r="P126" s="223"/>
      <c r="Q126" s="118"/>
      <c r="R126" s="119"/>
    </row>
    <row r="127" spans="1:18" s="121" customFormat="1" ht="24.75" customHeight="1">
      <c r="A127" s="113"/>
      <c r="B127" s="114"/>
      <c r="C127" s="95"/>
      <c r="D127" s="122"/>
      <c r="E127" s="85"/>
      <c r="F127" s="115"/>
      <c r="G127" s="95"/>
      <c r="H127" s="116"/>
      <c r="I127" s="95"/>
      <c r="J127" s="95"/>
      <c r="K127" s="223"/>
      <c r="L127" s="232"/>
      <c r="M127" s="232"/>
      <c r="N127" s="222"/>
      <c r="O127" s="223"/>
      <c r="P127" s="223"/>
      <c r="Q127" s="118"/>
      <c r="R127" s="119"/>
    </row>
    <row r="128" spans="1:18" s="121" customFormat="1" ht="24.75" customHeight="1">
      <c r="A128" s="113"/>
      <c r="B128" s="114"/>
      <c r="C128" s="95"/>
      <c r="D128" s="123"/>
      <c r="E128" s="95"/>
      <c r="F128" s="115"/>
      <c r="G128" s="95"/>
      <c r="H128" s="116"/>
      <c r="I128" s="95"/>
      <c r="J128" s="95"/>
      <c r="K128" s="223"/>
      <c r="L128" s="232"/>
      <c r="M128" s="232"/>
      <c r="N128" s="222"/>
      <c r="O128" s="223"/>
      <c r="P128" s="223"/>
      <c r="Q128" s="118"/>
      <c r="R128" s="119"/>
    </row>
    <row r="129" spans="1:18" s="120" customFormat="1" ht="25.5" customHeight="1">
      <c r="A129" s="113"/>
      <c r="B129" s="114"/>
      <c r="C129" s="95"/>
      <c r="D129" s="123"/>
      <c r="E129" s="95"/>
      <c r="F129" s="115"/>
      <c r="G129" s="95"/>
      <c r="H129" s="116"/>
      <c r="I129" s="95"/>
      <c r="J129" s="95"/>
      <c r="K129" s="223"/>
      <c r="L129" s="232"/>
      <c r="M129" s="232"/>
      <c r="N129" s="222"/>
      <c r="O129" s="223"/>
      <c r="P129" s="223"/>
      <c r="Q129" s="118"/>
      <c r="R129" s="119"/>
    </row>
    <row r="130" spans="1:18" s="120" customFormat="1" ht="25.5" customHeight="1">
      <c r="A130" s="113"/>
      <c r="B130" s="114"/>
      <c r="C130" s="95"/>
      <c r="D130" s="123"/>
      <c r="E130" s="95"/>
      <c r="F130" s="115"/>
      <c r="G130" s="95"/>
      <c r="H130" s="116"/>
      <c r="I130" s="95"/>
      <c r="J130" s="95"/>
      <c r="K130" s="223"/>
      <c r="L130" s="232"/>
      <c r="M130" s="232"/>
      <c r="N130" s="222"/>
      <c r="O130" s="223"/>
      <c r="P130" s="223"/>
      <c r="Q130" s="118"/>
      <c r="R130" s="119"/>
    </row>
    <row r="131" spans="1:18" s="120" customFormat="1" ht="25.5" customHeight="1">
      <c r="A131" s="113"/>
      <c r="B131" s="114"/>
      <c r="C131" s="95"/>
      <c r="D131" s="123"/>
      <c r="E131" s="95"/>
      <c r="F131" s="115"/>
      <c r="G131" s="95"/>
      <c r="H131" s="116"/>
      <c r="I131" s="95"/>
      <c r="J131" s="95"/>
      <c r="K131" s="223"/>
      <c r="L131" s="232"/>
      <c r="M131" s="232"/>
      <c r="N131" s="222"/>
      <c r="O131" s="223"/>
      <c r="P131" s="223"/>
      <c r="Q131" s="118"/>
      <c r="R131" s="119"/>
    </row>
    <row r="132" spans="1:18" s="121" customFormat="1" ht="24.75" customHeight="1">
      <c r="A132" s="113"/>
      <c r="B132" s="114"/>
      <c r="C132" s="95"/>
      <c r="D132" s="123"/>
      <c r="E132" s="95"/>
      <c r="F132" s="115"/>
      <c r="G132" s="95"/>
      <c r="H132" s="116"/>
      <c r="I132" s="95"/>
      <c r="J132" s="95"/>
      <c r="K132" s="223"/>
      <c r="L132" s="232"/>
      <c r="M132" s="232"/>
      <c r="N132" s="222"/>
      <c r="O132" s="223"/>
      <c r="P132" s="223"/>
      <c r="Q132" s="118"/>
      <c r="R132" s="119"/>
    </row>
    <row r="133" spans="1:18" s="121" customFormat="1" ht="24.75" customHeight="1">
      <c r="A133" s="113"/>
      <c r="B133" s="114"/>
      <c r="C133" s="95"/>
      <c r="D133" s="123"/>
      <c r="E133" s="95"/>
      <c r="F133" s="115"/>
      <c r="G133" s="95"/>
      <c r="H133" s="116"/>
      <c r="I133" s="95"/>
      <c r="J133" s="95"/>
      <c r="K133" s="223"/>
      <c r="L133" s="232"/>
      <c r="M133" s="232"/>
      <c r="N133" s="222"/>
      <c r="O133" s="223"/>
      <c r="P133" s="223"/>
      <c r="Q133" s="118"/>
      <c r="R133" s="119"/>
    </row>
    <row r="134" spans="1:18" s="121" customFormat="1" ht="24.75" customHeight="1">
      <c r="A134" s="113"/>
      <c r="B134" s="114"/>
      <c r="C134" s="95"/>
      <c r="D134" s="123"/>
      <c r="E134" s="95"/>
      <c r="F134" s="115"/>
      <c r="G134" s="95"/>
      <c r="H134" s="116"/>
      <c r="I134" s="95"/>
      <c r="J134" s="95"/>
      <c r="K134" s="223"/>
      <c r="L134" s="232"/>
      <c r="M134" s="232"/>
      <c r="N134" s="222"/>
      <c r="O134" s="223"/>
      <c r="P134" s="223"/>
      <c r="Q134" s="118"/>
      <c r="R134" s="119"/>
    </row>
    <row r="135" spans="1:18" s="121" customFormat="1" ht="24.75" customHeight="1">
      <c r="A135" s="113"/>
      <c r="B135" s="114"/>
      <c r="C135" s="95"/>
      <c r="D135" s="123"/>
      <c r="E135" s="95"/>
      <c r="F135" s="115"/>
      <c r="G135" s="95"/>
      <c r="H135" s="116"/>
      <c r="I135" s="95"/>
      <c r="J135" s="95"/>
      <c r="K135" s="223"/>
      <c r="L135" s="232"/>
      <c r="M135" s="232"/>
      <c r="N135" s="222"/>
      <c r="O135" s="223"/>
      <c r="P135" s="223"/>
      <c r="Q135" s="118"/>
      <c r="R135" s="119"/>
    </row>
    <row r="136" spans="1:18" s="121" customFormat="1" ht="24.75" customHeight="1">
      <c r="A136" s="113"/>
      <c r="B136" s="114"/>
      <c r="C136" s="95"/>
      <c r="D136" s="123"/>
      <c r="E136" s="95"/>
      <c r="F136" s="115"/>
      <c r="G136" s="95"/>
      <c r="H136" s="116"/>
      <c r="I136" s="95"/>
      <c r="J136" s="95"/>
      <c r="K136" s="223"/>
      <c r="L136" s="232"/>
      <c r="M136" s="232"/>
      <c r="N136" s="222"/>
      <c r="O136" s="223"/>
      <c r="P136" s="223"/>
      <c r="Q136" s="118"/>
      <c r="R136" s="119"/>
    </row>
    <row r="137" spans="1:18" s="121" customFormat="1" ht="24.75" customHeight="1">
      <c r="A137" s="113"/>
      <c r="B137" s="114"/>
      <c r="C137" s="95"/>
      <c r="D137" s="122"/>
      <c r="E137" s="85"/>
      <c r="F137" s="115"/>
      <c r="G137" s="95"/>
      <c r="H137" s="116"/>
      <c r="I137" s="95"/>
      <c r="J137" s="95"/>
      <c r="K137" s="223"/>
      <c r="L137" s="232"/>
      <c r="M137" s="232"/>
      <c r="N137" s="222"/>
      <c r="O137" s="223"/>
      <c r="P137" s="223"/>
      <c r="Q137" s="118"/>
      <c r="R137" s="119"/>
    </row>
    <row r="138" spans="1:18" s="121" customFormat="1" ht="25.5" customHeight="1">
      <c r="A138" s="113"/>
      <c r="B138" s="114"/>
      <c r="C138" s="95"/>
      <c r="D138" s="122"/>
      <c r="E138" s="95"/>
      <c r="F138" s="115"/>
      <c r="G138" s="95"/>
      <c r="H138" s="116"/>
      <c r="I138" s="95"/>
      <c r="J138" s="95"/>
      <c r="K138" s="223"/>
      <c r="L138" s="232"/>
      <c r="M138" s="232"/>
      <c r="N138" s="222"/>
      <c r="O138" s="223"/>
      <c r="P138" s="223"/>
      <c r="Q138" s="118"/>
      <c r="R138" s="119"/>
    </row>
    <row r="139" spans="1:18" s="121" customFormat="1" ht="24.75" customHeight="1">
      <c r="A139" s="113"/>
      <c r="B139" s="114"/>
      <c r="C139" s="95"/>
      <c r="D139" s="122"/>
      <c r="E139" s="95"/>
      <c r="F139" s="117"/>
      <c r="G139" s="95"/>
      <c r="H139" s="116"/>
      <c r="I139" s="95"/>
      <c r="J139" s="95"/>
      <c r="K139" s="223"/>
      <c r="L139" s="232"/>
      <c r="M139" s="232"/>
      <c r="N139" s="222"/>
      <c r="O139" s="223"/>
      <c r="P139" s="223"/>
      <c r="Q139" s="118"/>
      <c r="R139" s="119"/>
    </row>
    <row r="140" spans="1:18" s="120" customFormat="1" ht="29.25" customHeight="1">
      <c r="A140" s="113"/>
      <c r="B140" s="114"/>
      <c r="C140" s="95"/>
      <c r="D140" s="123"/>
      <c r="E140" s="104"/>
      <c r="F140" s="115"/>
      <c r="G140" s="95"/>
      <c r="H140" s="116"/>
      <c r="I140" s="95"/>
      <c r="J140" s="95"/>
      <c r="K140" s="223"/>
      <c r="L140" s="232"/>
      <c r="M140" s="232"/>
      <c r="N140" s="222"/>
      <c r="O140" s="223"/>
      <c r="P140" s="223"/>
      <c r="Q140" s="118"/>
      <c r="R140" s="119"/>
    </row>
    <row r="141" spans="1:18" s="120" customFormat="1" ht="24.75" customHeight="1">
      <c r="A141" s="113"/>
      <c r="B141" s="114"/>
      <c r="C141" s="95"/>
      <c r="D141" s="215"/>
      <c r="E141" s="95"/>
      <c r="F141" s="115"/>
      <c r="G141" s="95"/>
      <c r="H141" s="116"/>
      <c r="I141" s="95"/>
      <c r="J141" s="95"/>
      <c r="K141" s="223"/>
      <c r="L141" s="232"/>
      <c r="M141" s="232"/>
      <c r="N141" s="222"/>
      <c r="O141" s="223"/>
      <c r="P141" s="223"/>
      <c r="Q141" s="118"/>
      <c r="R141" s="119"/>
    </row>
    <row r="142" spans="1:18" s="120" customFormat="1" ht="24.75" customHeight="1">
      <c r="A142" s="113"/>
      <c r="B142" s="114"/>
      <c r="C142" s="95"/>
      <c r="D142" s="215"/>
      <c r="E142" s="95"/>
      <c r="F142" s="115"/>
      <c r="G142" s="95"/>
      <c r="H142" s="116"/>
      <c r="I142" s="95"/>
      <c r="J142" s="95"/>
      <c r="K142" s="223"/>
      <c r="L142" s="232"/>
      <c r="M142" s="232"/>
      <c r="N142" s="222"/>
      <c r="O142" s="223"/>
      <c r="P142" s="223"/>
      <c r="Q142" s="118"/>
      <c r="R142" s="119"/>
    </row>
    <row r="143" spans="1:18" s="120" customFormat="1" ht="24.75" customHeight="1">
      <c r="A143" s="113"/>
      <c r="B143" s="114"/>
      <c r="C143" s="95"/>
      <c r="D143" s="215"/>
      <c r="E143" s="95"/>
      <c r="F143" s="115"/>
      <c r="G143" s="95"/>
      <c r="H143" s="116"/>
      <c r="I143" s="95"/>
      <c r="J143" s="95"/>
      <c r="K143" s="223"/>
      <c r="L143" s="232"/>
      <c r="M143" s="232"/>
      <c r="N143" s="222"/>
      <c r="O143" s="223"/>
      <c r="P143" s="223"/>
      <c r="Q143" s="118"/>
      <c r="R143" s="119"/>
    </row>
    <row r="144" spans="1:18" s="121" customFormat="1" ht="27.75" customHeight="1">
      <c r="A144" s="113"/>
      <c r="B144" s="114"/>
      <c r="C144" s="95"/>
      <c r="D144" s="123"/>
      <c r="E144" s="95"/>
      <c r="F144" s="115"/>
      <c r="G144" s="95"/>
      <c r="H144" s="116"/>
      <c r="I144" s="95"/>
      <c r="J144" s="95"/>
      <c r="K144" s="223"/>
      <c r="L144" s="232"/>
      <c r="M144" s="232"/>
      <c r="N144" s="222"/>
      <c r="O144" s="223"/>
      <c r="P144" s="223"/>
      <c r="Q144" s="118"/>
      <c r="R144" s="119"/>
    </row>
    <row r="145" spans="1:18" s="121" customFormat="1" ht="27.75" customHeight="1">
      <c r="A145" s="113"/>
      <c r="B145" s="114"/>
      <c r="C145" s="95"/>
      <c r="D145" s="123"/>
      <c r="E145" s="95"/>
      <c r="F145" s="115"/>
      <c r="G145" s="95"/>
      <c r="H145" s="116"/>
      <c r="I145" s="95"/>
      <c r="J145" s="95"/>
      <c r="K145" s="223"/>
      <c r="L145" s="232"/>
      <c r="M145" s="232"/>
      <c r="N145" s="222"/>
      <c r="O145" s="223"/>
      <c r="P145" s="223"/>
      <c r="Q145" s="118"/>
      <c r="R145" s="119"/>
    </row>
    <row r="146" spans="1:18" s="121" customFormat="1" ht="27.75" customHeight="1">
      <c r="A146" s="113"/>
      <c r="B146" s="114"/>
      <c r="C146" s="95"/>
      <c r="D146" s="123"/>
      <c r="E146" s="95"/>
      <c r="F146" s="115"/>
      <c r="G146" s="95"/>
      <c r="H146" s="116"/>
      <c r="I146" s="95"/>
      <c r="J146" s="95"/>
      <c r="K146" s="223"/>
      <c r="L146" s="232"/>
      <c r="M146" s="232"/>
      <c r="N146" s="222"/>
      <c r="O146" s="223"/>
      <c r="P146" s="223"/>
      <c r="Q146" s="118"/>
      <c r="R146" s="119"/>
    </row>
    <row r="147" spans="1:18" s="120" customFormat="1" ht="24.75" customHeight="1">
      <c r="A147" s="113"/>
      <c r="B147" s="114"/>
      <c r="C147" s="95"/>
      <c r="D147" s="215"/>
      <c r="E147" s="95"/>
      <c r="F147" s="115"/>
      <c r="G147" s="95"/>
      <c r="H147" s="116"/>
      <c r="I147" s="95"/>
      <c r="J147" s="95"/>
      <c r="K147" s="223"/>
      <c r="L147" s="232"/>
      <c r="M147" s="232"/>
      <c r="N147" s="222"/>
      <c r="O147" s="223"/>
      <c r="P147" s="223"/>
      <c r="Q147" s="118"/>
      <c r="R147" s="119"/>
    </row>
    <row r="148" spans="1:18" s="120" customFormat="1" ht="24.75" customHeight="1">
      <c r="A148" s="113"/>
      <c r="B148" s="114"/>
      <c r="C148" s="95"/>
      <c r="D148" s="123"/>
      <c r="E148" s="95"/>
      <c r="F148" s="115"/>
      <c r="G148" s="95"/>
      <c r="H148" s="116"/>
      <c r="I148" s="95"/>
      <c r="J148" s="95"/>
      <c r="K148" s="223"/>
      <c r="L148" s="232"/>
      <c r="M148" s="232"/>
      <c r="N148" s="222"/>
      <c r="O148" s="223"/>
      <c r="P148" s="223"/>
      <c r="Q148" s="118"/>
      <c r="R148" s="119"/>
    </row>
    <row r="149" spans="1:18" s="121" customFormat="1" ht="24.75" customHeight="1">
      <c r="A149" s="113"/>
      <c r="B149" s="114"/>
      <c r="C149" s="95"/>
      <c r="D149" s="123"/>
      <c r="E149" s="95"/>
      <c r="F149" s="115"/>
      <c r="G149" s="95"/>
      <c r="H149" s="116"/>
      <c r="I149" s="95"/>
      <c r="J149" s="95"/>
      <c r="K149" s="223"/>
      <c r="L149" s="232"/>
      <c r="M149" s="232"/>
      <c r="N149" s="222"/>
      <c r="O149" s="223"/>
      <c r="P149" s="223"/>
      <c r="Q149" s="118"/>
      <c r="R149" s="119"/>
    </row>
    <row r="150" spans="1:18" s="121" customFormat="1" ht="24.75" customHeight="1">
      <c r="A150" s="113"/>
      <c r="B150" s="114"/>
      <c r="C150" s="95"/>
      <c r="D150" s="123"/>
      <c r="E150" s="95"/>
      <c r="F150" s="115"/>
      <c r="G150" s="95"/>
      <c r="H150" s="116"/>
      <c r="I150" s="95"/>
      <c r="J150" s="95"/>
      <c r="K150" s="223"/>
      <c r="L150" s="232"/>
      <c r="M150" s="232"/>
      <c r="N150" s="222"/>
      <c r="O150" s="223"/>
      <c r="P150" s="223"/>
      <c r="Q150" s="118"/>
      <c r="R150" s="119"/>
    </row>
    <row r="151" spans="1:18" s="121" customFormat="1" ht="24.75" customHeight="1">
      <c r="A151" s="113"/>
      <c r="B151" s="114"/>
      <c r="C151" s="95"/>
      <c r="D151" s="122"/>
      <c r="E151" s="85"/>
      <c r="F151" s="115"/>
      <c r="G151" s="95"/>
      <c r="H151" s="116"/>
      <c r="I151" s="95"/>
      <c r="J151" s="95"/>
      <c r="K151" s="223"/>
      <c r="L151" s="232"/>
      <c r="M151" s="232"/>
      <c r="N151" s="222"/>
      <c r="O151" s="223"/>
      <c r="P151" s="223"/>
      <c r="Q151" s="118"/>
      <c r="R151" s="119"/>
    </row>
    <row r="152" spans="1:18" s="121" customFormat="1" ht="24.75" customHeight="1">
      <c r="A152" s="113"/>
      <c r="B152" s="114"/>
      <c r="C152" s="95"/>
      <c r="D152" s="123"/>
      <c r="E152" s="95"/>
      <c r="F152" s="115"/>
      <c r="G152" s="95"/>
      <c r="H152" s="116"/>
      <c r="I152" s="95"/>
      <c r="J152" s="95"/>
      <c r="K152" s="223"/>
      <c r="L152" s="232"/>
      <c r="M152" s="232"/>
      <c r="N152" s="222"/>
      <c r="O152" s="223"/>
      <c r="P152" s="223"/>
      <c r="Q152" s="118"/>
      <c r="R152" s="119"/>
    </row>
    <row r="153" spans="1:18" s="120" customFormat="1" ht="25.5" customHeight="1">
      <c r="A153" s="113"/>
      <c r="B153" s="114"/>
      <c r="C153" s="95"/>
      <c r="D153" s="123"/>
      <c r="E153" s="95"/>
      <c r="F153" s="115"/>
      <c r="G153" s="95"/>
      <c r="H153" s="116"/>
      <c r="I153" s="95"/>
      <c r="J153" s="95"/>
      <c r="K153" s="223"/>
      <c r="L153" s="232"/>
      <c r="M153" s="232"/>
      <c r="N153" s="222"/>
      <c r="O153" s="223"/>
      <c r="P153" s="223"/>
      <c r="Q153" s="118"/>
      <c r="R153" s="119"/>
    </row>
    <row r="154" spans="1:18" s="120" customFormat="1" ht="25.5" customHeight="1">
      <c r="A154" s="113"/>
      <c r="B154" s="114"/>
      <c r="C154" s="95"/>
      <c r="D154" s="123"/>
      <c r="E154" s="95"/>
      <c r="F154" s="115"/>
      <c r="G154" s="95"/>
      <c r="H154" s="116"/>
      <c r="I154" s="95"/>
      <c r="J154" s="95"/>
      <c r="K154" s="223"/>
      <c r="L154" s="232"/>
      <c r="M154" s="232"/>
      <c r="N154" s="222"/>
      <c r="O154" s="223"/>
      <c r="P154" s="223"/>
      <c r="Q154" s="118"/>
      <c r="R154" s="119"/>
    </row>
    <row r="155" spans="1:18" s="120" customFormat="1" ht="25.5" customHeight="1">
      <c r="A155" s="113"/>
      <c r="B155" s="114"/>
      <c r="C155" s="95"/>
      <c r="D155" s="123"/>
      <c r="E155" s="95"/>
      <c r="F155" s="115"/>
      <c r="G155" s="95"/>
      <c r="H155" s="116"/>
      <c r="I155" s="95"/>
      <c r="J155" s="95"/>
      <c r="K155" s="223"/>
      <c r="L155" s="232"/>
      <c r="M155" s="232"/>
      <c r="N155" s="222"/>
      <c r="O155" s="223"/>
      <c r="P155" s="223"/>
      <c r="Q155" s="118"/>
      <c r="R155" s="119"/>
    </row>
    <row r="156" spans="1:18" s="121" customFormat="1" ht="24.75" customHeight="1">
      <c r="A156" s="113"/>
      <c r="B156" s="114"/>
      <c r="C156" s="95"/>
      <c r="D156" s="123"/>
      <c r="E156" s="95"/>
      <c r="F156" s="115"/>
      <c r="G156" s="95"/>
      <c r="H156" s="116"/>
      <c r="I156" s="95"/>
      <c r="J156" s="95"/>
      <c r="K156" s="223"/>
      <c r="L156" s="232"/>
      <c r="M156" s="232"/>
      <c r="N156" s="222"/>
      <c r="O156" s="223"/>
      <c r="P156" s="223"/>
      <c r="Q156" s="118"/>
      <c r="R156" s="119"/>
    </row>
    <row r="157" spans="1:18" s="121" customFormat="1" ht="24.75" customHeight="1">
      <c r="A157" s="113"/>
      <c r="B157" s="114"/>
      <c r="C157" s="95"/>
      <c r="D157" s="123"/>
      <c r="E157" s="95"/>
      <c r="F157" s="115"/>
      <c r="G157" s="95"/>
      <c r="H157" s="116"/>
      <c r="I157" s="95"/>
      <c r="J157" s="95"/>
      <c r="K157" s="223"/>
      <c r="L157" s="232"/>
      <c r="M157" s="232"/>
      <c r="N157" s="222"/>
      <c r="O157" s="223"/>
      <c r="P157" s="223"/>
      <c r="Q157" s="118"/>
      <c r="R157" s="119"/>
    </row>
    <row r="158" spans="1:18" s="121" customFormat="1" ht="24.75" customHeight="1">
      <c r="A158" s="113"/>
      <c r="B158" s="114"/>
      <c r="C158" s="95"/>
      <c r="D158" s="123"/>
      <c r="E158" s="95"/>
      <c r="F158" s="115"/>
      <c r="G158" s="95"/>
      <c r="H158" s="116"/>
      <c r="I158" s="95"/>
      <c r="J158" s="95"/>
      <c r="K158" s="223"/>
      <c r="L158" s="232"/>
      <c r="M158" s="232"/>
      <c r="N158" s="222"/>
      <c r="O158" s="223"/>
      <c r="P158" s="223"/>
      <c r="Q158" s="118"/>
      <c r="R158" s="119"/>
    </row>
    <row r="159" spans="1:18" s="121" customFormat="1" ht="24.75" customHeight="1">
      <c r="A159" s="113"/>
      <c r="B159" s="114"/>
      <c r="C159" s="95"/>
      <c r="D159" s="123"/>
      <c r="E159" s="95"/>
      <c r="F159" s="115"/>
      <c r="G159" s="95"/>
      <c r="H159" s="116"/>
      <c r="I159" s="95"/>
      <c r="J159" s="95"/>
      <c r="K159" s="223"/>
      <c r="L159" s="232"/>
      <c r="M159" s="232"/>
      <c r="N159" s="222"/>
      <c r="O159" s="223"/>
      <c r="P159" s="223"/>
      <c r="Q159" s="118"/>
      <c r="R159" s="119"/>
    </row>
    <row r="160" spans="1:18" s="121" customFormat="1" ht="24.75" customHeight="1">
      <c r="A160" s="113"/>
      <c r="B160" s="114"/>
      <c r="C160" s="95"/>
      <c r="D160" s="122"/>
      <c r="E160" s="85"/>
      <c r="F160" s="115"/>
      <c r="G160" s="95"/>
      <c r="H160" s="116"/>
      <c r="I160" s="95"/>
      <c r="J160" s="95"/>
      <c r="K160" s="223"/>
      <c r="L160" s="232"/>
      <c r="M160" s="232"/>
      <c r="N160" s="222"/>
      <c r="O160" s="223"/>
      <c r="P160" s="223"/>
      <c r="Q160" s="118"/>
      <c r="R160" s="119"/>
    </row>
    <row r="161" spans="1:18" s="121" customFormat="1" ht="25.5" customHeight="1">
      <c r="A161" s="113"/>
      <c r="B161" s="114"/>
      <c r="C161" s="95"/>
      <c r="D161" s="122"/>
      <c r="E161" s="95"/>
      <c r="F161" s="115"/>
      <c r="G161" s="95"/>
      <c r="H161" s="116"/>
      <c r="I161" s="95"/>
      <c r="J161" s="95"/>
      <c r="K161" s="223"/>
      <c r="L161" s="232"/>
      <c r="M161" s="232"/>
      <c r="N161" s="222"/>
      <c r="O161" s="223"/>
      <c r="P161" s="223"/>
      <c r="Q161" s="118"/>
      <c r="R161" s="119"/>
    </row>
    <row r="162" spans="1:18" s="121" customFormat="1" ht="24.75" customHeight="1">
      <c r="A162" s="113"/>
      <c r="B162" s="114"/>
      <c r="C162" s="95"/>
      <c r="D162" s="122"/>
      <c r="E162" s="95"/>
      <c r="F162" s="117"/>
      <c r="G162" s="95"/>
      <c r="H162" s="116"/>
      <c r="I162" s="95"/>
      <c r="J162" s="95"/>
      <c r="K162" s="223"/>
      <c r="L162" s="232"/>
      <c r="M162" s="232"/>
      <c r="N162" s="222"/>
      <c r="O162" s="223"/>
      <c r="P162" s="223"/>
      <c r="Q162" s="118"/>
      <c r="R162" s="119"/>
    </row>
    <row r="163" spans="1:18" s="120" customFormat="1" ht="29.25" customHeight="1">
      <c r="A163" s="113"/>
      <c r="B163" s="114"/>
      <c r="C163" s="95"/>
      <c r="D163" s="123"/>
      <c r="E163" s="104"/>
      <c r="F163" s="115"/>
      <c r="G163" s="95"/>
      <c r="H163" s="116"/>
      <c r="I163" s="95"/>
      <c r="J163" s="95"/>
      <c r="K163" s="223"/>
      <c r="L163" s="232"/>
      <c r="M163" s="232"/>
      <c r="N163" s="222"/>
      <c r="O163" s="223"/>
      <c r="P163" s="223"/>
      <c r="Q163" s="118"/>
      <c r="R163" s="119"/>
    </row>
    <row r="164" spans="1:18" s="120" customFormat="1" ht="24.75" customHeight="1">
      <c r="A164" s="113"/>
      <c r="B164" s="114"/>
      <c r="C164" s="95"/>
      <c r="D164" s="215"/>
      <c r="E164" s="95"/>
      <c r="F164" s="115"/>
      <c r="G164" s="95"/>
      <c r="H164" s="116"/>
      <c r="I164" s="95"/>
      <c r="J164" s="95"/>
      <c r="K164" s="223"/>
      <c r="L164" s="232"/>
      <c r="M164" s="232"/>
      <c r="N164" s="222"/>
      <c r="O164" s="223"/>
      <c r="P164" s="223"/>
      <c r="Q164" s="118"/>
      <c r="R164" s="119"/>
    </row>
    <row r="165" spans="1:18" s="120" customFormat="1" ht="24.75" customHeight="1">
      <c r="A165" s="113"/>
      <c r="B165" s="114"/>
      <c r="C165" s="95"/>
      <c r="D165" s="215"/>
      <c r="E165" s="95"/>
      <c r="F165" s="115"/>
      <c r="G165" s="95"/>
      <c r="H165" s="116"/>
      <c r="I165" s="95"/>
      <c r="J165" s="95"/>
      <c r="K165" s="223"/>
      <c r="L165" s="232"/>
      <c r="M165" s="232"/>
      <c r="N165" s="222"/>
      <c r="O165" s="223"/>
      <c r="P165" s="223"/>
      <c r="Q165" s="118"/>
      <c r="R165" s="119"/>
    </row>
    <row r="166" spans="1:18" s="121" customFormat="1" ht="27.75" customHeight="1">
      <c r="A166" s="113"/>
      <c r="B166" s="114"/>
      <c r="C166" s="95"/>
      <c r="D166" s="123"/>
      <c r="E166" s="95"/>
      <c r="F166" s="115"/>
      <c r="G166" s="95"/>
      <c r="H166" s="116"/>
      <c r="I166" s="95"/>
      <c r="J166" s="95"/>
      <c r="K166" s="223"/>
      <c r="L166" s="232"/>
      <c r="M166" s="232"/>
      <c r="N166" s="222"/>
      <c r="O166" s="223"/>
      <c r="P166" s="223"/>
      <c r="Q166" s="118"/>
      <c r="R166" s="119"/>
    </row>
    <row r="167" spans="1:18" s="121" customFormat="1" ht="27.75" customHeight="1">
      <c r="A167" s="113"/>
      <c r="B167" s="114"/>
      <c r="C167" s="95"/>
      <c r="D167" s="123"/>
      <c r="E167" s="95"/>
      <c r="F167" s="115"/>
      <c r="G167" s="95"/>
      <c r="H167" s="116"/>
      <c r="I167" s="95"/>
      <c r="J167" s="95"/>
      <c r="K167" s="223"/>
      <c r="L167" s="232"/>
      <c r="M167" s="232"/>
      <c r="N167" s="222"/>
      <c r="O167" s="223"/>
      <c r="P167" s="223"/>
      <c r="Q167" s="118"/>
      <c r="R167" s="119"/>
    </row>
    <row r="168" spans="1:18" s="121" customFormat="1" ht="27.75" customHeight="1">
      <c r="A168" s="113"/>
      <c r="B168" s="114"/>
      <c r="C168" s="95"/>
      <c r="D168" s="123"/>
      <c r="E168" s="95"/>
      <c r="F168" s="115"/>
      <c r="G168" s="95"/>
      <c r="H168" s="116"/>
      <c r="I168" s="95"/>
      <c r="J168" s="95"/>
      <c r="K168" s="223"/>
      <c r="L168" s="232"/>
      <c r="M168" s="232"/>
      <c r="N168" s="222"/>
      <c r="O168" s="223"/>
      <c r="P168" s="223"/>
      <c r="Q168" s="118"/>
      <c r="R168" s="119"/>
    </row>
    <row r="169" spans="1:18" s="120" customFormat="1" ht="24.75" customHeight="1">
      <c r="A169" s="113"/>
      <c r="B169" s="114"/>
      <c r="C169" s="95"/>
      <c r="D169" s="215"/>
      <c r="E169" s="95"/>
      <c r="F169" s="115"/>
      <c r="G169" s="95"/>
      <c r="H169" s="116"/>
      <c r="I169" s="95"/>
      <c r="J169" s="95"/>
      <c r="K169" s="223"/>
      <c r="L169" s="232"/>
      <c r="M169" s="232"/>
      <c r="N169" s="222"/>
      <c r="O169" s="223"/>
      <c r="P169" s="223"/>
      <c r="Q169" s="118"/>
      <c r="R169" s="119"/>
    </row>
    <row r="170" spans="1:18" s="120" customFormat="1" ht="24.75" customHeight="1">
      <c r="A170" s="113"/>
      <c r="B170" s="114"/>
      <c r="C170" s="95"/>
      <c r="D170" s="215"/>
      <c r="E170" s="95"/>
      <c r="F170" s="115"/>
      <c r="G170" s="95"/>
      <c r="H170" s="116"/>
      <c r="I170" s="95"/>
      <c r="J170" s="95"/>
      <c r="K170" s="223"/>
      <c r="L170" s="232"/>
      <c r="M170" s="232"/>
      <c r="N170" s="222"/>
      <c r="O170" s="223"/>
      <c r="P170" s="223"/>
      <c r="Q170" s="118"/>
      <c r="R170" s="119"/>
    </row>
    <row r="171" spans="1:18" s="120" customFormat="1" ht="24.75" customHeight="1">
      <c r="A171" s="113"/>
      <c r="B171" s="114"/>
      <c r="C171" s="95"/>
      <c r="D171" s="123"/>
      <c r="E171" s="95"/>
      <c r="F171" s="115"/>
      <c r="G171" s="95"/>
      <c r="H171" s="116"/>
      <c r="I171" s="95"/>
      <c r="J171" s="95"/>
      <c r="K171" s="223"/>
      <c r="L171" s="232"/>
      <c r="M171" s="232"/>
      <c r="N171" s="222"/>
      <c r="O171" s="223"/>
      <c r="P171" s="223"/>
      <c r="Q171" s="118"/>
      <c r="R171" s="119"/>
    </row>
    <row r="172" spans="1:18" s="121" customFormat="1" ht="24.75" customHeight="1">
      <c r="A172" s="113"/>
      <c r="B172" s="114"/>
      <c r="C172" s="95"/>
      <c r="D172" s="123"/>
      <c r="E172" s="95"/>
      <c r="F172" s="115"/>
      <c r="G172" s="95"/>
      <c r="H172" s="116"/>
      <c r="I172" s="95"/>
      <c r="J172" s="95"/>
      <c r="K172" s="223"/>
      <c r="L172" s="232"/>
      <c r="M172" s="232"/>
      <c r="N172" s="222"/>
      <c r="O172" s="223"/>
      <c r="P172" s="223"/>
      <c r="Q172" s="118"/>
      <c r="R172" s="119"/>
    </row>
    <row r="173" spans="1:18" s="121" customFormat="1" ht="24.75" customHeight="1">
      <c r="A173" s="113"/>
      <c r="B173" s="114"/>
      <c r="C173" s="95"/>
      <c r="D173" s="123"/>
      <c r="E173" s="95"/>
      <c r="F173" s="115"/>
      <c r="G173" s="95"/>
      <c r="H173" s="116"/>
      <c r="I173" s="95"/>
      <c r="J173" s="95"/>
      <c r="K173" s="223"/>
      <c r="L173" s="232"/>
      <c r="M173" s="232"/>
      <c r="N173" s="222"/>
      <c r="O173" s="223"/>
      <c r="P173" s="223"/>
      <c r="Q173" s="118"/>
      <c r="R173" s="119"/>
    </row>
    <row r="174" spans="1:18" s="121" customFormat="1" ht="24.75" customHeight="1">
      <c r="A174" s="113"/>
      <c r="B174" s="114"/>
      <c r="C174" s="95"/>
      <c r="D174" s="122"/>
      <c r="E174" s="85"/>
      <c r="F174" s="115"/>
      <c r="G174" s="95"/>
      <c r="H174" s="116"/>
      <c r="I174" s="95"/>
      <c r="J174" s="95"/>
      <c r="K174" s="223"/>
      <c r="L174" s="232"/>
      <c r="M174" s="232"/>
      <c r="N174" s="222"/>
      <c r="O174" s="223"/>
      <c r="P174" s="223"/>
      <c r="Q174" s="118"/>
      <c r="R174" s="119"/>
    </row>
    <row r="175" spans="1:18" s="121" customFormat="1" ht="24.75" customHeight="1">
      <c r="A175" s="113"/>
      <c r="B175" s="114"/>
      <c r="C175" s="95"/>
      <c r="D175" s="123"/>
      <c r="E175" s="95"/>
      <c r="F175" s="115"/>
      <c r="G175" s="95"/>
      <c r="H175" s="116"/>
      <c r="I175" s="95"/>
      <c r="J175" s="95"/>
      <c r="K175" s="223"/>
      <c r="L175" s="232"/>
      <c r="M175" s="232"/>
      <c r="N175" s="222"/>
      <c r="O175" s="223"/>
      <c r="P175" s="223"/>
      <c r="Q175" s="118"/>
      <c r="R175" s="119"/>
    </row>
    <row r="176" spans="1:18" s="120" customFormat="1" ht="25.5" customHeight="1">
      <c r="A176" s="113"/>
      <c r="B176" s="114"/>
      <c r="C176" s="95"/>
      <c r="D176" s="123"/>
      <c r="E176" s="95"/>
      <c r="F176" s="115"/>
      <c r="G176" s="95"/>
      <c r="H176" s="116"/>
      <c r="I176" s="95"/>
      <c r="J176" s="95"/>
      <c r="K176" s="223"/>
      <c r="L176" s="232"/>
      <c r="M176" s="232"/>
      <c r="N176" s="222"/>
      <c r="O176" s="223"/>
      <c r="P176" s="223"/>
      <c r="Q176" s="118"/>
      <c r="R176" s="119"/>
    </row>
    <row r="177" spans="1:18" s="120" customFormat="1" ht="25.5" customHeight="1">
      <c r="A177" s="113"/>
      <c r="B177" s="114"/>
      <c r="C177" s="95"/>
      <c r="D177" s="123"/>
      <c r="E177" s="95"/>
      <c r="F177" s="115"/>
      <c r="G177" s="95"/>
      <c r="H177" s="116"/>
      <c r="I177" s="95"/>
      <c r="J177" s="95"/>
      <c r="K177" s="223"/>
      <c r="L177" s="232"/>
      <c r="M177" s="232"/>
      <c r="N177" s="222"/>
      <c r="O177" s="223"/>
      <c r="P177" s="223"/>
      <c r="Q177" s="118"/>
      <c r="R177" s="119"/>
    </row>
    <row r="178" spans="1:18" s="120" customFormat="1" ht="25.5" customHeight="1">
      <c r="A178" s="113"/>
      <c r="B178" s="114"/>
      <c r="C178" s="95"/>
      <c r="D178" s="123"/>
      <c r="E178" s="95"/>
      <c r="F178" s="115"/>
      <c r="G178" s="95"/>
      <c r="H178" s="116"/>
      <c r="I178" s="95"/>
      <c r="J178" s="95"/>
      <c r="K178" s="223"/>
      <c r="L178" s="232"/>
      <c r="M178" s="232"/>
      <c r="N178" s="222"/>
      <c r="O178" s="223"/>
      <c r="P178" s="223"/>
      <c r="Q178" s="118"/>
      <c r="R178" s="119"/>
    </row>
    <row r="179" spans="1:18" s="121" customFormat="1" ht="24.75" customHeight="1">
      <c r="A179" s="113"/>
      <c r="B179" s="114"/>
      <c r="C179" s="95"/>
      <c r="D179" s="123"/>
      <c r="E179" s="95"/>
      <c r="F179" s="115"/>
      <c r="G179" s="95"/>
      <c r="H179" s="116"/>
      <c r="I179" s="95"/>
      <c r="J179" s="95"/>
      <c r="K179" s="223"/>
      <c r="L179" s="232"/>
      <c r="M179" s="232"/>
      <c r="N179" s="222"/>
      <c r="O179" s="223"/>
      <c r="P179" s="223"/>
      <c r="Q179" s="118"/>
      <c r="R179" s="119"/>
    </row>
    <row r="180" spans="1:18" s="121" customFormat="1" ht="24.75" customHeight="1">
      <c r="A180" s="113"/>
      <c r="B180" s="114"/>
      <c r="C180" s="95"/>
      <c r="D180" s="123"/>
      <c r="E180" s="95"/>
      <c r="F180" s="115"/>
      <c r="G180" s="95"/>
      <c r="H180" s="116"/>
      <c r="I180" s="95"/>
      <c r="J180" s="95"/>
      <c r="K180" s="223"/>
      <c r="L180" s="232"/>
      <c r="M180" s="232"/>
      <c r="N180" s="222"/>
      <c r="O180" s="223"/>
      <c r="P180" s="223"/>
      <c r="Q180" s="118"/>
      <c r="R180" s="119"/>
    </row>
    <row r="181" spans="1:18" s="121" customFormat="1" ht="24.75" customHeight="1">
      <c r="A181" s="113"/>
      <c r="B181" s="114"/>
      <c r="C181" s="95"/>
      <c r="D181" s="123"/>
      <c r="E181" s="95"/>
      <c r="F181" s="115"/>
      <c r="G181" s="95"/>
      <c r="H181" s="116"/>
      <c r="I181" s="95"/>
      <c r="J181" s="95"/>
      <c r="K181" s="223"/>
      <c r="L181" s="232"/>
      <c r="M181" s="232"/>
      <c r="N181" s="222"/>
      <c r="O181" s="223"/>
      <c r="P181" s="223"/>
      <c r="Q181" s="118"/>
      <c r="R181" s="119"/>
    </row>
    <row r="182" spans="1:18" s="121" customFormat="1" ht="24.75" customHeight="1">
      <c r="A182" s="113"/>
      <c r="B182" s="114"/>
      <c r="C182" s="95"/>
      <c r="D182" s="123"/>
      <c r="E182" s="95"/>
      <c r="F182" s="115"/>
      <c r="G182" s="95"/>
      <c r="H182" s="116"/>
      <c r="I182" s="95"/>
      <c r="J182" s="95"/>
      <c r="K182" s="223"/>
      <c r="L182" s="232"/>
      <c r="M182" s="232"/>
      <c r="N182" s="222"/>
      <c r="O182" s="223"/>
      <c r="P182" s="223"/>
      <c r="Q182" s="118"/>
      <c r="R182" s="119"/>
    </row>
    <row r="183" spans="1:18" s="121" customFormat="1" ht="24.75" customHeight="1">
      <c r="A183" s="113"/>
      <c r="B183" s="114"/>
      <c r="C183" s="95"/>
      <c r="D183" s="123"/>
      <c r="E183" s="95"/>
      <c r="F183" s="115"/>
      <c r="G183" s="95"/>
      <c r="H183" s="116"/>
      <c r="I183" s="95"/>
      <c r="J183" s="95"/>
      <c r="K183" s="223"/>
      <c r="L183" s="232"/>
      <c r="M183" s="232"/>
      <c r="N183" s="222"/>
      <c r="O183" s="223"/>
      <c r="P183" s="223"/>
      <c r="Q183" s="118"/>
      <c r="R183" s="119"/>
    </row>
    <row r="184" spans="1:18" s="121" customFormat="1" ht="24.75" customHeight="1">
      <c r="A184" s="113"/>
      <c r="B184" s="114"/>
      <c r="C184" s="95"/>
      <c r="D184" s="122"/>
      <c r="E184" s="85"/>
      <c r="F184" s="115"/>
      <c r="G184" s="95"/>
      <c r="H184" s="116"/>
      <c r="I184" s="95"/>
      <c r="J184" s="95"/>
      <c r="K184" s="223"/>
      <c r="L184" s="232"/>
      <c r="M184" s="232"/>
      <c r="N184" s="222"/>
      <c r="O184" s="223"/>
      <c r="P184" s="223"/>
      <c r="Q184" s="118"/>
      <c r="R184" s="119"/>
    </row>
    <row r="185" spans="1:18" s="121" customFormat="1" ht="24.75" customHeight="1">
      <c r="A185" s="113"/>
      <c r="B185" s="114"/>
      <c r="C185" s="95"/>
      <c r="D185" s="122"/>
      <c r="E185" s="95"/>
      <c r="F185" s="117"/>
      <c r="G185" s="95"/>
      <c r="H185" s="116"/>
      <c r="I185" s="95"/>
      <c r="J185" s="95"/>
      <c r="K185" s="223"/>
      <c r="L185" s="232"/>
      <c r="M185" s="232"/>
      <c r="N185" s="222"/>
      <c r="O185" s="223"/>
      <c r="P185" s="223"/>
      <c r="Q185" s="118"/>
      <c r="R185" s="119"/>
    </row>
    <row r="186" spans="1:18" s="120" customFormat="1" ht="29.25" customHeight="1">
      <c r="A186" s="113"/>
      <c r="B186" s="114"/>
      <c r="C186" s="95"/>
      <c r="D186" s="123"/>
      <c r="E186" s="104"/>
      <c r="F186" s="115"/>
      <c r="G186" s="95"/>
      <c r="H186" s="116"/>
      <c r="I186" s="95"/>
      <c r="J186" s="95"/>
      <c r="K186" s="223"/>
      <c r="L186" s="232"/>
      <c r="M186" s="232"/>
      <c r="N186" s="222"/>
      <c r="O186" s="223"/>
      <c r="P186" s="223"/>
      <c r="Q186" s="118"/>
      <c r="R186" s="119"/>
    </row>
    <row r="187" spans="1:18" s="120" customFormat="1" ht="24.75" customHeight="1">
      <c r="A187" s="113"/>
      <c r="B187" s="114"/>
      <c r="C187" s="95"/>
      <c r="D187" s="215"/>
      <c r="E187" s="95"/>
      <c r="F187" s="115"/>
      <c r="G187" s="95"/>
      <c r="H187" s="116"/>
      <c r="I187" s="95"/>
      <c r="J187" s="95"/>
      <c r="K187" s="223"/>
      <c r="L187" s="232"/>
      <c r="M187" s="232"/>
      <c r="N187" s="222"/>
      <c r="O187" s="223"/>
      <c r="P187" s="223"/>
      <c r="Q187" s="118"/>
      <c r="R187" s="119"/>
    </row>
    <row r="188" spans="1:18" s="120" customFormat="1" ht="24.75" customHeight="1">
      <c r="A188" s="113"/>
      <c r="B188" s="114"/>
      <c r="C188" s="95"/>
      <c r="D188" s="215"/>
      <c r="E188" s="95"/>
      <c r="F188" s="115"/>
      <c r="G188" s="95"/>
      <c r="H188" s="116"/>
      <c r="I188" s="95"/>
      <c r="J188" s="95"/>
      <c r="K188" s="223"/>
      <c r="L188" s="232"/>
      <c r="M188" s="232"/>
      <c r="N188" s="222"/>
      <c r="O188" s="223"/>
      <c r="P188" s="223"/>
      <c r="Q188" s="118"/>
      <c r="R188" s="119"/>
    </row>
    <row r="189" spans="1:18" s="121" customFormat="1" ht="27.75" customHeight="1">
      <c r="A189" s="113"/>
      <c r="B189" s="114"/>
      <c r="C189" s="95"/>
      <c r="D189" s="123"/>
      <c r="E189" s="95"/>
      <c r="F189" s="115"/>
      <c r="G189" s="95"/>
      <c r="H189" s="116"/>
      <c r="I189" s="95"/>
      <c r="J189" s="95"/>
      <c r="K189" s="223"/>
      <c r="L189" s="232"/>
      <c r="M189" s="232"/>
      <c r="N189" s="222"/>
      <c r="O189" s="223"/>
      <c r="P189" s="223"/>
      <c r="Q189" s="118"/>
      <c r="R189" s="119"/>
    </row>
    <row r="190" spans="1:18" s="121" customFormat="1" ht="27.75" customHeight="1">
      <c r="A190" s="113"/>
      <c r="B190" s="114"/>
      <c r="C190" s="95"/>
      <c r="D190" s="123"/>
      <c r="E190" s="95"/>
      <c r="F190" s="115"/>
      <c r="G190" s="95"/>
      <c r="H190" s="116"/>
      <c r="I190" s="95"/>
      <c r="J190" s="95"/>
      <c r="K190" s="223"/>
      <c r="L190" s="232"/>
      <c r="M190" s="232"/>
      <c r="N190" s="222"/>
      <c r="O190" s="223"/>
      <c r="P190" s="223"/>
      <c r="Q190" s="118"/>
      <c r="R190" s="119"/>
    </row>
    <row r="191" spans="1:18" s="121" customFormat="1" ht="27.75" customHeight="1">
      <c r="A191" s="113"/>
      <c r="B191" s="114"/>
      <c r="C191" s="95"/>
      <c r="D191" s="123"/>
      <c r="E191" s="95"/>
      <c r="F191" s="115"/>
      <c r="G191" s="95"/>
      <c r="H191" s="116"/>
      <c r="I191" s="95"/>
      <c r="J191" s="95"/>
      <c r="K191" s="223"/>
      <c r="L191" s="232"/>
      <c r="M191" s="232"/>
      <c r="N191" s="222"/>
      <c r="O191" s="223"/>
      <c r="P191" s="223"/>
      <c r="Q191" s="118"/>
      <c r="R191" s="119"/>
    </row>
    <row r="192" spans="1:18" s="120" customFormat="1" ht="24.75" customHeight="1">
      <c r="A192" s="113"/>
      <c r="B192" s="114"/>
      <c r="C192" s="95"/>
      <c r="D192" s="215"/>
      <c r="E192" s="95"/>
      <c r="F192" s="115"/>
      <c r="G192" s="95"/>
      <c r="H192" s="116"/>
      <c r="I192" s="95"/>
      <c r="J192" s="95"/>
      <c r="K192" s="223"/>
      <c r="L192" s="232"/>
      <c r="M192" s="232"/>
      <c r="N192" s="222"/>
      <c r="O192" s="223"/>
      <c r="P192" s="223"/>
      <c r="Q192" s="118"/>
      <c r="R192" s="119"/>
    </row>
    <row r="193" spans="1:18" s="120" customFormat="1" ht="24.75" customHeight="1">
      <c r="A193" s="113"/>
      <c r="B193" s="114"/>
      <c r="C193" s="95"/>
      <c r="D193" s="123"/>
      <c r="E193" s="95"/>
      <c r="F193" s="115"/>
      <c r="G193" s="95"/>
      <c r="H193" s="116"/>
      <c r="I193" s="95"/>
      <c r="J193" s="95"/>
      <c r="K193" s="223"/>
      <c r="L193" s="232"/>
      <c r="M193" s="232"/>
      <c r="N193" s="222"/>
      <c r="O193" s="223"/>
      <c r="P193" s="223"/>
      <c r="Q193" s="118"/>
      <c r="R193" s="119"/>
    </row>
    <row r="194" spans="1:18" s="120" customFormat="1" ht="24.75" customHeight="1">
      <c r="A194" s="113"/>
      <c r="B194" s="114"/>
      <c r="C194" s="95"/>
      <c r="D194" s="123"/>
      <c r="E194" s="95"/>
      <c r="F194" s="115"/>
      <c r="G194" s="95"/>
      <c r="H194" s="116"/>
      <c r="I194" s="95"/>
      <c r="J194" s="95"/>
      <c r="K194" s="223"/>
      <c r="L194" s="232"/>
      <c r="M194" s="232"/>
      <c r="N194" s="222"/>
      <c r="O194" s="223"/>
      <c r="P194" s="223"/>
      <c r="Q194" s="118"/>
      <c r="R194" s="119"/>
    </row>
  </sheetData>
  <autoFilter ref="A1:R194"/>
  <phoneticPr fontId="3" type="noConversion"/>
  <pageMargins left="0.15748031496062992" right="0.15748031496062992" top="0.39370078740157483" bottom="0.11811023622047245" header="0.39370078740157483" footer="0.15748031496062992"/>
  <pageSetup paperSize="9" scale="50" orientation="landscape" horizontalDpi="4294967293" r:id="rId1"/>
  <headerFooter alignWithMargins="0"/>
  <ignoredErrors>
    <ignoredError sqref="G27 G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98"/>
  <sheetViews>
    <sheetView zoomScale="89" zoomScaleNormal="89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5" sqref="H15"/>
    </sheetView>
  </sheetViews>
  <sheetFormatPr defaultRowHeight="15"/>
  <cols>
    <col min="1" max="1" width="17.5703125" style="59" bestFit="1" customWidth="1"/>
    <col min="2" max="2" width="26" style="60" customWidth="1"/>
    <col min="3" max="3" width="18.28515625" style="60" customWidth="1"/>
    <col min="4" max="4" width="8.7109375" style="60" customWidth="1"/>
    <col min="5" max="30" width="9.140625" style="60" customWidth="1"/>
    <col min="31" max="31" width="9.140625" style="60"/>
    <col min="32" max="32" width="9" style="60" customWidth="1"/>
    <col min="33" max="33" width="9.140625" style="60" customWidth="1"/>
    <col min="34" max="16384" width="9.140625" style="60"/>
  </cols>
  <sheetData>
    <row r="1" spans="1:33">
      <c r="A1" s="59" t="s">
        <v>6</v>
      </c>
      <c r="B1" s="59" t="s">
        <v>0</v>
      </c>
      <c r="C1" s="60" t="s">
        <v>5</v>
      </c>
      <c r="D1" s="61">
        <v>45261</v>
      </c>
      <c r="E1" s="61">
        <v>45262</v>
      </c>
      <c r="F1" s="61">
        <v>45263</v>
      </c>
      <c r="G1" s="61">
        <v>45264</v>
      </c>
      <c r="H1" s="61">
        <v>45265</v>
      </c>
      <c r="I1" s="61">
        <v>45266</v>
      </c>
      <c r="J1" s="61">
        <v>45267</v>
      </c>
      <c r="K1" s="61">
        <v>45268</v>
      </c>
      <c r="L1" s="61">
        <v>45269</v>
      </c>
      <c r="M1" s="61">
        <v>45270</v>
      </c>
      <c r="N1" s="61">
        <v>45271</v>
      </c>
      <c r="O1" s="61">
        <v>45272</v>
      </c>
      <c r="P1" s="61">
        <v>45273</v>
      </c>
      <c r="Q1" s="61">
        <v>45274</v>
      </c>
      <c r="R1" s="61">
        <v>45275</v>
      </c>
      <c r="S1" s="61">
        <v>45276</v>
      </c>
      <c r="T1" s="61">
        <v>45277</v>
      </c>
      <c r="U1" s="61">
        <v>45278</v>
      </c>
      <c r="V1" s="61">
        <v>45279</v>
      </c>
      <c r="W1" s="61">
        <v>45280</v>
      </c>
      <c r="X1" s="61">
        <v>45281</v>
      </c>
      <c r="Y1" s="61">
        <v>45282</v>
      </c>
      <c r="Z1" s="61">
        <v>45283</v>
      </c>
      <c r="AA1" s="61">
        <v>45284</v>
      </c>
      <c r="AB1" s="61">
        <v>45285</v>
      </c>
      <c r="AC1" s="61">
        <v>45286</v>
      </c>
      <c r="AD1" s="61">
        <v>45287</v>
      </c>
      <c r="AE1" s="61">
        <v>45288</v>
      </c>
      <c r="AF1" s="61">
        <v>45289</v>
      </c>
      <c r="AG1" s="61">
        <v>45290</v>
      </c>
    </row>
    <row r="2" spans="1:33" ht="18.75" customHeight="1">
      <c r="A2" s="62" t="str">
        <f>'FG TYPE'!B2</f>
        <v>W01-03000027</v>
      </c>
      <c r="B2" s="62" t="str">
        <f>'FG TYPE'!C2</f>
        <v>0,127 A</v>
      </c>
      <c r="C2" s="242">
        <f>SUM(B3:B3)</f>
        <v>343.16</v>
      </c>
      <c r="D2" s="218">
        <f t="shared" ref="D2:AG2" si="0">SUM(D3:D3)</f>
        <v>63.92</v>
      </c>
      <c r="E2" s="218">
        <f t="shared" si="0"/>
        <v>0</v>
      </c>
      <c r="F2" s="218">
        <f t="shared" si="0"/>
        <v>0</v>
      </c>
      <c r="G2" s="218">
        <f t="shared" si="0"/>
        <v>82.26</v>
      </c>
      <c r="H2" s="218">
        <f t="shared" si="0"/>
        <v>87.98</v>
      </c>
      <c r="I2" s="218">
        <f t="shared" si="0"/>
        <v>66.94</v>
      </c>
      <c r="J2" s="218">
        <f t="shared" si="0"/>
        <v>0</v>
      </c>
      <c r="K2" s="218">
        <f t="shared" si="0"/>
        <v>30.66</v>
      </c>
      <c r="L2" s="218">
        <f t="shared" si="0"/>
        <v>0</v>
      </c>
      <c r="M2" s="218">
        <f t="shared" si="0"/>
        <v>0</v>
      </c>
      <c r="N2" s="218">
        <f t="shared" si="0"/>
        <v>11.4</v>
      </c>
      <c r="O2" s="218">
        <f t="shared" si="0"/>
        <v>0</v>
      </c>
      <c r="P2" s="218">
        <f t="shared" si="0"/>
        <v>0</v>
      </c>
      <c r="Q2" s="218">
        <f t="shared" si="0"/>
        <v>0</v>
      </c>
      <c r="R2" s="218">
        <f t="shared" si="0"/>
        <v>0</v>
      </c>
      <c r="S2" s="218">
        <f t="shared" si="0"/>
        <v>0</v>
      </c>
      <c r="T2" s="218">
        <f t="shared" si="0"/>
        <v>0</v>
      </c>
      <c r="U2" s="218">
        <f t="shared" si="0"/>
        <v>0</v>
      </c>
      <c r="V2" s="218">
        <f t="shared" si="0"/>
        <v>0</v>
      </c>
      <c r="W2" s="218">
        <f t="shared" si="0"/>
        <v>0</v>
      </c>
      <c r="X2" s="218">
        <f t="shared" si="0"/>
        <v>0</v>
      </c>
      <c r="Y2" s="218">
        <f t="shared" si="0"/>
        <v>0</v>
      </c>
      <c r="Z2" s="218">
        <f t="shared" si="0"/>
        <v>0</v>
      </c>
      <c r="AA2" s="218">
        <f t="shared" si="0"/>
        <v>0</v>
      </c>
      <c r="AB2" s="218">
        <f t="shared" si="0"/>
        <v>0</v>
      </c>
      <c r="AC2" s="218">
        <f t="shared" si="0"/>
        <v>0</v>
      </c>
      <c r="AD2" s="218">
        <f t="shared" si="0"/>
        <v>0</v>
      </c>
      <c r="AE2" s="218">
        <f t="shared" si="0"/>
        <v>0</v>
      </c>
      <c r="AF2" s="218">
        <f t="shared" si="0"/>
        <v>0</v>
      </c>
      <c r="AG2" s="218">
        <f t="shared" si="0"/>
        <v>0</v>
      </c>
    </row>
    <row r="3" spans="1:33" ht="13.5" customHeight="1">
      <c r="B3" s="217">
        <f>SUM(D3:AG3)</f>
        <v>343.16</v>
      </c>
      <c r="C3" s="243" t="str">
        <f>'FG TYPE'!E2</f>
        <v>S01</v>
      </c>
      <c r="D3" s="217">
        <f>SUMIFS('Job Number'!$K$2:$K$194,'Job Number'!$A$2:$A$194,'Line Output'!D$1,'Job Number'!$B$2:$B$194,'Line Output'!$C3,'Job Number'!$E$2:$E$194,'Line Output'!$A$2)</f>
        <v>63.92</v>
      </c>
      <c r="E3" s="217">
        <f>SUMIFS('Job Number'!$K$2:$K$194,'Job Number'!$A$2:$A$194,'Line Output'!E$1,'Job Number'!$B$2:$B$194,'Line Output'!$C3,'Job Number'!$E$2:$E$194,'Line Output'!$A$2)</f>
        <v>0</v>
      </c>
      <c r="F3" s="217">
        <f>SUMIFS('Job Number'!$K$2:$K$194,'Job Number'!$A$2:$A$194,'Line Output'!F$1,'Job Number'!$B$2:$B$194,'Line Output'!$C3,'Job Number'!$E$2:$E$194,'Line Output'!$A$2)</f>
        <v>0</v>
      </c>
      <c r="G3" s="217">
        <f>SUMIFS('Job Number'!$K$2:$K$194,'Job Number'!$A$2:$A$194,'Line Output'!G$1,'Job Number'!$B$2:$B$194,'Line Output'!$C3,'Job Number'!$E$2:$E$194,'Line Output'!$A$2)</f>
        <v>82.26</v>
      </c>
      <c r="H3" s="217">
        <f>SUMIFS('Job Number'!$K$2:$K$194,'Job Number'!$A$2:$A$194,'Line Output'!H$1,'Job Number'!$B$2:$B$194,'Line Output'!$C3,'Job Number'!$E$2:$E$194,'Line Output'!$A$2)</f>
        <v>87.98</v>
      </c>
      <c r="I3" s="217">
        <f>SUMIFS('Job Number'!$K$2:$K$194,'Job Number'!$A$2:$A$194,'Line Output'!I$1,'Job Number'!$B$2:$B$194,'Line Output'!$C3,'Job Number'!$E$2:$E$194,'Line Output'!$A$2)</f>
        <v>66.94</v>
      </c>
      <c r="J3" s="217">
        <f>SUMIFS('Job Number'!$K$2:$K$194,'Job Number'!$A$2:$A$194,'Line Output'!J$1,'Job Number'!$B$2:$B$194,'Line Output'!$C3,'Job Number'!$E$2:$E$194,'Line Output'!$A$2)</f>
        <v>0</v>
      </c>
      <c r="K3" s="217">
        <f>SUMIFS('Job Number'!$K$2:$K$194,'Job Number'!$A$2:$A$194,'Line Output'!K$1,'Job Number'!$B$2:$B$194,'Line Output'!$C3,'Job Number'!$E$2:$E$194,'Line Output'!$A$2)</f>
        <v>30.66</v>
      </c>
      <c r="L3" s="217">
        <f>SUMIFS('Job Number'!$K$2:$K$194,'Job Number'!$A$2:$A$194,'Line Output'!L$1,'Job Number'!$B$2:$B$194,'Line Output'!$C3,'Job Number'!$E$2:$E$194,'Line Output'!$A$2)</f>
        <v>0</v>
      </c>
      <c r="M3" s="217">
        <f>SUMIFS('Job Number'!$K$2:$K$194,'Job Number'!$A$2:$A$194,'Line Output'!M$1,'Job Number'!$B$2:$B$194,'Line Output'!$C3,'Job Number'!$E$2:$E$194,'Line Output'!$A$2)</f>
        <v>0</v>
      </c>
      <c r="N3" s="217">
        <f>SUMIFS('Job Number'!$K$2:$K$194,'Job Number'!$A$2:$A$194,'Line Output'!N$1,'Job Number'!$B$2:$B$194,'Line Output'!$C3,'Job Number'!$E$2:$E$194,'Line Output'!$A$2)</f>
        <v>11.4</v>
      </c>
      <c r="O3" s="217">
        <f>SUMIFS('Job Number'!$K$2:$K$194,'Job Number'!$A$2:$A$194,'Line Output'!O$1,'Job Number'!$B$2:$B$194,'Line Output'!$C3,'Job Number'!$E$2:$E$194,'Line Output'!$A$2)</f>
        <v>0</v>
      </c>
      <c r="P3" s="217">
        <f>SUMIFS('Job Number'!$K$2:$K$194,'Job Number'!$A$2:$A$194,'Line Output'!P$1,'Job Number'!$B$2:$B$194,'Line Output'!$C3,'Job Number'!$E$2:$E$194,'Line Output'!$A$2)</f>
        <v>0</v>
      </c>
      <c r="Q3" s="217">
        <f>SUMIFS('Job Number'!$K$2:$K$194,'Job Number'!$A$2:$A$194,'Line Output'!Q$1,'Job Number'!$B$2:$B$194,'Line Output'!$C3,'Job Number'!$E$2:$E$194,'Line Output'!$A$2)</f>
        <v>0</v>
      </c>
      <c r="R3" s="217">
        <f>SUMIFS('Job Number'!$K$2:$K$194,'Job Number'!$A$2:$A$194,'Line Output'!R$1,'Job Number'!$B$2:$B$194,'Line Output'!$C3,'Job Number'!$E$2:$E$194,'Line Output'!$A$2)</f>
        <v>0</v>
      </c>
      <c r="S3" s="217">
        <f>SUMIFS('Job Number'!$K$2:$K$194,'Job Number'!$A$2:$A$194,'Line Output'!S$1,'Job Number'!$B$2:$B$194,'Line Output'!$C3,'Job Number'!$E$2:$E$194,'Line Output'!$A$2)</f>
        <v>0</v>
      </c>
      <c r="T3" s="217">
        <f>SUMIFS('Job Number'!$K$2:$K$194,'Job Number'!$A$2:$A$194,'Line Output'!T$1,'Job Number'!$B$2:$B$194,'Line Output'!$C3,'Job Number'!$E$2:$E$194,'Line Output'!$A$2)</f>
        <v>0</v>
      </c>
      <c r="U3" s="217">
        <f>SUMIFS('Job Number'!$K$2:$K$194,'Job Number'!$A$2:$A$194,'Line Output'!U$1,'Job Number'!$B$2:$B$194,'Line Output'!$C3,'Job Number'!$E$2:$E$194,'Line Output'!$A$2)</f>
        <v>0</v>
      </c>
      <c r="V3" s="217">
        <f>SUMIFS('Job Number'!$K$2:$K$194,'Job Number'!$A$2:$A$194,'Line Output'!V$1,'Job Number'!$B$2:$B$194,'Line Output'!$C3,'Job Number'!$E$2:$E$194,'Line Output'!$A$2)</f>
        <v>0</v>
      </c>
      <c r="W3" s="217">
        <f>SUMIFS('Job Number'!$K$2:$K$194,'Job Number'!$A$2:$A$194,'Line Output'!W$1,'Job Number'!$B$2:$B$194,'Line Output'!$C3,'Job Number'!$E$2:$E$194,'Line Output'!$A$2)</f>
        <v>0</v>
      </c>
      <c r="X3" s="217">
        <f>SUMIFS('Job Number'!$K$2:$K$194,'Job Number'!$A$2:$A$194,'Line Output'!X$1,'Job Number'!$B$2:$B$194,'Line Output'!$C3,'Job Number'!$E$2:$E$194,'Line Output'!$A$2)</f>
        <v>0</v>
      </c>
      <c r="Y3" s="217">
        <f>SUMIFS('Job Number'!$K$2:$K$194,'Job Number'!$A$2:$A$194,'Line Output'!Y$1,'Job Number'!$B$2:$B$194,'Line Output'!$C3,'Job Number'!$E$2:$E$194,'Line Output'!$A$2)</f>
        <v>0</v>
      </c>
      <c r="Z3" s="217">
        <f>SUMIFS('Job Number'!$K$2:$K$194,'Job Number'!$A$2:$A$194,'Line Output'!Z$1,'Job Number'!$B$2:$B$194,'Line Output'!$C3,'Job Number'!$E$2:$E$194,'Line Output'!$A$2)</f>
        <v>0</v>
      </c>
      <c r="AA3" s="217">
        <f>SUMIFS('Job Number'!$K$2:$K$194,'Job Number'!$A$2:$A$194,'Line Output'!AA$1,'Job Number'!$B$2:$B$194,'Line Output'!$C3,'Job Number'!$E$2:$E$194,'Line Output'!$A$2)</f>
        <v>0</v>
      </c>
      <c r="AB3" s="217">
        <f>SUMIFS('Job Number'!$K$2:$K$194,'Job Number'!$A$2:$A$194,'Line Output'!AB$1,'Job Number'!$B$2:$B$194,'Line Output'!$C3,'Job Number'!$E$2:$E$194,'Line Output'!$A$2)</f>
        <v>0</v>
      </c>
      <c r="AC3" s="217">
        <f>SUMIFS('Job Number'!$K$2:$K$194,'Job Number'!$A$2:$A$194,'Line Output'!AC$1,'Job Number'!$B$2:$B$194,'Line Output'!$C3,'Job Number'!$E$2:$E$194,'Line Output'!$A$2)</f>
        <v>0</v>
      </c>
      <c r="AD3" s="217">
        <f>SUMIFS('Job Number'!$K$2:$K$194,'Job Number'!$A$2:$A$194,'Line Output'!AD$1,'Job Number'!$B$2:$B$194,'Line Output'!$C3,'Job Number'!$E$2:$E$194,'Line Output'!$A$2)</f>
        <v>0</v>
      </c>
      <c r="AE3" s="217">
        <f>SUMIFS('Job Number'!$K$2:$K$194,'Job Number'!$A$2:$A$194,'Line Output'!AE$1,'Job Number'!$B$2:$B$194,'Line Output'!$C3,'Job Number'!$E$2:$E$194,'Line Output'!$A$2)</f>
        <v>0</v>
      </c>
      <c r="AF3" s="217">
        <f>SUMIFS('Job Number'!$K$2:$K$194,'Job Number'!$A$2:$A$194,'Line Output'!AF$1,'Job Number'!$B$2:$B$194,'Line Output'!$C3,'Job Number'!$E$2:$E$194,'Line Output'!$A$2)</f>
        <v>0</v>
      </c>
      <c r="AG3" s="217">
        <f>SUMIFS('Job Number'!$K$2:$K$194,'Job Number'!$A$2:$A$194,'Line Output'!AG$1,'Job Number'!$B$2:$B$194,'Line Output'!$C3,'Job Number'!$E$2:$E$194,'Line Output'!$A$2)</f>
        <v>0</v>
      </c>
    </row>
    <row r="4" spans="1:33" ht="18.75" customHeight="1">
      <c r="B4" s="65"/>
      <c r="C4" s="243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</row>
    <row r="5" spans="1:33" ht="12.75" customHeight="1">
      <c r="A5" s="62" t="str">
        <f>'FG TYPE'!B3</f>
        <v>W01-03000013</v>
      </c>
      <c r="B5" s="62" t="str">
        <f>'FG TYPE'!C3</f>
        <v>0,120 A</v>
      </c>
      <c r="C5" s="242">
        <f>SUM(B6:B6)</f>
        <v>69.839999999999989</v>
      </c>
      <c r="D5" s="218">
        <f t="shared" ref="D5:AG5" si="1">SUM(D6:D6)</f>
        <v>0</v>
      </c>
      <c r="E5" s="218">
        <f t="shared" si="1"/>
        <v>0</v>
      </c>
      <c r="F5" s="218">
        <f t="shared" si="1"/>
        <v>0</v>
      </c>
      <c r="G5" s="218">
        <f t="shared" si="1"/>
        <v>6.34</v>
      </c>
      <c r="H5" s="218">
        <f t="shared" si="1"/>
        <v>0</v>
      </c>
      <c r="I5" s="218">
        <f t="shared" si="1"/>
        <v>0</v>
      </c>
      <c r="J5" s="218">
        <f t="shared" si="1"/>
        <v>0</v>
      </c>
      <c r="K5" s="218">
        <f t="shared" si="1"/>
        <v>31.6</v>
      </c>
      <c r="L5" s="218">
        <f t="shared" si="1"/>
        <v>0</v>
      </c>
      <c r="M5" s="218">
        <f t="shared" si="1"/>
        <v>0</v>
      </c>
      <c r="N5" s="218">
        <f t="shared" si="1"/>
        <v>23.52</v>
      </c>
      <c r="O5" s="218">
        <f t="shared" si="1"/>
        <v>8.3800000000000008</v>
      </c>
      <c r="P5" s="218">
        <f t="shared" si="1"/>
        <v>0</v>
      </c>
      <c r="Q5" s="218">
        <f t="shared" si="1"/>
        <v>0</v>
      </c>
      <c r="R5" s="218">
        <f t="shared" si="1"/>
        <v>0</v>
      </c>
      <c r="S5" s="218">
        <f t="shared" si="1"/>
        <v>0</v>
      </c>
      <c r="T5" s="218">
        <f t="shared" si="1"/>
        <v>0</v>
      </c>
      <c r="U5" s="218">
        <f t="shared" si="1"/>
        <v>0</v>
      </c>
      <c r="V5" s="218">
        <f t="shared" si="1"/>
        <v>0</v>
      </c>
      <c r="W5" s="218">
        <f t="shared" si="1"/>
        <v>0</v>
      </c>
      <c r="X5" s="218">
        <f t="shared" si="1"/>
        <v>0</v>
      </c>
      <c r="Y5" s="218">
        <f t="shared" si="1"/>
        <v>0</v>
      </c>
      <c r="Z5" s="218">
        <f t="shared" si="1"/>
        <v>0</v>
      </c>
      <c r="AA5" s="218">
        <f t="shared" si="1"/>
        <v>0</v>
      </c>
      <c r="AB5" s="218">
        <f t="shared" si="1"/>
        <v>0</v>
      </c>
      <c r="AC5" s="218">
        <f t="shared" si="1"/>
        <v>0</v>
      </c>
      <c r="AD5" s="218">
        <f t="shared" si="1"/>
        <v>0</v>
      </c>
      <c r="AE5" s="218">
        <f t="shared" si="1"/>
        <v>0</v>
      </c>
      <c r="AF5" s="218">
        <f t="shared" si="1"/>
        <v>0</v>
      </c>
      <c r="AG5" s="218">
        <f t="shared" si="1"/>
        <v>0</v>
      </c>
    </row>
    <row r="6" spans="1:33" ht="17.25" customHeight="1">
      <c r="B6" s="217">
        <f>SUM(D6:AG6)</f>
        <v>69.839999999999989</v>
      </c>
      <c r="C6" s="243" t="str">
        <f>'FG TYPE'!E3</f>
        <v>S01</v>
      </c>
      <c r="D6" s="217">
        <f>SUMIFS('Job Number'!$K$2:$K$194,'Job Number'!$A$2:$A$194,'Line Output'!D$1,'Job Number'!$B$2:$B$194,'Line Output'!$C6,'Job Number'!$E$2:$E$194,'Line Output'!$A$5)</f>
        <v>0</v>
      </c>
      <c r="E6" s="217">
        <f>SUMIFS('Job Number'!$K$2:$K$194,'Job Number'!$A$2:$A$194,'Line Output'!E$1,'Job Number'!$B$2:$B$194,'Line Output'!$C6,'Job Number'!$E$2:$E$194,'Line Output'!$A$5)</f>
        <v>0</v>
      </c>
      <c r="F6" s="217">
        <f>SUMIFS('Job Number'!$K$2:$K$194,'Job Number'!$A$2:$A$194,'Line Output'!F$1,'Job Number'!$B$2:$B$194,'Line Output'!$C6,'Job Number'!$E$2:$E$194,'Line Output'!$A$5)</f>
        <v>0</v>
      </c>
      <c r="G6" s="217">
        <f>SUMIFS('Job Number'!$K$2:$K$194,'Job Number'!$A$2:$A$194,'Line Output'!G$1,'Job Number'!$B$2:$B$194,'Line Output'!$C6,'Job Number'!$E$2:$E$194,'Line Output'!$A$5)</f>
        <v>6.34</v>
      </c>
      <c r="H6" s="217">
        <f>SUMIFS('Job Number'!$K$2:$K$194,'Job Number'!$A$2:$A$194,'Line Output'!H$1,'Job Number'!$B$2:$B$194,'Line Output'!$C6,'Job Number'!$E$2:$E$194,'Line Output'!$A$5)</f>
        <v>0</v>
      </c>
      <c r="I6" s="217">
        <f>SUMIFS('Job Number'!$K$2:$K$194,'Job Number'!$A$2:$A$194,'Line Output'!I$1,'Job Number'!$B$2:$B$194,'Line Output'!$C6,'Job Number'!$E$2:$E$194,'Line Output'!$A$5)</f>
        <v>0</v>
      </c>
      <c r="J6" s="217">
        <f>SUMIFS('Job Number'!$K$2:$K$194,'Job Number'!$A$2:$A$194,'Line Output'!J$1,'Job Number'!$B$2:$B$194,'Line Output'!$C6,'Job Number'!$E$2:$E$194,'Line Output'!$A$5)</f>
        <v>0</v>
      </c>
      <c r="K6" s="217">
        <f>SUMIFS('Job Number'!$K$2:$K$194,'Job Number'!$A$2:$A$194,'Line Output'!K$1,'Job Number'!$B$2:$B$194,'Line Output'!$C6,'Job Number'!$E$2:$E$194,'Line Output'!$A$5)</f>
        <v>31.6</v>
      </c>
      <c r="L6" s="217">
        <f>SUMIFS('Job Number'!$K$2:$K$194,'Job Number'!$A$2:$A$194,'Line Output'!L$1,'Job Number'!$B$2:$B$194,'Line Output'!$C6,'Job Number'!$E$2:$E$194,'Line Output'!$A$5)</f>
        <v>0</v>
      </c>
      <c r="M6" s="217">
        <f>SUMIFS('Job Number'!$K$2:$K$194,'Job Number'!$A$2:$A$194,'Line Output'!M$1,'Job Number'!$B$2:$B$194,'Line Output'!$C6,'Job Number'!$E$2:$E$194,'Line Output'!$A$5)</f>
        <v>0</v>
      </c>
      <c r="N6" s="217">
        <f>SUMIFS('Job Number'!$K$2:$K$194,'Job Number'!$A$2:$A$194,'Line Output'!N$1,'Job Number'!$B$2:$B$194,'Line Output'!$C6,'Job Number'!$E$2:$E$194,'Line Output'!$A$5)</f>
        <v>23.52</v>
      </c>
      <c r="O6" s="217">
        <f>SUMIFS('Job Number'!$K$2:$K$194,'Job Number'!$A$2:$A$194,'Line Output'!O$1,'Job Number'!$B$2:$B$194,'Line Output'!$C6,'Job Number'!$E$2:$E$194,'Line Output'!$A$5)</f>
        <v>8.3800000000000008</v>
      </c>
      <c r="P6" s="217">
        <f>SUMIFS('Job Number'!$K$2:$K$194,'Job Number'!$A$2:$A$194,'Line Output'!P$1,'Job Number'!$B$2:$B$194,'Line Output'!$C6,'Job Number'!$E$2:$E$194,'Line Output'!$A$5)</f>
        <v>0</v>
      </c>
      <c r="Q6" s="217">
        <f>SUMIFS('Job Number'!$K$2:$K$194,'Job Number'!$A$2:$A$194,'Line Output'!Q$1,'Job Number'!$B$2:$B$194,'Line Output'!$C6,'Job Number'!$E$2:$E$194,'Line Output'!$A$5)</f>
        <v>0</v>
      </c>
      <c r="R6" s="217">
        <f>SUMIFS('Job Number'!$K$2:$K$194,'Job Number'!$A$2:$A$194,'Line Output'!R$1,'Job Number'!$B$2:$B$194,'Line Output'!$C6,'Job Number'!$E$2:$E$194,'Line Output'!$A$5)</f>
        <v>0</v>
      </c>
      <c r="S6" s="217">
        <f>SUMIFS('Job Number'!$K$2:$K$194,'Job Number'!$A$2:$A$194,'Line Output'!S$1,'Job Number'!$B$2:$B$194,'Line Output'!$C6,'Job Number'!$E$2:$E$194,'Line Output'!$A$5)</f>
        <v>0</v>
      </c>
      <c r="T6" s="217">
        <f>SUMIFS('Job Number'!$K$2:$K$194,'Job Number'!$A$2:$A$194,'Line Output'!T$1,'Job Number'!$B$2:$B$194,'Line Output'!$C6,'Job Number'!$E$2:$E$194,'Line Output'!$A$5)</f>
        <v>0</v>
      </c>
      <c r="U6" s="217">
        <f>SUMIFS('Job Number'!$K$2:$K$194,'Job Number'!$A$2:$A$194,'Line Output'!U$1,'Job Number'!$B$2:$B$194,'Line Output'!$C6,'Job Number'!$E$2:$E$194,'Line Output'!$A$5)</f>
        <v>0</v>
      </c>
      <c r="V6" s="217">
        <f>SUMIFS('Job Number'!$K$2:$K$194,'Job Number'!$A$2:$A$194,'Line Output'!V$1,'Job Number'!$B$2:$B$194,'Line Output'!$C6,'Job Number'!$E$2:$E$194,'Line Output'!$A$5)</f>
        <v>0</v>
      </c>
      <c r="W6" s="217">
        <f>SUMIFS('Job Number'!$K$2:$K$194,'Job Number'!$A$2:$A$194,'Line Output'!W$1,'Job Number'!$B$2:$B$194,'Line Output'!$C6,'Job Number'!$E$2:$E$194,'Line Output'!$A$5)</f>
        <v>0</v>
      </c>
      <c r="X6" s="217">
        <f>SUMIFS('Job Number'!$K$2:$K$194,'Job Number'!$A$2:$A$194,'Line Output'!X$1,'Job Number'!$B$2:$B$194,'Line Output'!$C6,'Job Number'!$E$2:$E$194,'Line Output'!$A$5)</f>
        <v>0</v>
      </c>
      <c r="Y6" s="217">
        <f>SUMIFS('Job Number'!$K$2:$K$194,'Job Number'!$A$2:$A$194,'Line Output'!Y$1,'Job Number'!$B$2:$B$194,'Line Output'!$C6,'Job Number'!$E$2:$E$194,'Line Output'!$A$5)</f>
        <v>0</v>
      </c>
      <c r="Z6" s="217">
        <f>SUMIFS('Job Number'!$K$2:$K$194,'Job Number'!$A$2:$A$194,'Line Output'!Z$1,'Job Number'!$B$2:$B$194,'Line Output'!$C6,'Job Number'!$E$2:$E$194,'Line Output'!$A$5)</f>
        <v>0</v>
      </c>
      <c r="AA6" s="217">
        <f>SUMIFS('Job Number'!$K$2:$K$194,'Job Number'!$A$2:$A$194,'Line Output'!AA$1,'Job Number'!$B$2:$B$194,'Line Output'!$C6,'Job Number'!$E$2:$E$194,'Line Output'!$A$5)</f>
        <v>0</v>
      </c>
      <c r="AB6" s="217">
        <f>SUMIFS('Job Number'!$K$2:$K$194,'Job Number'!$A$2:$A$194,'Line Output'!AB$1,'Job Number'!$B$2:$B$194,'Line Output'!$C6,'Job Number'!$E$2:$E$194,'Line Output'!$A$5)</f>
        <v>0</v>
      </c>
      <c r="AC6" s="217">
        <f>SUMIFS('Job Number'!$K$2:$K$194,'Job Number'!$A$2:$A$194,'Line Output'!AC$1,'Job Number'!$B$2:$B$194,'Line Output'!$C6,'Job Number'!$E$2:$E$194,'Line Output'!$A$5)</f>
        <v>0</v>
      </c>
      <c r="AD6" s="217">
        <f>SUMIFS('Job Number'!$K$2:$K$194,'Job Number'!$A$2:$A$194,'Line Output'!AD$1,'Job Number'!$B$2:$B$194,'Line Output'!$C6,'Job Number'!$E$2:$E$194,'Line Output'!$A$5)</f>
        <v>0</v>
      </c>
      <c r="AE6" s="217">
        <f>SUMIFS('Job Number'!$K$2:$K$194,'Job Number'!$A$2:$A$194,'Line Output'!AE$1,'Job Number'!$B$2:$B$194,'Line Output'!$C6,'Job Number'!$E$2:$E$194,'Line Output'!$A$5)</f>
        <v>0</v>
      </c>
      <c r="AF6" s="217">
        <f>SUMIFS('Job Number'!$K$2:$K$194,'Job Number'!$A$2:$A$194,'Line Output'!AF$1,'Job Number'!$B$2:$B$194,'Line Output'!$C6,'Job Number'!$E$2:$E$194,'Line Output'!$A$5)</f>
        <v>0</v>
      </c>
      <c r="AG6" s="217">
        <f>SUMIFS('Job Number'!$K$2:$K$194,'Job Number'!$A$2:$A$194,'Line Output'!AG$1,'Job Number'!$B$2:$B$194,'Line Output'!$C6,'Job Number'!$E$2:$E$194,'Line Output'!$A$5)</f>
        <v>0</v>
      </c>
    </row>
    <row r="7" spans="1:33" ht="17.25" customHeight="1">
      <c r="B7" s="65"/>
      <c r="C7" s="243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</row>
    <row r="8" spans="1:33">
      <c r="A8" s="62" t="str">
        <f>'FG TYPE'!B4</f>
        <v>W01-03000026</v>
      </c>
      <c r="B8" s="62" t="str">
        <f>'FG TYPE'!C4</f>
        <v>0,200 A</v>
      </c>
      <c r="C8" s="242">
        <f>SUM(B9:B9)</f>
        <v>156.70000000000002</v>
      </c>
      <c r="D8" s="218">
        <f t="shared" ref="D8:AG8" si="2">SUM(D9:D9)</f>
        <v>0</v>
      </c>
      <c r="E8" s="218">
        <f t="shared" si="2"/>
        <v>0</v>
      </c>
      <c r="F8" s="218">
        <f t="shared" si="2"/>
        <v>0</v>
      </c>
      <c r="G8" s="218">
        <f t="shared" si="2"/>
        <v>0</v>
      </c>
      <c r="H8" s="218">
        <f t="shared" si="2"/>
        <v>0</v>
      </c>
      <c r="I8" s="218">
        <f t="shared" si="2"/>
        <v>93.4</v>
      </c>
      <c r="J8" s="218">
        <f t="shared" si="2"/>
        <v>0</v>
      </c>
      <c r="K8" s="218">
        <f t="shared" si="2"/>
        <v>0</v>
      </c>
      <c r="L8" s="218">
        <f t="shared" si="2"/>
        <v>0</v>
      </c>
      <c r="M8" s="218">
        <f t="shared" si="2"/>
        <v>0</v>
      </c>
      <c r="N8" s="218">
        <f t="shared" si="2"/>
        <v>0</v>
      </c>
      <c r="O8" s="218">
        <f t="shared" si="2"/>
        <v>35.200000000000003</v>
      </c>
      <c r="P8" s="218">
        <f t="shared" si="2"/>
        <v>28.1</v>
      </c>
      <c r="Q8" s="218">
        <f t="shared" si="2"/>
        <v>0</v>
      </c>
      <c r="R8" s="218">
        <f t="shared" si="2"/>
        <v>0</v>
      </c>
      <c r="S8" s="218">
        <f t="shared" si="2"/>
        <v>0</v>
      </c>
      <c r="T8" s="218">
        <f t="shared" si="2"/>
        <v>0</v>
      </c>
      <c r="U8" s="218">
        <f t="shared" si="2"/>
        <v>0</v>
      </c>
      <c r="V8" s="218">
        <f t="shared" si="2"/>
        <v>0</v>
      </c>
      <c r="W8" s="218">
        <f t="shared" si="2"/>
        <v>0</v>
      </c>
      <c r="X8" s="218">
        <f t="shared" si="2"/>
        <v>0</v>
      </c>
      <c r="Y8" s="218">
        <f t="shared" si="2"/>
        <v>0</v>
      </c>
      <c r="Z8" s="218">
        <f t="shared" si="2"/>
        <v>0</v>
      </c>
      <c r="AA8" s="218">
        <f t="shared" si="2"/>
        <v>0</v>
      </c>
      <c r="AB8" s="218">
        <f t="shared" si="2"/>
        <v>0</v>
      </c>
      <c r="AC8" s="218">
        <f t="shared" si="2"/>
        <v>0</v>
      </c>
      <c r="AD8" s="218">
        <f t="shared" si="2"/>
        <v>0</v>
      </c>
      <c r="AE8" s="218">
        <f t="shared" si="2"/>
        <v>0</v>
      </c>
      <c r="AF8" s="218">
        <f t="shared" si="2"/>
        <v>0</v>
      </c>
      <c r="AG8" s="218">
        <f t="shared" si="2"/>
        <v>0</v>
      </c>
    </row>
    <row r="9" spans="1:33" ht="17.25" customHeight="1">
      <c r="B9" s="217">
        <f>SUM(D9:AG9)</f>
        <v>156.70000000000002</v>
      </c>
      <c r="C9" s="243" t="str">
        <f>'FG TYPE'!E4</f>
        <v>S01</v>
      </c>
      <c r="D9" s="217">
        <f>SUMIFS('Job Number'!$K$2:$K$194,'Job Number'!$A$2:$A$194,'Line Output'!D$1,'Job Number'!$B$2:$B$194,'Line Output'!$C9,'Job Number'!$E$2:$E$194,'Line Output'!$A$8)</f>
        <v>0</v>
      </c>
      <c r="E9" s="217">
        <f>SUMIFS('Job Number'!$K$2:$K$194,'Job Number'!$A$2:$A$194,'Line Output'!E$1,'Job Number'!$B$2:$B$194,'Line Output'!$C9,'Job Number'!$E$2:$E$194,'Line Output'!$A$8)</f>
        <v>0</v>
      </c>
      <c r="F9" s="217">
        <f>SUMIFS('Job Number'!$K$2:$K$194,'Job Number'!$A$2:$A$194,'Line Output'!F$1,'Job Number'!$B$2:$B$194,'Line Output'!$C9,'Job Number'!$E$2:$E$194,'Line Output'!$A$8)</f>
        <v>0</v>
      </c>
      <c r="G9" s="217">
        <f>SUMIFS('Job Number'!$K$2:$K$194,'Job Number'!$A$2:$A$194,'Line Output'!G$1,'Job Number'!$B$2:$B$194,'Line Output'!$C9,'Job Number'!$E$2:$E$194,'Line Output'!$A$8)</f>
        <v>0</v>
      </c>
      <c r="H9" s="217">
        <f>SUMIFS('Job Number'!$K$2:$K$194,'Job Number'!$A$2:$A$194,'Line Output'!H$1,'Job Number'!$B$2:$B$194,'Line Output'!$C9,'Job Number'!$E$2:$E$194,'Line Output'!$A$8)</f>
        <v>0</v>
      </c>
      <c r="I9" s="217">
        <f>SUMIFS('Job Number'!$K$2:$K$194,'Job Number'!$A$2:$A$194,'Line Output'!I$1,'Job Number'!$B$2:$B$194,'Line Output'!$C9,'Job Number'!$E$2:$E$194,'Line Output'!$A$8)</f>
        <v>93.4</v>
      </c>
      <c r="J9" s="217">
        <f>SUMIFS('Job Number'!$K$2:$K$194,'Job Number'!$A$2:$A$194,'Line Output'!J$1,'Job Number'!$B$2:$B$194,'Line Output'!$C9,'Job Number'!$E$2:$E$194,'Line Output'!$A$8)</f>
        <v>0</v>
      </c>
      <c r="K9" s="217">
        <f>SUMIFS('Job Number'!$K$2:$K$194,'Job Number'!$A$2:$A$194,'Line Output'!K$1,'Job Number'!$B$2:$B$194,'Line Output'!$C9,'Job Number'!$E$2:$E$194,'Line Output'!$A$8)</f>
        <v>0</v>
      </c>
      <c r="L9" s="217">
        <f>SUMIFS('Job Number'!$K$2:$K$194,'Job Number'!$A$2:$A$194,'Line Output'!L$1,'Job Number'!$B$2:$B$194,'Line Output'!$C9,'Job Number'!$E$2:$E$194,'Line Output'!$A$8)</f>
        <v>0</v>
      </c>
      <c r="M9" s="217">
        <f>SUMIFS('Job Number'!$K$2:$K$194,'Job Number'!$A$2:$A$194,'Line Output'!M$1,'Job Number'!$B$2:$B$194,'Line Output'!$C9,'Job Number'!$E$2:$E$194,'Line Output'!$A$8)</f>
        <v>0</v>
      </c>
      <c r="N9" s="217">
        <f>SUMIFS('Job Number'!$K$2:$K$194,'Job Number'!$A$2:$A$194,'Line Output'!N$1,'Job Number'!$B$2:$B$194,'Line Output'!$C9,'Job Number'!$E$2:$E$194,'Line Output'!$A$8)</f>
        <v>0</v>
      </c>
      <c r="O9" s="217">
        <f>SUMIFS('Job Number'!$K$2:$K$194,'Job Number'!$A$2:$A$194,'Line Output'!O$1,'Job Number'!$B$2:$B$194,'Line Output'!$C9,'Job Number'!$E$2:$E$194,'Line Output'!$A$8)</f>
        <v>35.200000000000003</v>
      </c>
      <c r="P9" s="217">
        <f>SUMIFS('Job Number'!$K$2:$K$194,'Job Number'!$A$2:$A$194,'Line Output'!P$1,'Job Number'!$B$2:$B$194,'Line Output'!$C9,'Job Number'!$E$2:$E$194,'Line Output'!$A$8)</f>
        <v>28.1</v>
      </c>
      <c r="Q9" s="217">
        <f>SUMIFS('Job Number'!$K$2:$K$194,'Job Number'!$A$2:$A$194,'Line Output'!Q$1,'Job Number'!$B$2:$B$194,'Line Output'!$C9,'Job Number'!$E$2:$E$194,'Line Output'!$A$8)</f>
        <v>0</v>
      </c>
      <c r="R9" s="217">
        <f>SUMIFS('Job Number'!$K$2:$K$194,'Job Number'!$A$2:$A$194,'Line Output'!R$1,'Job Number'!$B$2:$B$194,'Line Output'!$C9,'Job Number'!$E$2:$E$194,'Line Output'!$A$8)</f>
        <v>0</v>
      </c>
      <c r="S9" s="217">
        <f>SUMIFS('Job Number'!$K$2:$K$194,'Job Number'!$A$2:$A$194,'Line Output'!S$1,'Job Number'!$B$2:$B$194,'Line Output'!$C9,'Job Number'!$E$2:$E$194,'Line Output'!$A$8)</f>
        <v>0</v>
      </c>
      <c r="T9" s="217">
        <f>SUMIFS('Job Number'!$K$2:$K$194,'Job Number'!$A$2:$A$194,'Line Output'!T$1,'Job Number'!$B$2:$B$194,'Line Output'!$C9,'Job Number'!$E$2:$E$194,'Line Output'!$A$8)</f>
        <v>0</v>
      </c>
      <c r="U9" s="217">
        <f>SUMIFS('Job Number'!$K$2:$K$194,'Job Number'!$A$2:$A$194,'Line Output'!U$1,'Job Number'!$B$2:$B$194,'Line Output'!$C9,'Job Number'!$E$2:$E$194,'Line Output'!$A$8)</f>
        <v>0</v>
      </c>
      <c r="V9" s="217">
        <f>SUMIFS('Job Number'!$K$2:$K$194,'Job Number'!$A$2:$A$194,'Line Output'!V$1,'Job Number'!$B$2:$B$194,'Line Output'!$C9,'Job Number'!$E$2:$E$194,'Line Output'!$A$8)</f>
        <v>0</v>
      </c>
      <c r="W9" s="217">
        <f>SUMIFS('Job Number'!$K$2:$K$194,'Job Number'!$A$2:$A$194,'Line Output'!W$1,'Job Number'!$B$2:$B$194,'Line Output'!$C9,'Job Number'!$E$2:$E$194,'Line Output'!$A$8)</f>
        <v>0</v>
      </c>
      <c r="X9" s="217">
        <f>SUMIFS('Job Number'!$K$2:$K$194,'Job Number'!$A$2:$A$194,'Line Output'!X$1,'Job Number'!$B$2:$B$194,'Line Output'!$C9,'Job Number'!$E$2:$E$194,'Line Output'!$A$8)</f>
        <v>0</v>
      </c>
      <c r="Y9" s="217">
        <f>SUMIFS('Job Number'!$K$2:$K$194,'Job Number'!$A$2:$A$194,'Line Output'!Y$1,'Job Number'!$B$2:$B$194,'Line Output'!$C9,'Job Number'!$E$2:$E$194,'Line Output'!$A$8)</f>
        <v>0</v>
      </c>
      <c r="Z9" s="217">
        <f>SUMIFS('Job Number'!$K$2:$K$194,'Job Number'!$A$2:$A$194,'Line Output'!Z$1,'Job Number'!$B$2:$B$194,'Line Output'!$C9,'Job Number'!$E$2:$E$194,'Line Output'!$A$8)</f>
        <v>0</v>
      </c>
      <c r="AA9" s="217">
        <f>SUMIFS('Job Number'!$K$2:$K$194,'Job Number'!$A$2:$A$194,'Line Output'!AA$1,'Job Number'!$B$2:$B$194,'Line Output'!$C9,'Job Number'!$E$2:$E$194,'Line Output'!$A$8)</f>
        <v>0</v>
      </c>
      <c r="AB9" s="217">
        <f>SUMIFS('Job Number'!$K$2:$K$194,'Job Number'!$A$2:$A$194,'Line Output'!AB$1,'Job Number'!$B$2:$B$194,'Line Output'!$C9,'Job Number'!$E$2:$E$194,'Line Output'!$A$8)</f>
        <v>0</v>
      </c>
      <c r="AC9" s="217">
        <f>SUMIFS('Job Number'!$K$2:$K$194,'Job Number'!$A$2:$A$194,'Line Output'!AC$1,'Job Number'!$B$2:$B$194,'Line Output'!$C9,'Job Number'!$E$2:$E$194,'Line Output'!$A$8)</f>
        <v>0</v>
      </c>
      <c r="AD9" s="217">
        <f>SUMIFS('Job Number'!$K$2:$K$194,'Job Number'!$A$2:$A$194,'Line Output'!AD$1,'Job Number'!$B$2:$B$194,'Line Output'!$C9,'Job Number'!$E$2:$E$194,'Line Output'!$A$8)</f>
        <v>0</v>
      </c>
      <c r="AE9" s="217">
        <f>SUMIFS('Job Number'!$K$2:$K$194,'Job Number'!$A$2:$A$194,'Line Output'!AE$1,'Job Number'!$B$2:$B$194,'Line Output'!$C9,'Job Number'!$E$2:$E$194,'Line Output'!$A$8)</f>
        <v>0</v>
      </c>
      <c r="AF9" s="217">
        <f>SUMIFS('Job Number'!$K$2:$K$194,'Job Number'!$A$2:$A$194,'Line Output'!AF$1,'Job Number'!$B$2:$B$194,'Line Output'!$C9,'Job Number'!$E$2:$E$194,'Line Output'!$A$8)</f>
        <v>0</v>
      </c>
      <c r="AG9" s="217">
        <f>SUMIFS('Job Number'!$K$2:$K$194,'Job Number'!$A$2:$A$194,'Line Output'!AG$1,'Job Number'!$B$2:$B$194,'Line Output'!$C9,'Job Number'!$E$2:$E$194,'Line Output'!$A$8)</f>
        <v>0</v>
      </c>
    </row>
    <row r="10" spans="1:33" ht="17.25" customHeight="1">
      <c r="B10" s="65"/>
      <c r="C10" s="243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</row>
    <row r="11" spans="1:33" ht="13.5" customHeight="1">
      <c r="A11" s="62" t="str">
        <f>'FG TYPE'!B5</f>
        <v>W01-03000020</v>
      </c>
      <c r="B11" s="62" t="str">
        <f>'FG TYPE'!C5</f>
        <v>0,160 A</v>
      </c>
      <c r="C11" s="242">
        <f>SUM(B12:B12)</f>
        <v>0</v>
      </c>
      <c r="D11" s="218">
        <f t="shared" ref="D11:AG11" si="3">SUM(D12:D12)</f>
        <v>0</v>
      </c>
      <c r="E11" s="218">
        <f t="shared" si="3"/>
        <v>0</v>
      </c>
      <c r="F11" s="218">
        <f t="shared" si="3"/>
        <v>0</v>
      </c>
      <c r="G11" s="218">
        <f t="shared" si="3"/>
        <v>0</v>
      </c>
      <c r="H11" s="218">
        <f t="shared" si="3"/>
        <v>0</v>
      </c>
      <c r="I11" s="218">
        <f t="shared" si="3"/>
        <v>0</v>
      </c>
      <c r="J11" s="218">
        <f t="shared" si="3"/>
        <v>0</v>
      </c>
      <c r="K11" s="218">
        <f t="shared" si="3"/>
        <v>0</v>
      </c>
      <c r="L11" s="218">
        <f t="shared" si="3"/>
        <v>0</v>
      </c>
      <c r="M11" s="218">
        <f t="shared" si="3"/>
        <v>0</v>
      </c>
      <c r="N11" s="218">
        <f t="shared" si="3"/>
        <v>0</v>
      </c>
      <c r="O11" s="218">
        <f t="shared" si="3"/>
        <v>0</v>
      </c>
      <c r="P11" s="218">
        <f t="shared" si="3"/>
        <v>0</v>
      </c>
      <c r="Q11" s="218">
        <f t="shared" si="3"/>
        <v>0</v>
      </c>
      <c r="R11" s="218">
        <f t="shared" si="3"/>
        <v>0</v>
      </c>
      <c r="S11" s="218">
        <f t="shared" si="3"/>
        <v>0</v>
      </c>
      <c r="T11" s="218">
        <f t="shared" si="3"/>
        <v>0</v>
      </c>
      <c r="U11" s="218">
        <f t="shared" si="3"/>
        <v>0</v>
      </c>
      <c r="V11" s="218">
        <f t="shared" si="3"/>
        <v>0</v>
      </c>
      <c r="W11" s="218">
        <f t="shared" si="3"/>
        <v>0</v>
      </c>
      <c r="X11" s="218">
        <f t="shared" si="3"/>
        <v>0</v>
      </c>
      <c r="Y11" s="218">
        <f t="shared" si="3"/>
        <v>0</v>
      </c>
      <c r="Z11" s="218">
        <f t="shared" si="3"/>
        <v>0</v>
      </c>
      <c r="AA11" s="218">
        <f t="shared" si="3"/>
        <v>0</v>
      </c>
      <c r="AB11" s="218">
        <f t="shared" si="3"/>
        <v>0</v>
      </c>
      <c r="AC11" s="218">
        <f t="shared" si="3"/>
        <v>0</v>
      </c>
      <c r="AD11" s="218">
        <f t="shared" si="3"/>
        <v>0</v>
      </c>
      <c r="AE11" s="218">
        <f t="shared" si="3"/>
        <v>0</v>
      </c>
      <c r="AF11" s="218">
        <f t="shared" si="3"/>
        <v>0</v>
      </c>
      <c r="AG11" s="218">
        <f t="shared" si="3"/>
        <v>0</v>
      </c>
    </row>
    <row r="12" spans="1:33">
      <c r="B12" s="217">
        <f>SUM(D12:AG12)</f>
        <v>0</v>
      </c>
      <c r="C12" s="243" t="str">
        <f>'FG TYPE'!E5</f>
        <v>S01</v>
      </c>
      <c r="D12" s="217">
        <f>SUMIFS('Job Number'!$K$2:$K$194,'Job Number'!$A$2:$A$194,'Line Output'!D$1,'Job Number'!$B$2:$B$194,'Line Output'!$C12,'Job Number'!$E$2:$E$194,'Line Output'!$A$11)</f>
        <v>0</v>
      </c>
      <c r="E12" s="217">
        <f>SUMIFS('Job Number'!$K$2:$K$194,'Job Number'!$A$2:$A$194,'Line Output'!E$1,'Job Number'!$B$2:$B$194,'Line Output'!$C12,'Job Number'!$E$2:$E$194,'Line Output'!$A$11)</f>
        <v>0</v>
      </c>
      <c r="F12" s="217">
        <f>SUMIFS('Job Number'!$K$2:$K$194,'Job Number'!$A$2:$A$194,'Line Output'!F$1,'Job Number'!$B$2:$B$194,'Line Output'!$C12,'Job Number'!$E$2:$E$194,'Line Output'!$A$11)</f>
        <v>0</v>
      </c>
      <c r="G12" s="217">
        <f>SUMIFS('Job Number'!$K$2:$K$194,'Job Number'!$A$2:$A$194,'Line Output'!G$1,'Job Number'!$B$2:$B$194,'Line Output'!$C12,'Job Number'!$E$2:$E$194,'Line Output'!$A$11)</f>
        <v>0</v>
      </c>
      <c r="H12" s="217">
        <f>SUMIFS('Job Number'!$K$2:$K$194,'Job Number'!$A$2:$A$194,'Line Output'!H$1,'Job Number'!$B$2:$B$194,'Line Output'!$C12,'Job Number'!$E$2:$E$194,'Line Output'!$A$11)</f>
        <v>0</v>
      </c>
      <c r="I12" s="217">
        <f>SUMIFS('Job Number'!$K$2:$K$194,'Job Number'!$A$2:$A$194,'Line Output'!I$1,'Job Number'!$B$2:$B$194,'Line Output'!$C12,'Job Number'!$E$2:$E$194,'Line Output'!$A$11)</f>
        <v>0</v>
      </c>
      <c r="J12" s="217">
        <f>SUMIFS('Job Number'!$K$2:$K$194,'Job Number'!$A$2:$A$194,'Line Output'!J$1,'Job Number'!$B$2:$B$194,'Line Output'!$C12,'Job Number'!$E$2:$E$194,'Line Output'!$A$11)</f>
        <v>0</v>
      </c>
      <c r="K12" s="217">
        <f>SUMIFS('Job Number'!$K$2:$K$194,'Job Number'!$A$2:$A$194,'Line Output'!K$1,'Job Number'!$B$2:$B$194,'Line Output'!$C12,'Job Number'!$E$2:$E$194,'Line Output'!$A$11)</f>
        <v>0</v>
      </c>
      <c r="L12" s="217">
        <f>SUMIFS('Job Number'!$K$2:$K$194,'Job Number'!$A$2:$A$194,'Line Output'!L$1,'Job Number'!$B$2:$B$194,'Line Output'!$C12,'Job Number'!$E$2:$E$194,'Line Output'!$A$11)</f>
        <v>0</v>
      </c>
      <c r="M12" s="217">
        <f>SUMIFS('Job Number'!$K$2:$K$194,'Job Number'!$A$2:$A$194,'Line Output'!M$1,'Job Number'!$B$2:$B$194,'Line Output'!$C12,'Job Number'!$E$2:$E$194,'Line Output'!$A$11)</f>
        <v>0</v>
      </c>
      <c r="N12" s="217">
        <f>SUMIFS('Job Number'!$K$2:$K$194,'Job Number'!$A$2:$A$194,'Line Output'!N$1,'Job Number'!$B$2:$B$194,'Line Output'!$C12,'Job Number'!$E$2:$E$194,'Line Output'!$A$11)</f>
        <v>0</v>
      </c>
      <c r="O12" s="217">
        <f>SUMIFS('Job Number'!$K$2:$K$194,'Job Number'!$A$2:$A$194,'Line Output'!O$1,'Job Number'!$B$2:$B$194,'Line Output'!$C12,'Job Number'!$E$2:$E$194,'Line Output'!$A$11)</f>
        <v>0</v>
      </c>
      <c r="P12" s="217">
        <f>SUMIFS('Job Number'!$K$2:$K$194,'Job Number'!$A$2:$A$194,'Line Output'!P$1,'Job Number'!$B$2:$B$194,'Line Output'!$C12,'Job Number'!$E$2:$E$194,'Line Output'!$A$11)</f>
        <v>0</v>
      </c>
      <c r="Q12" s="217">
        <f>SUMIFS('Job Number'!$K$2:$K$194,'Job Number'!$A$2:$A$194,'Line Output'!Q$1,'Job Number'!$B$2:$B$194,'Line Output'!$C12,'Job Number'!$E$2:$E$194,'Line Output'!$A$11)</f>
        <v>0</v>
      </c>
      <c r="R12" s="217">
        <f>SUMIFS('Job Number'!$K$2:$K$194,'Job Number'!$A$2:$A$194,'Line Output'!R$1,'Job Number'!$B$2:$B$194,'Line Output'!$C12,'Job Number'!$E$2:$E$194,'Line Output'!$A$11)</f>
        <v>0</v>
      </c>
      <c r="S12" s="217">
        <f>SUMIFS('Job Number'!$K$2:$K$194,'Job Number'!$A$2:$A$194,'Line Output'!S$1,'Job Number'!$B$2:$B$194,'Line Output'!$C12,'Job Number'!$E$2:$E$194,'Line Output'!$A$11)</f>
        <v>0</v>
      </c>
      <c r="T12" s="217">
        <f>SUMIFS('Job Number'!$K$2:$K$194,'Job Number'!$A$2:$A$194,'Line Output'!T$1,'Job Number'!$B$2:$B$194,'Line Output'!$C12,'Job Number'!$E$2:$E$194,'Line Output'!$A$11)</f>
        <v>0</v>
      </c>
      <c r="U12" s="217">
        <f>SUMIFS('Job Number'!$K$2:$K$194,'Job Number'!$A$2:$A$194,'Line Output'!U$1,'Job Number'!$B$2:$B$194,'Line Output'!$C12,'Job Number'!$E$2:$E$194,'Line Output'!$A$11)</f>
        <v>0</v>
      </c>
      <c r="V12" s="217">
        <f>SUMIFS('Job Number'!$K$2:$K$194,'Job Number'!$A$2:$A$194,'Line Output'!V$1,'Job Number'!$B$2:$B$194,'Line Output'!$C12,'Job Number'!$E$2:$E$194,'Line Output'!$A$11)</f>
        <v>0</v>
      </c>
      <c r="W12" s="217">
        <f>SUMIFS('Job Number'!$K$2:$K$194,'Job Number'!$A$2:$A$194,'Line Output'!W$1,'Job Number'!$B$2:$B$194,'Line Output'!$C12,'Job Number'!$E$2:$E$194,'Line Output'!$A$11)</f>
        <v>0</v>
      </c>
      <c r="X12" s="217">
        <f>SUMIFS('Job Number'!$K$2:$K$194,'Job Number'!$A$2:$A$194,'Line Output'!X$1,'Job Number'!$B$2:$B$194,'Line Output'!$C12,'Job Number'!$E$2:$E$194,'Line Output'!$A$11)</f>
        <v>0</v>
      </c>
      <c r="Y12" s="217">
        <f>SUMIFS('Job Number'!$K$2:$K$194,'Job Number'!$A$2:$A$194,'Line Output'!Y$1,'Job Number'!$B$2:$B$194,'Line Output'!$C12,'Job Number'!$E$2:$E$194,'Line Output'!$A$11)</f>
        <v>0</v>
      </c>
      <c r="Z12" s="217">
        <f>SUMIFS('Job Number'!$K$2:$K$194,'Job Number'!$A$2:$A$194,'Line Output'!Z$1,'Job Number'!$B$2:$B$194,'Line Output'!$C12,'Job Number'!$E$2:$E$194,'Line Output'!$A$11)</f>
        <v>0</v>
      </c>
      <c r="AA12" s="217">
        <f>SUMIFS('Job Number'!$K$2:$K$194,'Job Number'!$A$2:$A$194,'Line Output'!AA$1,'Job Number'!$B$2:$B$194,'Line Output'!$C12,'Job Number'!$E$2:$E$194,'Line Output'!$A$11)</f>
        <v>0</v>
      </c>
      <c r="AB12" s="217">
        <f>SUMIFS('Job Number'!$K$2:$K$194,'Job Number'!$A$2:$A$194,'Line Output'!AB$1,'Job Number'!$B$2:$B$194,'Line Output'!$C12,'Job Number'!$E$2:$E$194,'Line Output'!$A$11)</f>
        <v>0</v>
      </c>
      <c r="AC12" s="217">
        <f>SUMIFS('Job Number'!$K$2:$K$194,'Job Number'!$A$2:$A$194,'Line Output'!AC$1,'Job Number'!$B$2:$B$194,'Line Output'!$C12,'Job Number'!$E$2:$E$194,'Line Output'!$A$11)</f>
        <v>0</v>
      </c>
      <c r="AD12" s="217">
        <f>SUMIFS('Job Number'!$K$2:$K$194,'Job Number'!$A$2:$A$194,'Line Output'!AD$1,'Job Number'!$B$2:$B$194,'Line Output'!$C12,'Job Number'!$E$2:$E$194,'Line Output'!$A$11)</f>
        <v>0</v>
      </c>
      <c r="AE12" s="217">
        <f>SUMIFS('Job Number'!$K$2:$K$194,'Job Number'!$A$2:$A$194,'Line Output'!AE$1,'Job Number'!$B$2:$B$194,'Line Output'!$C12,'Job Number'!$E$2:$E$194,'Line Output'!$A$11)</f>
        <v>0</v>
      </c>
      <c r="AF12" s="217">
        <f>SUMIFS('Job Number'!$K$2:$K$194,'Job Number'!$A$2:$A$194,'Line Output'!AF$1,'Job Number'!$B$2:$B$194,'Line Output'!$C12,'Job Number'!$E$2:$E$194,'Line Output'!$A$11)</f>
        <v>0</v>
      </c>
      <c r="AG12" s="217">
        <f>SUMIFS('Job Number'!$K$2:$K$194,'Job Number'!$A$2:$A$194,'Line Output'!AG$1,'Job Number'!$B$2:$B$194,'Line Output'!$C12,'Job Number'!$E$2:$E$194,'Line Output'!$A$11)</f>
        <v>0</v>
      </c>
    </row>
    <row r="13" spans="1:33">
      <c r="B13" s="65"/>
      <c r="C13" s="243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</row>
    <row r="14" spans="1:33" ht="13.5" customHeight="1">
      <c r="A14" s="62" t="str">
        <f>'FG TYPE'!B6</f>
        <v>W01-03000004</v>
      </c>
      <c r="B14" s="62" t="str">
        <f>'FG TYPE'!C6</f>
        <v>0,080 A</v>
      </c>
      <c r="C14" s="242">
        <f>SUM(B15:B15)</f>
        <v>874.06000000000006</v>
      </c>
      <c r="D14" s="218">
        <f t="shared" ref="D14:AG14" si="4">SUM(D15:D15)</f>
        <v>44.88</v>
      </c>
      <c r="E14" s="218">
        <f t="shared" si="4"/>
        <v>0</v>
      </c>
      <c r="F14" s="218">
        <f t="shared" si="4"/>
        <v>0</v>
      </c>
      <c r="G14" s="218">
        <f t="shared" si="4"/>
        <v>56.32</v>
      </c>
      <c r="H14" s="218">
        <f t="shared" si="4"/>
        <v>59.12</v>
      </c>
      <c r="I14" s="218">
        <f t="shared" si="4"/>
        <v>59.16</v>
      </c>
      <c r="J14" s="218">
        <f t="shared" si="4"/>
        <v>30.34</v>
      </c>
      <c r="K14" s="218">
        <f t="shared" si="4"/>
        <v>36.619999999999997</v>
      </c>
      <c r="L14" s="218">
        <f t="shared" si="4"/>
        <v>0</v>
      </c>
      <c r="M14" s="218">
        <f t="shared" si="4"/>
        <v>0</v>
      </c>
      <c r="N14" s="218">
        <f t="shared" si="4"/>
        <v>38.82</v>
      </c>
      <c r="O14" s="218">
        <f t="shared" si="4"/>
        <v>39.119999999999997</v>
      </c>
      <c r="P14" s="218">
        <f t="shared" si="4"/>
        <v>47.54</v>
      </c>
      <c r="Q14" s="218">
        <f t="shared" si="4"/>
        <v>68.88</v>
      </c>
      <c r="R14" s="218">
        <f t="shared" si="4"/>
        <v>0</v>
      </c>
      <c r="S14" s="218">
        <f t="shared" si="4"/>
        <v>0</v>
      </c>
      <c r="T14" s="218">
        <f t="shared" si="4"/>
        <v>0</v>
      </c>
      <c r="U14" s="218">
        <f t="shared" si="4"/>
        <v>75.400000000000006</v>
      </c>
      <c r="V14" s="218">
        <f t="shared" si="4"/>
        <v>85.68</v>
      </c>
      <c r="W14" s="218">
        <f t="shared" si="4"/>
        <v>122.06</v>
      </c>
      <c r="X14" s="218">
        <f t="shared" si="4"/>
        <v>110.12</v>
      </c>
      <c r="Y14" s="218">
        <f t="shared" si="4"/>
        <v>0</v>
      </c>
      <c r="Z14" s="218">
        <f t="shared" si="4"/>
        <v>0</v>
      </c>
      <c r="AA14" s="218">
        <f t="shared" si="4"/>
        <v>0</v>
      </c>
      <c r="AB14" s="218">
        <f t="shared" si="4"/>
        <v>0</v>
      </c>
      <c r="AC14" s="218">
        <f t="shared" si="4"/>
        <v>0</v>
      </c>
      <c r="AD14" s="218">
        <f t="shared" si="4"/>
        <v>0</v>
      </c>
      <c r="AE14" s="218">
        <f t="shared" si="4"/>
        <v>0</v>
      </c>
      <c r="AF14" s="218">
        <f t="shared" si="4"/>
        <v>0</v>
      </c>
      <c r="AG14" s="218">
        <f t="shared" si="4"/>
        <v>0</v>
      </c>
    </row>
    <row r="15" spans="1:33">
      <c r="B15" s="217">
        <f>SUM(D15:AG15)</f>
        <v>874.06000000000006</v>
      </c>
      <c r="C15" s="243" t="str">
        <f>'FG TYPE'!E6</f>
        <v>S01</v>
      </c>
      <c r="D15" s="217">
        <f>SUMIFS('Job Number'!$K$2:$K$194,'Job Number'!$A$2:$A$194,'Line Output'!D$1,'Job Number'!$B$2:$B$194,'Line Output'!$C15,'Job Number'!$E$2:$E$194,'Line Output'!$A$14)</f>
        <v>44.88</v>
      </c>
      <c r="E15" s="217">
        <f>SUMIFS('Job Number'!$K$2:$K$194,'Job Number'!$A$2:$A$194,'Line Output'!E$1,'Job Number'!$B$2:$B$194,'Line Output'!$C15,'Job Number'!$E$2:$E$194,'Line Output'!$A$14)</f>
        <v>0</v>
      </c>
      <c r="F15" s="217">
        <f>SUMIFS('Job Number'!$K$2:$K$194,'Job Number'!$A$2:$A$194,'Line Output'!F$1,'Job Number'!$B$2:$B$194,'Line Output'!$C15,'Job Number'!$E$2:$E$194,'Line Output'!$A$14)</f>
        <v>0</v>
      </c>
      <c r="G15" s="217">
        <f>SUMIFS('Job Number'!$K$2:$K$194,'Job Number'!$A$2:$A$194,'Line Output'!G$1,'Job Number'!$B$2:$B$194,'Line Output'!$C15,'Job Number'!$E$2:$E$194,'Line Output'!$A$14)</f>
        <v>56.32</v>
      </c>
      <c r="H15" s="217">
        <f>SUMIFS('Job Number'!$K$2:$K$194,'Job Number'!$A$2:$A$194,'Line Output'!H$1,'Job Number'!$B$2:$B$194,'Line Output'!$C15,'Job Number'!$E$2:$E$194,'Line Output'!$A$14)</f>
        <v>59.12</v>
      </c>
      <c r="I15" s="217">
        <f>SUMIFS('Job Number'!$K$2:$K$194,'Job Number'!$A$2:$A$194,'Line Output'!I$1,'Job Number'!$B$2:$B$194,'Line Output'!$C15,'Job Number'!$E$2:$E$194,'Line Output'!$A$14)</f>
        <v>59.16</v>
      </c>
      <c r="J15" s="217">
        <f>SUMIFS('Job Number'!$K$2:$K$194,'Job Number'!$A$2:$A$194,'Line Output'!J$1,'Job Number'!$B$2:$B$194,'Line Output'!$C15,'Job Number'!$E$2:$E$194,'Line Output'!$A$14)</f>
        <v>30.34</v>
      </c>
      <c r="K15" s="217">
        <f>SUMIFS('Job Number'!$K$2:$K$194,'Job Number'!$A$2:$A$194,'Line Output'!K$1,'Job Number'!$B$2:$B$194,'Line Output'!$C15,'Job Number'!$E$2:$E$194,'Line Output'!$A$14)</f>
        <v>36.619999999999997</v>
      </c>
      <c r="L15" s="217">
        <f>SUMIFS('Job Number'!$K$2:$K$194,'Job Number'!$A$2:$A$194,'Line Output'!L$1,'Job Number'!$B$2:$B$194,'Line Output'!$C15,'Job Number'!$E$2:$E$194,'Line Output'!$A$14)</f>
        <v>0</v>
      </c>
      <c r="M15" s="217">
        <f>SUMIFS('Job Number'!$K$2:$K$194,'Job Number'!$A$2:$A$194,'Line Output'!M$1,'Job Number'!$B$2:$B$194,'Line Output'!$C15,'Job Number'!$E$2:$E$194,'Line Output'!$A$14)</f>
        <v>0</v>
      </c>
      <c r="N15" s="217">
        <f>SUMIFS('Job Number'!$K$2:$K$194,'Job Number'!$A$2:$A$194,'Line Output'!N$1,'Job Number'!$B$2:$B$194,'Line Output'!$C15,'Job Number'!$E$2:$E$194,'Line Output'!$A$14)</f>
        <v>38.82</v>
      </c>
      <c r="O15" s="217">
        <f>SUMIFS('Job Number'!$K$2:$K$194,'Job Number'!$A$2:$A$194,'Line Output'!O$1,'Job Number'!$B$2:$B$194,'Line Output'!$C15,'Job Number'!$E$2:$E$194,'Line Output'!$A$14)</f>
        <v>39.119999999999997</v>
      </c>
      <c r="P15" s="217">
        <f>SUMIFS('Job Number'!$K$2:$K$194,'Job Number'!$A$2:$A$194,'Line Output'!P$1,'Job Number'!$B$2:$B$194,'Line Output'!$C15,'Job Number'!$E$2:$E$194,'Line Output'!$A$14)</f>
        <v>47.54</v>
      </c>
      <c r="Q15" s="217">
        <f>SUMIFS('Job Number'!$K$2:$K$194,'Job Number'!$A$2:$A$194,'Line Output'!Q$1,'Job Number'!$B$2:$B$194,'Line Output'!$C15,'Job Number'!$E$2:$E$194,'Line Output'!$A$14)</f>
        <v>68.88</v>
      </c>
      <c r="R15" s="217">
        <f>SUMIFS('Job Number'!$K$2:$K$194,'Job Number'!$A$2:$A$194,'Line Output'!R$1,'Job Number'!$B$2:$B$194,'Line Output'!$C15,'Job Number'!$E$2:$E$194,'Line Output'!$A$14)</f>
        <v>0</v>
      </c>
      <c r="S15" s="217">
        <f>SUMIFS('Job Number'!$K$2:$K$194,'Job Number'!$A$2:$A$194,'Line Output'!S$1,'Job Number'!$B$2:$B$194,'Line Output'!$C15,'Job Number'!$E$2:$E$194,'Line Output'!$A$14)</f>
        <v>0</v>
      </c>
      <c r="T15" s="217">
        <f>SUMIFS('Job Number'!$K$2:$K$194,'Job Number'!$A$2:$A$194,'Line Output'!T$1,'Job Number'!$B$2:$B$194,'Line Output'!$C15,'Job Number'!$E$2:$E$194,'Line Output'!$A$14)</f>
        <v>0</v>
      </c>
      <c r="U15" s="217">
        <f>SUMIFS('Job Number'!$K$2:$K$194,'Job Number'!$A$2:$A$194,'Line Output'!U$1,'Job Number'!$B$2:$B$194,'Line Output'!$C15,'Job Number'!$E$2:$E$194,'Line Output'!$A$14)</f>
        <v>75.400000000000006</v>
      </c>
      <c r="V15" s="217">
        <f>SUMIFS('Job Number'!$K$2:$K$194,'Job Number'!$A$2:$A$194,'Line Output'!V$1,'Job Number'!$B$2:$B$194,'Line Output'!$C15,'Job Number'!$E$2:$E$194,'Line Output'!$A$14)</f>
        <v>85.68</v>
      </c>
      <c r="W15" s="217">
        <f>SUMIFS('Job Number'!$K$2:$K$194,'Job Number'!$A$2:$A$194,'Line Output'!W$1,'Job Number'!$B$2:$B$194,'Line Output'!$C15,'Job Number'!$E$2:$E$194,'Line Output'!$A$14)</f>
        <v>122.06</v>
      </c>
      <c r="X15" s="217">
        <f>SUMIFS('Job Number'!$K$2:$K$194,'Job Number'!$A$2:$A$194,'Line Output'!X$1,'Job Number'!$B$2:$B$194,'Line Output'!$C15,'Job Number'!$E$2:$E$194,'Line Output'!$A$14)</f>
        <v>110.12</v>
      </c>
      <c r="Y15" s="217">
        <f>SUMIFS('Job Number'!$K$2:$K$194,'Job Number'!$A$2:$A$194,'Line Output'!Y$1,'Job Number'!$B$2:$B$194,'Line Output'!$C15,'Job Number'!$E$2:$E$194,'Line Output'!$A$14)</f>
        <v>0</v>
      </c>
      <c r="Z15" s="217">
        <f>SUMIFS('Job Number'!$K$2:$K$194,'Job Number'!$A$2:$A$194,'Line Output'!Z$1,'Job Number'!$B$2:$B$194,'Line Output'!$C15,'Job Number'!$E$2:$E$194,'Line Output'!$A$14)</f>
        <v>0</v>
      </c>
      <c r="AA15" s="217">
        <f>SUMIFS('Job Number'!$K$2:$K$194,'Job Number'!$A$2:$A$194,'Line Output'!AA$1,'Job Number'!$B$2:$B$194,'Line Output'!$C15,'Job Number'!$E$2:$E$194,'Line Output'!$A$14)</f>
        <v>0</v>
      </c>
      <c r="AB15" s="217">
        <f>SUMIFS('Job Number'!$K$2:$K$194,'Job Number'!$A$2:$A$194,'Line Output'!AB$1,'Job Number'!$B$2:$B$194,'Line Output'!$C15,'Job Number'!$E$2:$E$194,'Line Output'!$A$14)</f>
        <v>0</v>
      </c>
      <c r="AC15" s="217">
        <f>SUMIFS('Job Number'!$K$2:$K$194,'Job Number'!$A$2:$A$194,'Line Output'!AC$1,'Job Number'!$B$2:$B$194,'Line Output'!$C15,'Job Number'!$E$2:$E$194,'Line Output'!$A$14)</f>
        <v>0</v>
      </c>
      <c r="AD15" s="217">
        <f>SUMIFS('Job Number'!$K$2:$K$194,'Job Number'!$A$2:$A$194,'Line Output'!AD$1,'Job Number'!$B$2:$B$194,'Line Output'!$C15,'Job Number'!$E$2:$E$194,'Line Output'!$A$14)</f>
        <v>0</v>
      </c>
      <c r="AE15" s="217">
        <f>SUMIFS('Job Number'!$K$2:$K$194,'Job Number'!$A$2:$A$194,'Line Output'!AE$1,'Job Number'!$B$2:$B$194,'Line Output'!$C15,'Job Number'!$E$2:$E$194,'Line Output'!$A$14)</f>
        <v>0</v>
      </c>
      <c r="AF15" s="217">
        <f>SUMIFS('Job Number'!$K$2:$K$194,'Job Number'!$A$2:$A$194,'Line Output'!AF$1,'Job Number'!$B$2:$B$194,'Line Output'!$C15,'Job Number'!$E$2:$E$194,'Line Output'!$A$14)</f>
        <v>0</v>
      </c>
      <c r="AG15" s="217">
        <f>SUMIFS('Job Number'!$K$2:$K$194,'Job Number'!$A$2:$A$194,'Line Output'!AG$1,'Job Number'!$B$2:$B$194,'Line Output'!$C15,'Job Number'!$E$2:$E$194,'Line Output'!$A$14)</f>
        <v>0</v>
      </c>
    </row>
    <row r="16" spans="1:33">
      <c r="B16" s="65"/>
      <c r="C16" s="243"/>
      <c r="D16" s="217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</row>
    <row r="17" spans="1:33" ht="13.5" customHeight="1">
      <c r="A17" s="62" t="str">
        <f>'FG TYPE'!B7</f>
        <v>W01-03000025</v>
      </c>
      <c r="B17" s="62" t="str">
        <f>'FG TYPE'!C7</f>
        <v>0,180 A</v>
      </c>
      <c r="C17" s="242">
        <f>SUM(B18:B18)</f>
        <v>0</v>
      </c>
      <c r="D17" s="218">
        <f t="shared" ref="D17:AG17" si="5">SUM(D18:D18)</f>
        <v>0</v>
      </c>
      <c r="E17" s="218">
        <f t="shared" si="5"/>
        <v>0</v>
      </c>
      <c r="F17" s="218">
        <f t="shared" si="5"/>
        <v>0</v>
      </c>
      <c r="G17" s="218">
        <f t="shared" si="5"/>
        <v>0</v>
      </c>
      <c r="H17" s="218">
        <f t="shared" si="5"/>
        <v>0</v>
      </c>
      <c r="I17" s="218">
        <f t="shared" si="5"/>
        <v>0</v>
      </c>
      <c r="J17" s="218">
        <f t="shared" si="5"/>
        <v>0</v>
      </c>
      <c r="K17" s="218">
        <f t="shared" si="5"/>
        <v>0</v>
      </c>
      <c r="L17" s="218">
        <f t="shared" si="5"/>
        <v>0</v>
      </c>
      <c r="M17" s="218">
        <f t="shared" si="5"/>
        <v>0</v>
      </c>
      <c r="N17" s="218">
        <f t="shared" si="5"/>
        <v>0</v>
      </c>
      <c r="O17" s="218">
        <f t="shared" si="5"/>
        <v>0</v>
      </c>
      <c r="P17" s="218">
        <f t="shared" si="5"/>
        <v>0</v>
      </c>
      <c r="Q17" s="218">
        <f t="shared" si="5"/>
        <v>0</v>
      </c>
      <c r="R17" s="218">
        <f t="shared" si="5"/>
        <v>0</v>
      </c>
      <c r="S17" s="218">
        <f t="shared" si="5"/>
        <v>0</v>
      </c>
      <c r="T17" s="218">
        <f t="shared" si="5"/>
        <v>0</v>
      </c>
      <c r="U17" s="218">
        <f t="shared" si="5"/>
        <v>0</v>
      </c>
      <c r="V17" s="218">
        <f t="shared" si="5"/>
        <v>0</v>
      </c>
      <c r="W17" s="218">
        <f t="shared" si="5"/>
        <v>0</v>
      </c>
      <c r="X17" s="218">
        <f t="shared" si="5"/>
        <v>0</v>
      </c>
      <c r="Y17" s="218">
        <f t="shared" si="5"/>
        <v>0</v>
      </c>
      <c r="Z17" s="218">
        <f t="shared" si="5"/>
        <v>0</v>
      </c>
      <c r="AA17" s="218">
        <f t="shared" si="5"/>
        <v>0</v>
      </c>
      <c r="AB17" s="218">
        <f t="shared" si="5"/>
        <v>0</v>
      </c>
      <c r="AC17" s="218">
        <f t="shared" si="5"/>
        <v>0</v>
      </c>
      <c r="AD17" s="218">
        <f t="shared" si="5"/>
        <v>0</v>
      </c>
      <c r="AE17" s="218">
        <f t="shared" si="5"/>
        <v>0</v>
      </c>
      <c r="AF17" s="218">
        <f t="shared" si="5"/>
        <v>0</v>
      </c>
      <c r="AG17" s="218">
        <f t="shared" si="5"/>
        <v>0</v>
      </c>
    </row>
    <row r="18" spans="1:33">
      <c r="B18" s="217">
        <f>SUM(D18:AG18)</f>
        <v>0</v>
      </c>
      <c r="C18" s="243" t="str">
        <f>'FG TYPE'!E7</f>
        <v>S01</v>
      </c>
      <c r="D18" s="217">
        <f>SUMIFS('Job Number'!$K$2:$K$194,'Job Number'!$A$2:$A$194,'Line Output'!D$1,'Job Number'!$B$2:$B$194,'Line Output'!$C18,'Job Number'!$E$2:$E$194,'Line Output'!$A$17)</f>
        <v>0</v>
      </c>
      <c r="E18" s="217">
        <f>SUMIFS('Job Number'!$K$2:$K$194,'Job Number'!$A$2:$A$194,'Line Output'!E$1,'Job Number'!$B$2:$B$194,'Line Output'!$C18,'Job Number'!$E$2:$E$194,'Line Output'!$A$17)</f>
        <v>0</v>
      </c>
      <c r="F18" s="217">
        <f>SUMIFS('Job Number'!$K$2:$K$194,'Job Number'!$A$2:$A$194,'Line Output'!F$1,'Job Number'!$B$2:$B$194,'Line Output'!$C18,'Job Number'!$E$2:$E$194,'Line Output'!$A$17)</f>
        <v>0</v>
      </c>
      <c r="G18" s="217">
        <f>SUMIFS('Job Number'!$K$2:$K$194,'Job Number'!$A$2:$A$194,'Line Output'!G$1,'Job Number'!$B$2:$B$194,'Line Output'!$C18,'Job Number'!$E$2:$E$194,'Line Output'!$A$17)</f>
        <v>0</v>
      </c>
      <c r="H18" s="217">
        <f>SUMIFS('Job Number'!$K$2:$K$194,'Job Number'!$A$2:$A$194,'Line Output'!H$1,'Job Number'!$B$2:$B$194,'Line Output'!$C18,'Job Number'!$E$2:$E$194,'Line Output'!$A$17)</f>
        <v>0</v>
      </c>
      <c r="I18" s="217">
        <f>SUMIFS('Job Number'!$K$2:$K$194,'Job Number'!$A$2:$A$194,'Line Output'!I$1,'Job Number'!$B$2:$B$194,'Line Output'!$C18,'Job Number'!$E$2:$E$194,'Line Output'!$A$17)</f>
        <v>0</v>
      </c>
      <c r="J18" s="217">
        <f>SUMIFS('Job Number'!$K$2:$K$194,'Job Number'!$A$2:$A$194,'Line Output'!J$1,'Job Number'!$B$2:$B$194,'Line Output'!$C18,'Job Number'!$E$2:$E$194,'Line Output'!$A$17)</f>
        <v>0</v>
      </c>
      <c r="K18" s="217">
        <f>SUMIFS('Job Number'!$K$2:$K$194,'Job Number'!$A$2:$A$194,'Line Output'!K$1,'Job Number'!$B$2:$B$194,'Line Output'!$C18,'Job Number'!$E$2:$E$194,'Line Output'!$A$17)</f>
        <v>0</v>
      </c>
      <c r="L18" s="217">
        <f>SUMIFS('Job Number'!$K$2:$K$194,'Job Number'!$A$2:$A$194,'Line Output'!L$1,'Job Number'!$B$2:$B$194,'Line Output'!$C18,'Job Number'!$E$2:$E$194,'Line Output'!$A$17)</f>
        <v>0</v>
      </c>
      <c r="M18" s="217">
        <f>SUMIFS('Job Number'!$K$2:$K$194,'Job Number'!$A$2:$A$194,'Line Output'!M$1,'Job Number'!$B$2:$B$194,'Line Output'!$C18,'Job Number'!$E$2:$E$194,'Line Output'!$A$17)</f>
        <v>0</v>
      </c>
      <c r="N18" s="217">
        <f>SUMIFS('Job Number'!$K$2:$K$194,'Job Number'!$A$2:$A$194,'Line Output'!N$1,'Job Number'!$B$2:$B$194,'Line Output'!$C18,'Job Number'!$E$2:$E$194,'Line Output'!$A$17)</f>
        <v>0</v>
      </c>
      <c r="O18" s="217">
        <f>SUMIFS('Job Number'!$K$2:$K$194,'Job Number'!$A$2:$A$194,'Line Output'!O$1,'Job Number'!$B$2:$B$194,'Line Output'!$C18,'Job Number'!$E$2:$E$194,'Line Output'!$A$17)</f>
        <v>0</v>
      </c>
      <c r="P18" s="217">
        <f>SUMIFS('Job Number'!$K$2:$K$194,'Job Number'!$A$2:$A$194,'Line Output'!P$1,'Job Number'!$B$2:$B$194,'Line Output'!$C18,'Job Number'!$E$2:$E$194,'Line Output'!$A$17)</f>
        <v>0</v>
      </c>
      <c r="Q18" s="217">
        <f>SUMIFS('Job Number'!$K$2:$K$194,'Job Number'!$A$2:$A$194,'Line Output'!Q$1,'Job Number'!$B$2:$B$194,'Line Output'!$C18,'Job Number'!$E$2:$E$194,'Line Output'!$A$17)</f>
        <v>0</v>
      </c>
      <c r="R18" s="217">
        <f>SUMIFS('Job Number'!$K$2:$K$194,'Job Number'!$A$2:$A$194,'Line Output'!R$1,'Job Number'!$B$2:$B$194,'Line Output'!$C18,'Job Number'!$E$2:$E$194,'Line Output'!$A$17)</f>
        <v>0</v>
      </c>
      <c r="S18" s="217">
        <f>SUMIFS('Job Number'!$K$2:$K$194,'Job Number'!$A$2:$A$194,'Line Output'!S$1,'Job Number'!$B$2:$B$194,'Line Output'!$C18,'Job Number'!$E$2:$E$194,'Line Output'!$A$17)</f>
        <v>0</v>
      </c>
      <c r="T18" s="217">
        <f>SUMIFS('Job Number'!$K$2:$K$194,'Job Number'!$A$2:$A$194,'Line Output'!T$1,'Job Number'!$B$2:$B$194,'Line Output'!$C18,'Job Number'!$E$2:$E$194,'Line Output'!$A$17)</f>
        <v>0</v>
      </c>
      <c r="U18" s="217">
        <f>SUMIFS('Job Number'!$K$2:$K$194,'Job Number'!$A$2:$A$194,'Line Output'!U$1,'Job Number'!$B$2:$B$194,'Line Output'!$C18,'Job Number'!$E$2:$E$194,'Line Output'!$A$17)</f>
        <v>0</v>
      </c>
      <c r="V18" s="217">
        <f>SUMIFS('Job Number'!$K$2:$K$194,'Job Number'!$A$2:$A$194,'Line Output'!V$1,'Job Number'!$B$2:$B$194,'Line Output'!$C18,'Job Number'!$E$2:$E$194,'Line Output'!$A$17)</f>
        <v>0</v>
      </c>
      <c r="W18" s="217">
        <f>SUMIFS('Job Number'!$K$2:$K$194,'Job Number'!$A$2:$A$194,'Line Output'!W$1,'Job Number'!$B$2:$B$194,'Line Output'!$C18,'Job Number'!$E$2:$E$194,'Line Output'!$A$17)</f>
        <v>0</v>
      </c>
      <c r="X18" s="217">
        <f>SUMIFS('Job Number'!$K$2:$K$194,'Job Number'!$A$2:$A$194,'Line Output'!X$1,'Job Number'!$B$2:$B$194,'Line Output'!$C18,'Job Number'!$E$2:$E$194,'Line Output'!$A$17)</f>
        <v>0</v>
      </c>
      <c r="Y18" s="217">
        <f>SUMIFS('Job Number'!$K$2:$K$194,'Job Number'!$A$2:$A$194,'Line Output'!Y$1,'Job Number'!$B$2:$B$194,'Line Output'!$C18,'Job Number'!$E$2:$E$194,'Line Output'!$A$17)</f>
        <v>0</v>
      </c>
      <c r="Z18" s="217">
        <f>SUMIFS('Job Number'!$K$2:$K$194,'Job Number'!$A$2:$A$194,'Line Output'!Z$1,'Job Number'!$B$2:$B$194,'Line Output'!$C18,'Job Number'!$E$2:$E$194,'Line Output'!$A$17)</f>
        <v>0</v>
      </c>
      <c r="AA18" s="217">
        <f>SUMIFS('Job Number'!$K$2:$K$194,'Job Number'!$A$2:$A$194,'Line Output'!AA$1,'Job Number'!$B$2:$B$194,'Line Output'!$C18,'Job Number'!$E$2:$E$194,'Line Output'!$A$17)</f>
        <v>0</v>
      </c>
      <c r="AB18" s="217">
        <f>SUMIFS('Job Number'!$K$2:$K$194,'Job Number'!$A$2:$A$194,'Line Output'!AB$1,'Job Number'!$B$2:$B$194,'Line Output'!$C18,'Job Number'!$E$2:$E$194,'Line Output'!$A$17)</f>
        <v>0</v>
      </c>
      <c r="AC18" s="217">
        <f>SUMIFS('Job Number'!$K$2:$K$194,'Job Number'!$A$2:$A$194,'Line Output'!AC$1,'Job Number'!$B$2:$B$194,'Line Output'!$C18,'Job Number'!$E$2:$E$194,'Line Output'!$A$17)</f>
        <v>0</v>
      </c>
      <c r="AD18" s="217">
        <f>SUMIFS('Job Number'!$K$2:$K$194,'Job Number'!$A$2:$A$194,'Line Output'!AD$1,'Job Number'!$B$2:$B$194,'Line Output'!$C18,'Job Number'!$E$2:$E$194,'Line Output'!$A$17)</f>
        <v>0</v>
      </c>
      <c r="AE18" s="217">
        <f>SUMIFS('Job Number'!$K$2:$K$194,'Job Number'!$A$2:$A$194,'Line Output'!AE$1,'Job Number'!$B$2:$B$194,'Line Output'!$C18,'Job Number'!$E$2:$E$194,'Line Output'!$A$17)</f>
        <v>0</v>
      </c>
      <c r="AF18" s="217">
        <f>SUMIFS('Job Number'!$K$2:$K$194,'Job Number'!$A$2:$A$194,'Line Output'!AF$1,'Job Number'!$B$2:$B$194,'Line Output'!$C18,'Job Number'!$E$2:$E$194,'Line Output'!$A$17)</f>
        <v>0</v>
      </c>
      <c r="AG18" s="217">
        <f>SUMIFS('Job Number'!$K$2:$K$194,'Job Number'!$A$2:$A$194,'Line Output'!AG$1,'Job Number'!$B$2:$B$194,'Line Output'!$C18,'Job Number'!$E$2:$E$194,'Line Output'!$A$17)</f>
        <v>0</v>
      </c>
    </row>
    <row r="19" spans="1:33">
      <c r="B19" s="65"/>
      <c r="C19" s="243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</row>
    <row r="20" spans="1:33" ht="13.5" customHeight="1">
      <c r="A20" s="62" t="str">
        <f>'FG TYPE'!B8</f>
        <v>W01-04040001</v>
      </c>
      <c r="B20" s="62" t="str">
        <f>'FG TYPE'!C8</f>
        <v>0,080 UEW</v>
      </c>
      <c r="C20" s="242">
        <f>SUM(B21:B21)</f>
        <v>198.66</v>
      </c>
      <c r="D20" s="218">
        <f t="shared" ref="D20:AG20" si="6">SUM(D21:D21)</f>
        <v>0</v>
      </c>
      <c r="E20" s="218">
        <f t="shared" si="6"/>
        <v>0</v>
      </c>
      <c r="F20" s="218">
        <f t="shared" si="6"/>
        <v>0</v>
      </c>
      <c r="G20" s="218">
        <f t="shared" si="6"/>
        <v>0</v>
      </c>
      <c r="H20" s="218">
        <f t="shared" si="6"/>
        <v>0</v>
      </c>
      <c r="I20" s="218">
        <f t="shared" si="6"/>
        <v>0</v>
      </c>
      <c r="J20" s="218">
        <f t="shared" si="6"/>
        <v>0</v>
      </c>
      <c r="K20" s="218">
        <f t="shared" si="6"/>
        <v>0</v>
      </c>
      <c r="L20" s="218">
        <f t="shared" si="6"/>
        <v>0</v>
      </c>
      <c r="M20" s="218">
        <f t="shared" si="6"/>
        <v>0</v>
      </c>
      <c r="N20" s="218">
        <f t="shared" si="6"/>
        <v>0</v>
      </c>
      <c r="O20" s="218">
        <f t="shared" si="6"/>
        <v>0</v>
      </c>
      <c r="P20" s="218">
        <f t="shared" si="6"/>
        <v>0</v>
      </c>
      <c r="Q20" s="218">
        <f t="shared" si="6"/>
        <v>0</v>
      </c>
      <c r="R20" s="218">
        <f t="shared" si="6"/>
        <v>0</v>
      </c>
      <c r="S20" s="218">
        <f t="shared" si="6"/>
        <v>0</v>
      </c>
      <c r="T20" s="218">
        <f t="shared" si="6"/>
        <v>0</v>
      </c>
      <c r="U20" s="218">
        <f t="shared" si="6"/>
        <v>0</v>
      </c>
      <c r="V20" s="218">
        <f t="shared" si="6"/>
        <v>0</v>
      </c>
      <c r="W20" s="218">
        <f t="shared" si="6"/>
        <v>0</v>
      </c>
      <c r="X20" s="218">
        <f t="shared" si="6"/>
        <v>8.48</v>
      </c>
      <c r="Y20" s="218">
        <f t="shared" si="6"/>
        <v>0</v>
      </c>
      <c r="Z20" s="218">
        <f t="shared" si="6"/>
        <v>0</v>
      </c>
      <c r="AA20" s="218">
        <f t="shared" si="6"/>
        <v>0</v>
      </c>
      <c r="AB20" s="218">
        <f t="shared" si="6"/>
        <v>0</v>
      </c>
      <c r="AC20" s="218">
        <f t="shared" si="6"/>
        <v>28.58</v>
      </c>
      <c r="AD20" s="218">
        <f t="shared" si="6"/>
        <v>77.38</v>
      </c>
      <c r="AE20" s="218">
        <f t="shared" si="6"/>
        <v>84.22</v>
      </c>
      <c r="AF20" s="218">
        <f t="shared" si="6"/>
        <v>0</v>
      </c>
      <c r="AG20" s="218">
        <f t="shared" si="6"/>
        <v>0</v>
      </c>
    </row>
    <row r="21" spans="1:33">
      <c r="B21" s="217">
        <f>SUM(D21:AG21)</f>
        <v>198.66</v>
      </c>
      <c r="C21" s="243" t="str">
        <f>'FG TYPE'!E8</f>
        <v>S01</v>
      </c>
      <c r="D21" s="217">
        <f>SUMIFS('Job Number'!$K$2:$K$194,'Job Number'!$A$2:$A$194,'Line Output'!D$1,'Job Number'!$B$2:$B$194,'Line Output'!$C21,'Job Number'!$E$2:$E$194,'Line Output'!$A$20)</f>
        <v>0</v>
      </c>
      <c r="E21" s="217">
        <f>SUMIFS('Job Number'!$K$2:$K$194,'Job Number'!$A$2:$A$194,'Line Output'!E$1,'Job Number'!$B$2:$B$194,'Line Output'!$C21,'Job Number'!$E$2:$E$194,'Line Output'!$A$20)</f>
        <v>0</v>
      </c>
      <c r="F21" s="217">
        <f>SUMIFS('Job Number'!$K$2:$K$194,'Job Number'!$A$2:$A$194,'Line Output'!F$1,'Job Number'!$B$2:$B$194,'Line Output'!$C21,'Job Number'!$E$2:$E$194,'Line Output'!$A$20)</f>
        <v>0</v>
      </c>
      <c r="G21" s="217">
        <f>SUMIFS('Job Number'!$K$2:$K$194,'Job Number'!$A$2:$A$194,'Line Output'!G$1,'Job Number'!$B$2:$B$194,'Line Output'!$C21,'Job Number'!$E$2:$E$194,'Line Output'!$A$20)</f>
        <v>0</v>
      </c>
      <c r="H21" s="217">
        <f>SUMIFS('Job Number'!$K$2:$K$194,'Job Number'!$A$2:$A$194,'Line Output'!H$1,'Job Number'!$B$2:$B$194,'Line Output'!$C21,'Job Number'!$E$2:$E$194,'Line Output'!$A$20)</f>
        <v>0</v>
      </c>
      <c r="I21" s="217">
        <f>SUMIFS('Job Number'!$K$2:$K$194,'Job Number'!$A$2:$A$194,'Line Output'!I$1,'Job Number'!$B$2:$B$194,'Line Output'!$C21,'Job Number'!$E$2:$E$194,'Line Output'!$A$20)</f>
        <v>0</v>
      </c>
      <c r="J21" s="217">
        <f>SUMIFS('Job Number'!$K$2:$K$194,'Job Number'!$A$2:$A$194,'Line Output'!J$1,'Job Number'!$B$2:$B$194,'Line Output'!$C21,'Job Number'!$E$2:$E$194,'Line Output'!$A$20)</f>
        <v>0</v>
      </c>
      <c r="K21" s="217">
        <f>SUMIFS('Job Number'!$K$2:$K$194,'Job Number'!$A$2:$A$194,'Line Output'!K$1,'Job Number'!$B$2:$B$194,'Line Output'!$C21,'Job Number'!$E$2:$E$194,'Line Output'!$A$20)</f>
        <v>0</v>
      </c>
      <c r="L21" s="217">
        <f>SUMIFS('Job Number'!$K$2:$K$194,'Job Number'!$A$2:$A$194,'Line Output'!L$1,'Job Number'!$B$2:$B$194,'Line Output'!$C21,'Job Number'!$E$2:$E$194,'Line Output'!$A$20)</f>
        <v>0</v>
      </c>
      <c r="M21" s="217">
        <f>SUMIFS('Job Number'!$K$2:$K$194,'Job Number'!$A$2:$A$194,'Line Output'!M$1,'Job Number'!$B$2:$B$194,'Line Output'!$C21,'Job Number'!$E$2:$E$194,'Line Output'!$A$20)</f>
        <v>0</v>
      </c>
      <c r="N21" s="217">
        <f>SUMIFS('Job Number'!$K$2:$K$194,'Job Number'!$A$2:$A$194,'Line Output'!N$1,'Job Number'!$B$2:$B$194,'Line Output'!$C21,'Job Number'!$E$2:$E$194,'Line Output'!$A$20)</f>
        <v>0</v>
      </c>
      <c r="O21" s="217">
        <f>SUMIFS('Job Number'!$K$2:$K$194,'Job Number'!$A$2:$A$194,'Line Output'!O$1,'Job Number'!$B$2:$B$194,'Line Output'!$C21,'Job Number'!$E$2:$E$194,'Line Output'!$A$20)</f>
        <v>0</v>
      </c>
      <c r="P21" s="217">
        <f>SUMIFS('Job Number'!$K$2:$K$194,'Job Number'!$A$2:$A$194,'Line Output'!P$1,'Job Number'!$B$2:$B$194,'Line Output'!$C21,'Job Number'!$E$2:$E$194,'Line Output'!$A$20)</f>
        <v>0</v>
      </c>
      <c r="Q21" s="217">
        <f>SUMIFS('Job Number'!$K$2:$K$194,'Job Number'!$A$2:$A$194,'Line Output'!Q$1,'Job Number'!$B$2:$B$194,'Line Output'!$C21,'Job Number'!$E$2:$E$194,'Line Output'!$A$20)</f>
        <v>0</v>
      </c>
      <c r="R21" s="217">
        <f>SUMIFS('Job Number'!$K$2:$K$194,'Job Number'!$A$2:$A$194,'Line Output'!R$1,'Job Number'!$B$2:$B$194,'Line Output'!$C21,'Job Number'!$E$2:$E$194,'Line Output'!$A$20)</f>
        <v>0</v>
      </c>
      <c r="S21" s="217">
        <f>SUMIFS('Job Number'!$K$2:$K$194,'Job Number'!$A$2:$A$194,'Line Output'!S$1,'Job Number'!$B$2:$B$194,'Line Output'!$C21,'Job Number'!$E$2:$E$194,'Line Output'!$A$20)</f>
        <v>0</v>
      </c>
      <c r="T21" s="217">
        <f>SUMIFS('Job Number'!$K$2:$K$194,'Job Number'!$A$2:$A$194,'Line Output'!T$1,'Job Number'!$B$2:$B$194,'Line Output'!$C21,'Job Number'!$E$2:$E$194,'Line Output'!$A$20)</f>
        <v>0</v>
      </c>
      <c r="U21" s="217">
        <f>SUMIFS('Job Number'!$K$2:$K$194,'Job Number'!$A$2:$A$194,'Line Output'!U$1,'Job Number'!$B$2:$B$194,'Line Output'!$C21,'Job Number'!$E$2:$E$194,'Line Output'!$A$20)</f>
        <v>0</v>
      </c>
      <c r="V21" s="217">
        <f>SUMIFS('Job Number'!$K$2:$K$194,'Job Number'!$A$2:$A$194,'Line Output'!V$1,'Job Number'!$B$2:$B$194,'Line Output'!$C21,'Job Number'!$E$2:$E$194,'Line Output'!$A$20)</f>
        <v>0</v>
      </c>
      <c r="W21" s="217">
        <f>SUMIFS('Job Number'!$K$2:$K$194,'Job Number'!$A$2:$A$194,'Line Output'!W$1,'Job Number'!$B$2:$B$194,'Line Output'!$C21,'Job Number'!$E$2:$E$194,'Line Output'!$A$20)</f>
        <v>0</v>
      </c>
      <c r="X21" s="217">
        <f>SUMIFS('Job Number'!$K$2:$K$194,'Job Number'!$A$2:$A$194,'Line Output'!X$1,'Job Number'!$B$2:$B$194,'Line Output'!$C21,'Job Number'!$E$2:$E$194,'Line Output'!$A$20)</f>
        <v>8.48</v>
      </c>
      <c r="Y21" s="217">
        <f>SUMIFS('Job Number'!$K$2:$K$194,'Job Number'!$A$2:$A$194,'Line Output'!Y$1,'Job Number'!$B$2:$B$194,'Line Output'!$C21,'Job Number'!$E$2:$E$194,'Line Output'!$A$20)</f>
        <v>0</v>
      </c>
      <c r="Z21" s="217">
        <f>SUMIFS('Job Number'!$K$2:$K$194,'Job Number'!$A$2:$A$194,'Line Output'!Z$1,'Job Number'!$B$2:$B$194,'Line Output'!$C21,'Job Number'!$E$2:$E$194,'Line Output'!$A$20)</f>
        <v>0</v>
      </c>
      <c r="AA21" s="217">
        <f>SUMIFS('Job Number'!$K$2:$K$194,'Job Number'!$A$2:$A$194,'Line Output'!AA$1,'Job Number'!$B$2:$B$194,'Line Output'!$C21,'Job Number'!$E$2:$E$194,'Line Output'!$A$20)</f>
        <v>0</v>
      </c>
      <c r="AB21" s="217">
        <f>SUMIFS('Job Number'!$K$2:$K$194,'Job Number'!$A$2:$A$194,'Line Output'!AB$1,'Job Number'!$B$2:$B$194,'Line Output'!$C21,'Job Number'!$E$2:$E$194,'Line Output'!$A$20)</f>
        <v>0</v>
      </c>
      <c r="AC21" s="217">
        <f>SUMIFS('Job Number'!$K$2:$K$194,'Job Number'!$A$2:$A$194,'Line Output'!AC$1,'Job Number'!$B$2:$B$194,'Line Output'!$C21,'Job Number'!$E$2:$E$194,'Line Output'!$A$20)</f>
        <v>28.58</v>
      </c>
      <c r="AD21" s="217">
        <f>SUMIFS('Job Number'!$K$2:$K$194,'Job Number'!$A$2:$A$194,'Line Output'!AD$1,'Job Number'!$B$2:$B$194,'Line Output'!$C21,'Job Number'!$E$2:$E$194,'Line Output'!$A$20)</f>
        <v>77.38</v>
      </c>
      <c r="AE21" s="217">
        <f>SUMIFS('Job Number'!$K$2:$K$194,'Job Number'!$A$2:$A$194,'Line Output'!AE$1,'Job Number'!$B$2:$B$194,'Line Output'!$C21,'Job Number'!$E$2:$E$194,'Line Output'!$A$20)</f>
        <v>84.22</v>
      </c>
      <c r="AF21" s="217">
        <f>SUMIFS('Job Number'!$K$2:$K$194,'Job Number'!$A$2:$A$194,'Line Output'!AF$1,'Job Number'!$B$2:$B$194,'Line Output'!$C21,'Job Number'!$E$2:$E$194,'Line Output'!$A$20)</f>
        <v>0</v>
      </c>
      <c r="AG21" s="217">
        <f>SUMIFS('Job Number'!$K$2:$K$194,'Job Number'!$A$2:$A$194,'Line Output'!AG$1,'Job Number'!$B$2:$B$194,'Line Output'!$C21,'Job Number'!$E$2:$E$194,'Line Output'!$A$20)</f>
        <v>0</v>
      </c>
    </row>
    <row r="22" spans="1:33">
      <c r="B22" s="65"/>
      <c r="C22" s="243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</row>
    <row r="23" spans="1:33" ht="13.5" customHeight="1">
      <c r="A23" s="62" t="str">
        <f>'FG TYPE'!B9</f>
        <v>W01-04040011</v>
      </c>
      <c r="B23" s="62" t="str">
        <f>'FG TYPE'!C9</f>
        <v>0,080 T</v>
      </c>
      <c r="C23" s="242">
        <f>SUM(B24:B24)</f>
        <v>0</v>
      </c>
      <c r="D23" s="218">
        <f t="shared" ref="D23:AG23" si="7">SUM(D24:D24)</f>
        <v>0</v>
      </c>
      <c r="E23" s="218">
        <f t="shared" si="7"/>
        <v>0</v>
      </c>
      <c r="F23" s="218">
        <f t="shared" si="7"/>
        <v>0</v>
      </c>
      <c r="G23" s="218">
        <f t="shared" si="7"/>
        <v>0</v>
      </c>
      <c r="H23" s="218">
        <f t="shared" si="7"/>
        <v>0</v>
      </c>
      <c r="I23" s="218">
        <f t="shared" si="7"/>
        <v>0</v>
      </c>
      <c r="J23" s="218">
        <f t="shared" si="7"/>
        <v>0</v>
      </c>
      <c r="K23" s="218">
        <f t="shared" si="7"/>
        <v>0</v>
      </c>
      <c r="L23" s="218">
        <f t="shared" si="7"/>
        <v>0</v>
      </c>
      <c r="M23" s="218">
        <f t="shared" si="7"/>
        <v>0</v>
      </c>
      <c r="N23" s="218">
        <f t="shared" si="7"/>
        <v>0</v>
      </c>
      <c r="O23" s="218">
        <f t="shared" si="7"/>
        <v>0</v>
      </c>
      <c r="P23" s="218">
        <f t="shared" si="7"/>
        <v>0</v>
      </c>
      <c r="Q23" s="218">
        <f t="shared" si="7"/>
        <v>0</v>
      </c>
      <c r="R23" s="218">
        <f t="shared" si="7"/>
        <v>0</v>
      </c>
      <c r="S23" s="218">
        <f t="shared" si="7"/>
        <v>0</v>
      </c>
      <c r="T23" s="218">
        <f t="shared" si="7"/>
        <v>0</v>
      </c>
      <c r="U23" s="218">
        <f t="shared" si="7"/>
        <v>0</v>
      </c>
      <c r="V23" s="218">
        <f t="shared" si="7"/>
        <v>0</v>
      </c>
      <c r="W23" s="218">
        <f t="shared" si="7"/>
        <v>0</v>
      </c>
      <c r="X23" s="218">
        <f t="shared" si="7"/>
        <v>0</v>
      </c>
      <c r="Y23" s="218">
        <f t="shared" si="7"/>
        <v>0</v>
      </c>
      <c r="Z23" s="218">
        <f t="shared" si="7"/>
        <v>0</v>
      </c>
      <c r="AA23" s="218">
        <f t="shared" si="7"/>
        <v>0</v>
      </c>
      <c r="AB23" s="218">
        <f t="shared" si="7"/>
        <v>0</v>
      </c>
      <c r="AC23" s="218">
        <f t="shared" si="7"/>
        <v>0</v>
      </c>
      <c r="AD23" s="218">
        <f t="shared" si="7"/>
        <v>0</v>
      </c>
      <c r="AE23" s="218">
        <f t="shared" si="7"/>
        <v>0</v>
      </c>
      <c r="AF23" s="218">
        <f t="shared" si="7"/>
        <v>0</v>
      </c>
      <c r="AG23" s="218">
        <f t="shared" si="7"/>
        <v>0</v>
      </c>
    </row>
    <row r="24" spans="1:33">
      <c r="B24" s="217">
        <f>SUM(D24:AG24)</f>
        <v>0</v>
      </c>
      <c r="C24" s="243" t="str">
        <f>'FG TYPE'!E9</f>
        <v>S01</v>
      </c>
      <c r="D24" s="217">
        <f>SUMIFS('Job Number'!$K$2:$K$194,'Job Number'!$A$2:$A$194,'Line Output'!D$1,'Job Number'!$B$2:$B$194,'Line Output'!$C24,'Job Number'!$E$2:$E$194,'Line Output'!$A$23)</f>
        <v>0</v>
      </c>
      <c r="E24" s="217">
        <f>SUMIFS('Job Number'!$K$2:$K$194,'Job Number'!$A$2:$A$194,'Line Output'!E$1,'Job Number'!$B$2:$B$194,'Line Output'!$C24,'Job Number'!$E$2:$E$194,'Line Output'!$A$23)</f>
        <v>0</v>
      </c>
      <c r="F24" s="217">
        <f>SUMIFS('Job Number'!$K$2:$K$194,'Job Number'!$A$2:$A$194,'Line Output'!F$1,'Job Number'!$B$2:$B$194,'Line Output'!$C24,'Job Number'!$E$2:$E$194,'Line Output'!$A$23)</f>
        <v>0</v>
      </c>
      <c r="G24" s="217">
        <f>SUMIFS('Job Number'!$K$2:$K$194,'Job Number'!$A$2:$A$194,'Line Output'!G$1,'Job Number'!$B$2:$B$194,'Line Output'!$C24,'Job Number'!$E$2:$E$194,'Line Output'!$A$23)</f>
        <v>0</v>
      </c>
      <c r="H24" s="217">
        <f>SUMIFS('Job Number'!$K$2:$K$194,'Job Number'!$A$2:$A$194,'Line Output'!H$1,'Job Number'!$B$2:$B$194,'Line Output'!$C24,'Job Number'!$E$2:$E$194,'Line Output'!$A$23)</f>
        <v>0</v>
      </c>
      <c r="I24" s="217">
        <f>SUMIFS('Job Number'!$K$2:$K$194,'Job Number'!$A$2:$A$194,'Line Output'!I$1,'Job Number'!$B$2:$B$194,'Line Output'!$C24,'Job Number'!$E$2:$E$194,'Line Output'!$A$23)</f>
        <v>0</v>
      </c>
      <c r="J24" s="217">
        <f>SUMIFS('Job Number'!$K$2:$K$194,'Job Number'!$A$2:$A$194,'Line Output'!J$1,'Job Number'!$B$2:$B$194,'Line Output'!$C24,'Job Number'!$E$2:$E$194,'Line Output'!$A$23)</f>
        <v>0</v>
      </c>
      <c r="K24" s="217">
        <f>SUMIFS('Job Number'!$K$2:$K$194,'Job Number'!$A$2:$A$194,'Line Output'!K$1,'Job Number'!$B$2:$B$194,'Line Output'!$C24,'Job Number'!$E$2:$E$194,'Line Output'!$A$23)</f>
        <v>0</v>
      </c>
      <c r="L24" s="217">
        <f>SUMIFS('Job Number'!$K$2:$K$194,'Job Number'!$A$2:$A$194,'Line Output'!L$1,'Job Number'!$B$2:$B$194,'Line Output'!$C24,'Job Number'!$E$2:$E$194,'Line Output'!$A$23)</f>
        <v>0</v>
      </c>
      <c r="M24" s="217">
        <f>SUMIFS('Job Number'!$K$2:$K$194,'Job Number'!$A$2:$A$194,'Line Output'!M$1,'Job Number'!$B$2:$B$194,'Line Output'!$C24,'Job Number'!$E$2:$E$194,'Line Output'!$A$23)</f>
        <v>0</v>
      </c>
      <c r="N24" s="217">
        <f>SUMIFS('Job Number'!$K$2:$K$194,'Job Number'!$A$2:$A$194,'Line Output'!N$1,'Job Number'!$B$2:$B$194,'Line Output'!$C24,'Job Number'!$E$2:$E$194,'Line Output'!$A$23)</f>
        <v>0</v>
      </c>
      <c r="O24" s="217">
        <f>SUMIFS('Job Number'!$K$2:$K$194,'Job Number'!$A$2:$A$194,'Line Output'!O$1,'Job Number'!$B$2:$B$194,'Line Output'!$C24,'Job Number'!$E$2:$E$194,'Line Output'!$A$23)</f>
        <v>0</v>
      </c>
      <c r="P24" s="217">
        <f>SUMIFS('Job Number'!$K$2:$K$194,'Job Number'!$A$2:$A$194,'Line Output'!P$1,'Job Number'!$B$2:$B$194,'Line Output'!$C24,'Job Number'!$E$2:$E$194,'Line Output'!$A$23)</f>
        <v>0</v>
      </c>
      <c r="Q24" s="217">
        <f>SUMIFS('Job Number'!$K$2:$K$194,'Job Number'!$A$2:$A$194,'Line Output'!Q$1,'Job Number'!$B$2:$B$194,'Line Output'!$C24,'Job Number'!$E$2:$E$194,'Line Output'!$A$23)</f>
        <v>0</v>
      </c>
      <c r="R24" s="217">
        <f>SUMIFS('Job Number'!$K$2:$K$194,'Job Number'!$A$2:$A$194,'Line Output'!R$1,'Job Number'!$B$2:$B$194,'Line Output'!$C24,'Job Number'!$E$2:$E$194,'Line Output'!$A$23)</f>
        <v>0</v>
      </c>
      <c r="S24" s="217">
        <f>SUMIFS('Job Number'!$K$2:$K$194,'Job Number'!$A$2:$A$194,'Line Output'!S$1,'Job Number'!$B$2:$B$194,'Line Output'!$C24,'Job Number'!$E$2:$E$194,'Line Output'!$A$23)</f>
        <v>0</v>
      </c>
      <c r="T24" s="217">
        <f>SUMIFS('Job Number'!$K$2:$K$194,'Job Number'!$A$2:$A$194,'Line Output'!T$1,'Job Number'!$B$2:$B$194,'Line Output'!$C24,'Job Number'!$E$2:$E$194,'Line Output'!$A$23)</f>
        <v>0</v>
      </c>
      <c r="U24" s="217">
        <f>SUMIFS('Job Number'!$K$2:$K$194,'Job Number'!$A$2:$A$194,'Line Output'!U$1,'Job Number'!$B$2:$B$194,'Line Output'!$C24,'Job Number'!$E$2:$E$194,'Line Output'!$A$23)</f>
        <v>0</v>
      </c>
      <c r="V24" s="217">
        <f>SUMIFS('Job Number'!$K$2:$K$194,'Job Number'!$A$2:$A$194,'Line Output'!V$1,'Job Number'!$B$2:$B$194,'Line Output'!$C24,'Job Number'!$E$2:$E$194,'Line Output'!$A$23)</f>
        <v>0</v>
      </c>
      <c r="W24" s="217">
        <f>SUMIFS('Job Number'!$K$2:$K$194,'Job Number'!$A$2:$A$194,'Line Output'!W$1,'Job Number'!$B$2:$B$194,'Line Output'!$C24,'Job Number'!$E$2:$E$194,'Line Output'!$A$23)</f>
        <v>0</v>
      </c>
      <c r="X24" s="217">
        <f>SUMIFS('Job Number'!$K$2:$K$194,'Job Number'!$A$2:$A$194,'Line Output'!X$1,'Job Number'!$B$2:$B$194,'Line Output'!$C24,'Job Number'!$E$2:$E$194,'Line Output'!$A$23)</f>
        <v>0</v>
      </c>
      <c r="Y24" s="217">
        <f>SUMIFS('Job Number'!$K$2:$K$194,'Job Number'!$A$2:$A$194,'Line Output'!Y$1,'Job Number'!$B$2:$B$194,'Line Output'!$C24,'Job Number'!$E$2:$E$194,'Line Output'!$A$23)</f>
        <v>0</v>
      </c>
      <c r="Z24" s="217">
        <f>SUMIFS('Job Number'!$K$2:$K$194,'Job Number'!$A$2:$A$194,'Line Output'!Z$1,'Job Number'!$B$2:$B$194,'Line Output'!$C24,'Job Number'!$E$2:$E$194,'Line Output'!$A$23)</f>
        <v>0</v>
      </c>
      <c r="AA24" s="217">
        <f>SUMIFS('Job Number'!$K$2:$K$194,'Job Number'!$A$2:$A$194,'Line Output'!AA$1,'Job Number'!$B$2:$B$194,'Line Output'!$C24,'Job Number'!$E$2:$E$194,'Line Output'!$A$23)</f>
        <v>0</v>
      </c>
      <c r="AB24" s="217">
        <f>SUMIFS('Job Number'!$K$2:$K$194,'Job Number'!$A$2:$A$194,'Line Output'!AB$1,'Job Number'!$B$2:$B$194,'Line Output'!$C24,'Job Number'!$E$2:$E$194,'Line Output'!$A$23)</f>
        <v>0</v>
      </c>
      <c r="AC24" s="217">
        <f>SUMIFS('Job Number'!$K$2:$K$194,'Job Number'!$A$2:$A$194,'Line Output'!AC$1,'Job Number'!$B$2:$B$194,'Line Output'!$C24,'Job Number'!$E$2:$E$194,'Line Output'!$A$23)</f>
        <v>0</v>
      </c>
      <c r="AD24" s="217">
        <f>SUMIFS('Job Number'!$K$2:$K$194,'Job Number'!$A$2:$A$194,'Line Output'!AD$1,'Job Number'!$B$2:$B$194,'Line Output'!$C24,'Job Number'!$E$2:$E$194,'Line Output'!$A$23)</f>
        <v>0</v>
      </c>
      <c r="AE24" s="217">
        <f>SUMIFS('Job Number'!$K$2:$K$194,'Job Number'!$A$2:$A$194,'Line Output'!AE$1,'Job Number'!$B$2:$B$194,'Line Output'!$C24,'Job Number'!$E$2:$E$194,'Line Output'!$A$23)</f>
        <v>0</v>
      </c>
      <c r="AF24" s="217">
        <f>SUMIFS('Job Number'!$K$2:$K$194,'Job Number'!$A$2:$A$194,'Line Output'!AF$1,'Job Number'!$B$2:$B$194,'Line Output'!$C24,'Job Number'!$E$2:$E$194,'Line Output'!$A$23)</f>
        <v>0</v>
      </c>
      <c r="AG24" s="217">
        <f>SUMIFS('Job Number'!$K$2:$K$194,'Job Number'!$A$2:$A$194,'Line Output'!AG$1,'Job Number'!$B$2:$B$194,'Line Output'!$C24,'Job Number'!$E$2:$E$194,'Line Output'!$A$23)</f>
        <v>0</v>
      </c>
    </row>
    <row r="25" spans="1:33">
      <c r="B25" s="65"/>
      <c r="C25" s="24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</row>
    <row r="26" spans="1:33" ht="13.5" customHeight="1">
      <c r="A26" s="62" t="str">
        <f>'FG TYPE'!B14</f>
        <v>W03-71010060-Y</v>
      </c>
      <c r="B26" s="62" t="str">
        <f>'FG TYPE'!C14</f>
        <v>AY01</v>
      </c>
      <c r="C26" s="63">
        <f>SUM(B27:B27)</f>
        <v>21765</v>
      </c>
      <c r="D26" s="64">
        <f t="shared" ref="D26:AG26" si="8">SUM(D27:D27)</f>
        <v>0</v>
      </c>
      <c r="E26" s="64">
        <f t="shared" si="8"/>
        <v>0</v>
      </c>
      <c r="F26" s="64">
        <f t="shared" si="8"/>
        <v>0</v>
      </c>
      <c r="G26" s="64">
        <f t="shared" si="8"/>
        <v>0</v>
      </c>
      <c r="H26" s="64">
        <f t="shared" si="8"/>
        <v>0</v>
      </c>
      <c r="I26" s="64">
        <f t="shared" si="8"/>
        <v>0</v>
      </c>
      <c r="J26" s="64">
        <f t="shared" si="8"/>
        <v>0</v>
      </c>
      <c r="K26" s="64">
        <f t="shared" si="8"/>
        <v>0</v>
      </c>
      <c r="L26" s="64">
        <f t="shared" si="8"/>
        <v>0</v>
      </c>
      <c r="M26" s="64">
        <f t="shared" si="8"/>
        <v>0</v>
      </c>
      <c r="N26" s="64">
        <f t="shared" si="8"/>
        <v>0</v>
      </c>
      <c r="O26" s="64">
        <f t="shared" si="8"/>
        <v>0</v>
      </c>
      <c r="P26" s="64">
        <f t="shared" si="8"/>
        <v>0</v>
      </c>
      <c r="Q26" s="64">
        <f t="shared" si="8"/>
        <v>0</v>
      </c>
      <c r="R26" s="64">
        <f t="shared" si="8"/>
        <v>0</v>
      </c>
      <c r="S26" s="64">
        <f t="shared" si="8"/>
        <v>0</v>
      </c>
      <c r="T26" s="64">
        <f t="shared" si="8"/>
        <v>0</v>
      </c>
      <c r="U26" s="64">
        <f t="shared" si="8"/>
        <v>0</v>
      </c>
      <c r="V26" s="64">
        <f t="shared" si="8"/>
        <v>0</v>
      </c>
      <c r="W26" s="64">
        <f t="shared" si="8"/>
        <v>21765</v>
      </c>
      <c r="X26" s="64">
        <f t="shared" si="8"/>
        <v>0</v>
      </c>
      <c r="Y26" s="64">
        <f t="shared" si="8"/>
        <v>0</v>
      </c>
      <c r="Z26" s="64">
        <f t="shared" si="8"/>
        <v>0</v>
      </c>
      <c r="AA26" s="64">
        <f t="shared" si="8"/>
        <v>0</v>
      </c>
      <c r="AB26" s="64">
        <f t="shared" si="8"/>
        <v>0</v>
      </c>
      <c r="AC26" s="64">
        <f t="shared" si="8"/>
        <v>0</v>
      </c>
      <c r="AD26" s="64">
        <f t="shared" si="8"/>
        <v>0</v>
      </c>
      <c r="AE26" s="64">
        <f t="shared" si="8"/>
        <v>0</v>
      </c>
      <c r="AF26" s="64">
        <f t="shared" si="8"/>
        <v>0</v>
      </c>
      <c r="AG26" s="64">
        <f t="shared" si="8"/>
        <v>0</v>
      </c>
    </row>
    <row r="27" spans="1:33">
      <c r="B27" s="65">
        <f>SUM(D27:AG27)</f>
        <v>21765</v>
      </c>
      <c r="C27" s="179" t="str">
        <f>'FG TYPE'!E14</f>
        <v>Y01</v>
      </c>
      <c r="D27" s="65">
        <f>SUMIFS('Job Number'!$K$2:$K$194,'Job Number'!$A$2:$A$194,'Line Output'!D$1,'Job Number'!$B$2:$B$194,'Line Output'!$C27,'Job Number'!$E$2:$E$194,'Line Output'!$A$26)</f>
        <v>0</v>
      </c>
      <c r="E27" s="65">
        <f>SUMIFS('Job Number'!$K$2:$K$194,'Job Number'!$A$2:$A$194,'Line Output'!E$1,'Job Number'!$B$2:$B$194,'Line Output'!$C27,'Job Number'!$E$2:$E$194,'Line Output'!$A$26)</f>
        <v>0</v>
      </c>
      <c r="F27" s="65">
        <f>SUMIFS('Job Number'!$K$2:$K$194,'Job Number'!$A$2:$A$194,'Line Output'!F$1,'Job Number'!$B$2:$B$194,'Line Output'!$C27,'Job Number'!$E$2:$E$194,'Line Output'!$A$26)</f>
        <v>0</v>
      </c>
      <c r="G27" s="65">
        <f>SUMIFS('Job Number'!$K$2:$K$194,'Job Number'!$A$2:$A$194,'Line Output'!G$1,'Job Number'!$B$2:$B$194,'Line Output'!$C27,'Job Number'!$E$2:$E$194,'Line Output'!$A$26)</f>
        <v>0</v>
      </c>
      <c r="H27" s="65">
        <f>SUMIFS('Job Number'!$K$2:$K$194,'Job Number'!$A$2:$A$194,'Line Output'!H$1,'Job Number'!$B$2:$B$194,'Line Output'!$C27,'Job Number'!$E$2:$E$194,'Line Output'!$A$26)</f>
        <v>0</v>
      </c>
      <c r="I27" s="65">
        <f>SUMIFS('Job Number'!$K$2:$K$194,'Job Number'!$A$2:$A$194,'Line Output'!I$1,'Job Number'!$B$2:$B$194,'Line Output'!$C27,'Job Number'!$E$2:$E$194,'Line Output'!$A$26)</f>
        <v>0</v>
      </c>
      <c r="J27" s="65">
        <f>SUMIFS('Job Number'!$K$2:$K$194,'Job Number'!$A$2:$A$194,'Line Output'!J$1,'Job Number'!$B$2:$B$194,'Line Output'!$C27,'Job Number'!$E$2:$E$194,'Line Output'!$A$26)</f>
        <v>0</v>
      </c>
      <c r="K27" s="65">
        <f>SUMIFS('Job Number'!$K$2:$K$194,'Job Number'!$A$2:$A$194,'Line Output'!K$1,'Job Number'!$B$2:$B$194,'Line Output'!$C27,'Job Number'!$E$2:$E$194,'Line Output'!$A$26)</f>
        <v>0</v>
      </c>
      <c r="L27" s="65">
        <f>SUMIFS('Job Number'!$K$2:$K$194,'Job Number'!$A$2:$A$194,'Line Output'!L$1,'Job Number'!$B$2:$B$194,'Line Output'!$C27,'Job Number'!$E$2:$E$194,'Line Output'!$A$26)</f>
        <v>0</v>
      </c>
      <c r="M27" s="65">
        <f>SUMIFS('Job Number'!$K$2:$K$194,'Job Number'!$A$2:$A$194,'Line Output'!M$1,'Job Number'!$B$2:$B$194,'Line Output'!$C27,'Job Number'!$E$2:$E$194,'Line Output'!$A$26)</f>
        <v>0</v>
      </c>
      <c r="N27" s="65">
        <f>SUMIFS('Job Number'!$K$2:$K$194,'Job Number'!$A$2:$A$194,'Line Output'!N$1,'Job Number'!$B$2:$B$194,'Line Output'!$C27,'Job Number'!$E$2:$E$194,'Line Output'!$A$26)</f>
        <v>0</v>
      </c>
      <c r="O27" s="65">
        <f>SUMIFS('Job Number'!$K$2:$K$194,'Job Number'!$A$2:$A$194,'Line Output'!O$1,'Job Number'!$B$2:$B$194,'Line Output'!$C27,'Job Number'!$E$2:$E$194,'Line Output'!$A$26)</f>
        <v>0</v>
      </c>
      <c r="P27" s="65">
        <f>SUMIFS('Job Number'!$K$2:$K$194,'Job Number'!$A$2:$A$194,'Line Output'!P$1,'Job Number'!$B$2:$B$194,'Line Output'!$C27,'Job Number'!$E$2:$E$194,'Line Output'!$A$26)</f>
        <v>0</v>
      </c>
      <c r="Q27" s="65">
        <f>SUMIFS('Job Number'!$K$2:$K$194,'Job Number'!$A$2:$A$194,'Line Output'!Q$1,'Job Number'!$B$2:$B$194,'Line Output'!$C27,'Job Number'!$E$2:$E$194,'Line Output'!$A$26)</f>
        <v>0</v>
      </c>
      <c r="R27" s="65">
        <f>SUMIFS('Job Number'!$K$2:$K$194,'Job Number'!$A$2:$A$194,'Line Output'!R$1,'Job Number'!$B$2:$B$194,'Line Output'!$C27,'Job Number'!$E$2:$E$194,'Line Output'!$A$26)</f>
        <v>0</v>
      </c>
      <c r="S27" s="65">
        <f>SUMIFS('Job Number'!$K$2:$K$194,'Job Number'!$A$2:$A$194,'Line Output'!S$1,'Job Number'!$B$2:$B$194,'Line Output'!$C27,'Job Number'!$E$2:$E$194,'Line Output'!$A$26)</f>
        <v>0</v>
      </c>
      <c r="T27" s="65">
        <f>SUMIFS('Job Number'!$K$2:$K$194,'Job Number'!$A$2:$A$194,'Line Output'!T$1,'Job Number'!$B$2:$B$194,'Line Output'!$C27,'Job Number'!$E$2:$E$194,'Line Output'!$A$26)</f>
        <v>0</v>
      </c>
      <c r="U27" s="65">
        <f>SUMIFS('Job Number'!$K$2:$K$194,'Job Number'!$A$2:$A$194,'Line Output'!U$1,'Job Number'!$B$2:$B$194,'Line Output'!$C27,'Job Number'!$E$2:$E$194,'Line Output'!$A$26)</f>
        <v>0</v>
      </c>
      <c r="V27" s="65">
        <f>SUMIFS('Job Number'!$K$2:$K$194,'Job Number'!$A$2:$A$194,'Line Output'!V$1,'Job Number'!$B$2:$B$194,'Line Output'!$C27,'Job Number'!$E$2:$E$194,'Line Output'!$A$26)</f>
        <v>0</v>
      </c>
      <c r="W27" s="65">
        <f>SUMIFS('Job Number'!$K$2:$K$194,'Job Number'!$A$2:$A$194,'Line Output'!W$1,'Job Number'!$B$2:$B$194,'Line Output'!$C27,'Job Number'!$E$2:$E$194,'Line Output'!$A$26)</f>
        <v>21765</v>
      </c>
      <c r="X27" s="65">
        <f>SUMIFS('Job Number'!$K$2:$K$194,'Job Number'!$A$2:$A$194,'Line Output'!X$1,'Job Number'!$B$2:$B$194,'Line Output'!$C27,'Job Number'!$E$2:$E$194,'Line Output'!$A$26)</f>
        <v>0</v>
      </c>
      <c r="Y27" s="65">
        <f>SUMIFS('Job Number'!$K$2:$K$194,'Job Number'!$A$2:$A$194,'Line Output'!Y$1,'Job Number'!$B$2:$B$194,'Line Output'!$C27,'Job Number'!$E$2:$E$194,'Line Output'!$A$26)</f>
        <v>0</v>
      </c>
      <c r="Z27" s="65">
        <f>SUMIFS('Job Number'!$K$2:$K$194,'Job Number'!$A$2:$A$194,'Line Output'!Z$1,'Job Number'!$B$2:$B$194,'Line Output'!$C27,'Job Number'!$E$2:$E$194,'Line Output'!$A$26)</f>
        <v>0</v>
      </c>
      <c r="AA27" s="65">
        <f>SUMIFS('Job Number'!$K$2:$K$194,'Job Number'!$A$2:$A$194,'Line Output'!AA$1,'Job Number'!$B$2:$B$194,'Line Output'!$C27,'Job Number'!$E$2:$E$194,'Line Output'!$A$26)</f>
        <v>0</v>
      </c>
      <c r="AB27" s="65">
        <f>SUMIFS('Job Number'!$K$2:$K$194,'Job Number'!$A$2:$A$194,'Line Output'!AB$1,'Job Number'!$B$2:$B$194,'Line Output'!$C27,'Job Number'!$E$2:$E$194,'Line Output'!$A$26)</f>
        <v>0</v>
      </c>
      <c r="AC27" s="65">
        <f>SUMIFS('Job Number'!$K$2:$K$194,'Job Number'!$A$2:$A$194,'Line Output'!AC$1,'Job Number'!$B$2:$B$194,'Line Output'!$C27,'Job Number'!$E$2:$E$194,'Line Output'!$A$26)</f>
        <v>0</v>
      </c>
      <c r="AD27" s="65">
        <f>SUMIFS('Job Number'!$K$2:$K$194,'Job Number'!$A$2:$A$194,'Line Output'!AD$1,'Job Number'!$B$2:$B$194,'Line Output'!$C27,'Job Number'!$E$2:$E$194,'Line Output'!$A$26)</f>
        <v>0</v>
      </c>
      <c r="AE27" s="65">
        <f>SUMIFS('Job Number'!$K$2:$K$194,'Job Number'!$A$2:$A$194,'Line Output'!AE$1,'Job Number'!$B$2:$B$194,'Line Output'!$C27,'Job Number'!$E$2:$E$194,'Line Output'!$A$26)</f>
        <v>0</v>
      </c>
      <c r="AF27" s="65">
        <f>SUMIFS('Job Number'!$K$2:$K$194,'Job Number'!$A$2:$A$194,'Line Output'!AF$1,'Job Number'!$B$2:$B$194,'Line Output'!$C27,'Job Number'!$E$2:$E$194,'Line Output'!$A$26)</f>
        <v>0</v>
      </c>
      <c r="AG27" s="65">
        <f>SUMIFS('Job Number'!$K$2:$K$194,'Job Number'!$A$2:$A$194,'Line Output'!AG$1,'Job Number'!$B$2:$B$194,'Line Output'!$C27,'Job Number'!$E$2:$E$194,'Line Output'!$A$26)</f>
        <v>0</v>
      </c>
    </row>
    <row r="28" spans="1:33">
      <c r="B28" s="65"/>
      <c r="C28" s="179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</row>
    <row r="29" spans="1:33" ht="13.5" customHeight="1">
      <c r="A29" s="62" t="str">
        <f>'FG TYPE'!B15</f>
        <v>W03-71010061-Y</v>
      </c>
      <c r="B29" s="62" t="str">
        <f>'FG TYPE'!C15</f>
        <v>AX88</v>
      </c>
      <c r="C29" s="63">
        <f>SUM(B30)</f>
        <v>52147</v>
      </c>
      <c r="D29" s="64">
        <f>SUM(D30)</f>
        <v>0</v>
      </c>
      <c r="E29" s="64">
        <f t="shared" ref="E29:AG29" si="9">SUM(E30)</f>
        <v>0</v>
      </c>
      <c r="F29" s="64">
        <f t="shared" si="9"/>
        <v>0</v>
      </c>
      <c r="G29" s="64">
        <f t="shared" si="9"/>
        <v>0</v>
      </c>
      <c r="H29" s="64">
        <f t="shared" si="9"/>
        <v>0</v>
      </c>
      <c r="I29" s="64">
        <f t="shared" si="9"/>
        <v>17700</v>
      </c>
      <c r="J29" s="64">
        <f t="shared" si="9"/>
        <v>14415</v>
      </c>
      <c r="K29" s="64">
        <f t="shared" si="9"/>
        <v>11849</v>
      </c>
      <c r="L29" s="64">
        <f t="shared" si="9"/>
        <v>0</v>
      </c>
      <c r="M29" s="64">
        <f t="shared" si="9"/>
        <v>0</v>
      </c>
      <c r="N29" s="64">
        <f t="shared" si="9"/>
        <v>0</v>
      </c>
      <c r="O29" s="64">
        <f t="shared" si="9"/>
        <v>0</v>
      </c>
      <c r="P29" s="64">
        <f t="shared" si="9"/>
        <v>0</v>
      </c>
      <c r="Q29" s="64">
        <f t="shared" si="9"/>
        <v>0</v>
      </c>
      <c r="R29" s="64">
        <f t="shared" si="9"/>
        <v>0</v>
      </c>
      <c r="S29" s="64">
        <f t="shared" si="9"/>
        <v>0</v>
      </c>
      <c r="T29" s="64">
        <f t="shared" si="9"/>
        <v>0</v>
      </c>
      <c r="U29" s="64">
        <f t="shared" si="9"/>
        <v>0</v>
      </c>
      <c r="V29" s="64">
        <f t="shared" si="9"/>
        <v>0</v>
      </c>
      <c r="W29" s="64">
        <f t="shared" si="9"/>
        <v>0</v>
      </c>
      <c r="X29" s="64">
        <f t="shared" si="9"/>
        <v>0</v>
      </c>
      <c r="Y29" s="64">
        <f t="shared" si="9"/>
        <v>8183</v>
      </c>
      <c r="Z29" s="64">
        <f t="shared" si="9"/>
        <v>0</v>
      </c>
      <c r="AA29" s="64">
        <f t="shared" si="9"/>
        <v>0</v>
      </c>
      <c r="AB29" s="64">
        <f t="shared" si="9"/>
        <v>0</v>
      </c>
      <c r="AC29" s="64">
        <f t="shared" si="9"/>
        <v>0</v>
      </c>
      <c r="AD29" s="64">
        <f t="shared" si="9"/>
        <v>0</v>
      </c>
      <c r="AE29" s="64">
        <f t="shared" si="9"/>
        <v>0</v>
      </c>
      <c r="AF29" s="64">
        <f t="shared" si="9"/>
        <v>0</v>
      </c>
      <c r="AG29" s="64">
        <f t="shared" si="9"/>
        <v>0</v>
      </c>
    </row>
    <row r="30" spans="1:33">
      <c r="B30" s="65">
        <f>SUM(D30:AG30)</f>
        <v>52147</v>
      </c>
      <c r="C30" s="179" t="str">
        <f>'FG TYPE'!E15</f>
        <v>Y01</v>
      </c>
      <c r="D30" s="65">
        <f>SUMIFS('Job Number'!$K$2:$K$194,'Job Number'!$A$2:$A$194,'Line Output'!D$1,'Job Number'!$B$2:$B$194,'Line Output'!$C30,'Job Number'!$E$2:$E$194,'Line Output'!$A$29)</f>
        <v>0</v>
      </c>
      <c r="E30" s="65">
        <f>SUMIFS('Job Number'!$K$2:$K$194,'Job Number'!$A$2:$A$194,'Line Output'!E$1,'Job Number'!$B$2:$B$194,'Line Output'!$C30,'Job Number'!$E$2:$E$194,'Line Output'!$A$29)</f>
        <v>0</v>
      </c>
      <c r="F30" s="65">
        <f>SUMIFS('Job Number'!$K$2:$K$194,'Job Number'!$A$2:$A$194,'Line Output'!F$1,'Job Number'!$B$2:$B$194,'Line Output'!$C30,'Job Number'!$E$2:$E$194,'Line Output'!$A$29)</f>
        <v>0</v>
      </c>
      <c r="G30" s="65">
        <f>SUMIFS('Job Number'!$K$2:$K$194,'Job Number'!$A$2:$A$194,'Line Output'!G$1,'Job Number'!$B$2:$B$194,'Line Output'!$C30,'Job Number'!$E$2:$E$194,'Line Output'!$A$29)</f>
        <v>0</v>
      </c>
      <c r="H30" s="65">
        <f>SUMIFS('Job Number'!$K$2:$K$194,'Job Number'!$A$2:$A$194,'Line Output'!H$1,'Job Number'!$B$2:$B$194,'Line Output'!$C30,'Job Number'!$E$2:$E$194,'Line Output'!$A$29)</f>
        <v>0</v>
      </c>
      <c r="I30" s="65">
        <f>SUMIFS('Job Number'!$K$2:$K$194,'Job Number'!$A$2:$A$194,'Line Output'!I$1,'Job Number'!$B$2:$B$194,'Line Output'!$C30,'Job Number'!$E$2:$E$194,'Line Output'!$A$29)</f>
        <v>17700</v>
      </c>
      <c r="J30" s="65">
        <f>SUMIFS('Job Number'!$K$2:$K$194,'Job Number'!$A$2:$A$194,'Line Output'!J$1,'Job Number'!$B$2:$B$194,'Line Output'!$C30,'Job Number'!$E$2:$E$194,'Line Output'!$A$29)</f>
        <v>14415</v>
      </c>
      <c r="K30" s="65">
        <f>SUMIFS('Job Number'!$K$2:$K$194,'Job Number'!$A$2:$A$194,'Line Output'!K$1,'Job Number'!$B$2:$B$194,'Line Output'!$C30,'Job Number'!$E$2:$E$194,'Line Output'!$A$29)</f>
        <v>11849</v>
      </c>
      <c r="L30" s="65">
        <f>SUMIFS('Job Number'!$K$2:$K$194,'Job Number'!$A$2:$A$194,'Line Output'!L$1,'Job Number'!$B$2:$B$194,'Line Output'!$C30,'Job Number'!$E$2:$E$194,'Line Output'!$A$29)</f>
        <v>0</v>
      </c>
      <c r="M30" s="65">
        <f>SUMIFS('Job Number'!$K$2:$K$194,'Job Number'!$A$2:$A$194,'Line Output'!M$1,'Job Number'!$B$2:$B$194,'Line Output'!$C30,'Job Number'!$E$2:$E$194,'Line Output'!$A$29)</f>
        <v>0</v>
      </c>
      <c r="N30" s="65">
        <f>SUMIFS('Job Number'!$K$2:$K$194,'Job Number'!$A$2:$A$194,'Line Output'!N$1,'Job Number'!$B$2:$B$194,'Line Output'!$C30,'Job Number'!$E$2:$E$194,'Line Output'!$A$29)</f>
        <v>0</v>
      </c>
      <c r="O30" s="65">
        <f>SUMIFS('Job Number'!$K$2:$K$194,'Job Number'!$A$2:$A$194,'Line Output'!O$1,'Job Number'!$B$2:$B$194,'Line Output'!$C30,'Job Number'!$E$2:$E$194,'Line Output'!$A$29)</f>
        <v>0</v>
      </c>
      <c r="P30" s="65">
        <f>SUMIFS('Job Number'!$K$2:$K$194,'Job Number'!$A$2:$A$194,'Line Output'!P$1,'Job Number'!$B$2:$B$194,'Line Output'!$C30,'Job Number'!$E$2:$E$194,'Line Output'!$A$29)</f>
        <v>0</v>
      </c>
      <c r="Q30" s="65">
        <f>SUMIFS('Job Number'!$K$2:$K$194,'Job Number'!$A$2:$A$194,'Line Output'!Q$1,'Job Number'!$B$2:$B$194,'Line Output'!$C30,'Job Number'!$E$2:$E$194,'Line Output'!$A$29)</f>
        <v>0</v>
      </c>
      <c r="R30" s="65">
        <f>SUMIFS('Job Number'!$K$2:$K$194,'Job Number'!$A$2:$A$194,'Line Output'!R$1,'Job Number'!$B$2:$B$194,'Line Output'!$C30,'Job Number'!$E$2:$E$194,'Line Output'!$A$29)</f>
        <v>0</v>
      </c>
      <c r="S30" s="65">
        <f>SUMIFS('Job Number'!$K$2:$K$194,'Job Number'!$A$2:$A$194,'Line Output'!S$1,'Job Number'!$B$2:$B$194,'Line Output'!$C30,'Job Number'!$E$2:$E$194,'Line Output'!$A$29)</f>
        <v>0</v>
      </c>
      <c r="T30" s="65">
        <f>SUMIFS('Job Number'!$K$2:$K$194,'Job Number'!$A$2:$A$194,'Line Output'!T$1,'Job Number'!$B$2:$B$194,'Line Output'!$C30,'Job Number'!$E$2:$E$194,'Line Output'!$A$29)</f>
        <v>0</v>
      </c>
      <c r="U30" s="65">
        <f>SUMIFS('Job Number'!$K$2:$K$194,'Job Number'!$A$2:$A$194,'Line Output'!U$1,'Job Number'!$B$2:$B$194,'Line Output'!$C30,'Job Number'!$E$2:$E$194,'Line Output'!$A$29)</f>
        <v>0</v>
      </c>
      <c r="V30" s="65">
        <f>SUMIFS('Job Number'!$K$2:$K$194,'Job Number'!$A$2:$A$194,'Line Output'!V$1,'Job Number'!$B$2:$B$194,'Line Output'!$C30,'Job Number'!$E$2:$E$194,'Line Output'!$A$29)</f>
        <v>0</v>
      </c>
      <c r="W30" s="65">
        <f>SUMIFS('Job Number'!$K$2:$K$194,'Job Number'!$A$2:$A$194,'Line Output'!W$1,'Job Number'!$B$2:$B$194,'Line Output'!$C30,'Job Number'!$E$2:$E$194,'Line Output'!$A$29)</f>
        <v>0</v>
      </c>
      <c r="X30" s="65">
        <f>SUMIFS('Job Number'!$K$2:$K$194,'Job Number'!$A$2:$A$194,'Line Output'!X$1,'Job Number'!$B$2:$B$194,'Line Output'!$C30,'Job Number'!$E$2:$E$194,'Line Output'!$A$29)</f>
        <v>0</v>
      </c>
      <c r="Y30" s="65">
        <f>SUMIFS('Job Number'!$K$2:$K$194,'Job Number'!$A$2:$A$194,'Line Output'!Y$1,'Job Number'!$B$2:$B$194,'Line Output'!$C30,'Job Number'!$E$2:$E$194,'Line Output'!$A$29)</f>
        <v>8183</v>
      </c>
      <c r="Z30" s="65">
        <f>SUMIFS('Job Number'!$K$2:$K$194,'Job Number'!$A$2:$A$194,'Line Output'!Z$1,'Job Number'!$B$2:$B$194,'Line Output'!$C30,'Job Number'!$E$2:$E$194,'Line Output'!$A$29)</f>
        <v>0</v>
      </c>
      <c r="AA30" s="65">
        <f>SUMIFS('Job Number'!$K$2:$K$194,'Job Number'!$A$2:$A$194,'Line Output'!AA$1,'Job Number'!$B$2:$B$194,'Line Output'!$C30,'Job Number'!$E$2:$E$194,'Line Output'!$A$29)</f>
        <v>0</v>
      </c>
      <c r="AB30" s="65">
        <f>SUMIFS('Job Number'!$K$2:$K$194,'Job Number'!$A$2:$A$194,'Line Output'!AB$1,'Job Number'!$B$2:$B$194,'Line Output'!$C30,'Job Number'!$E$2:$E$194,'Line Output'!$A$29)</f>
        <v>0</v>
      </c>
      <c r="AC30" s="65">
        <f>SUMIFS('Job Number'!$K$2:$K$194,'Job Number'!$A$2:$A$194,'Line Output'!AC$1,'Job Number'!$B$2:$B$194,'Line Output'!$C30,'Job Number'!$E$2:$E$194,'Line Output'!$A$29)</f>
        <v>0</v>
      </c>
      <c r="AD30" s="65">
        <f>SUMIFS('Job Number'!$K$2:$K$194,'Job Number'!$A$2:$A$194,'Line Output'!AD$1,'Job Number'!$B$2:$B$194,'Line Output'!$C30,'Job Number'!$E$2:$E$194,'Line Output'!$A$29)</f>
        <v>0</v>
      </c>
      <c r="AE30" s="65">
        <f>SUMIFS('Job Number'!$K$2:$K$194,'Job Number'!$A$2:$A$194,'Line Output'!AE$1,'Job Number'!$B$2:$B$194,'Line Output'!$C30,'Job Number'!$E$2:$E$194,'Line Output'!$A$29)</f>
        <v>0</v>
      </c>
      <c r="AF30" s="65">
        <f>SUMIFS('Job Number'!$K$2:$K$194,'Job Number'!$A$2:$A$194,'Line Output'!AF$1,'Job Number'!$B$2:$B$194,'Line Output'!$C30,'Job Number'!$E$2:$E$194,'Line Output'!$A$29)</f>
        <v>0</v>
      </c>
      <c r="AG30" s="65">
        <f>SUMIFS('Job Number'!$K$2:$K$194,'Job Number'!$A$2:$A$194,'Line Output'!AG$1,'Job Number'!$B$2:$B$194,'Line Output'!$C30,'Job Number'!$E$2:$E$194,'Line Output'!$A$29)</f>
        <v>0</v>
      </c>
    </row>
    <row r="31" spans="1:33">
      <c r="B31" s="65"/>
      <c r="C31" s="179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</row>
    <row r="32" spans="1:33" ht="13.5" customHeight="1">
      <c r="A32" s="62" t="str">
        <f>'FG TYPE'!B16</f>
        <v>W03-25040027-Y</v>
      </c>
      <c r="B32" s="62" t="str">
        <f>'FG TYPE'!C16</f>
        <v>28#*2C+24#*2C+AL+D+</v>
      </c>
      <c r="C32" s="63">
        <f>SUM(B33)</f>
        <v>309</v>
      </c>
      <c r="D32" s="64">
        <f>SUM(D33)</f>
        <v>0</v>
      </c>
      <c r="E32" s="64">
        <f t="shared" ref="E32:AG32" si="10">SUM(E33)</f>
        <v>0</v>
      </c>
      <c r="F32" s="64">
        <f t="shared" si="10"/>
        <v>0</v>
      </c>
      <c r="G32" s="64">
        <f t="shared" si="10"/>
        <v>0</v>
      </c>
      <c r="H32" s="64">
        <f t="shared" si="10"/>
        <v>0</v>
      </c>
      <c r="I32" s="64">
        <f t="shared" si="10"/>
        <v>0</v>
      </c>
      <c r="J32" s="64">
        <f t="shared" si="10"/>
        <v>0</v>
      </c>
      <c r="K32" s="64">
        <f t="shared" si="10"/>
        <v>0</v>
      </c>
      <c r="L32" s="64">
        <f t="shared" si="10"/>
        <v>0</v>
      </c>
      <c r="M32" s="64">
        <f t="shared" si="10"/>
        <v>0</v>
      </c>
      <c r="N32" s="64">
        <f t="shared" si="10"/>
        <v>0</v>
      </c>
      <c r="O32" s="64">
        <f t="shared" si="10"/>
        <v>0</v>
      </c>
      <c r="P32" s="64">
        <f t="shared" si="10"/>
        <v>0</v>
      </c>
      <c r="Q32" s="64">
        <f t="shared" si="10"/>
        <v>0</v>
      </c>
      <c r="R32" s="64">
        <f t="shared" si="10"/>
        <v>0</v>
      </c>
      <c r="S32" s="64">
        <f t="shared" si="10"/>
        <v>0</v>
      </c>
      <c r="T32" s="64">
        <f t="shared" si="10"/>
        <v>0</v>
      </c>
      <c r="U32" s="64">
        <f t="shared" si="10"/>
        <v>0</v>
      </c>
      <c r="V32" s="64">
        <f t="shared" si="10"/>
        <v>0</v>
      </c>
      <c r="W32" s="64">
        <f t="shared" si="10"/>
        <v>0</v>
      </c>
      <c r="X32" s="64">
        <f t="shared" si="10"/>
        <v>0</v>
      </c>
      <c r="Y32" s="64">
        <f t="shared" si="10"/>
        <v>309</v>
      </c>
      <c r="Z32" s="64">
        <f t="shared" si="10"/>
        <v>0</v>
      </c>
      <c r="AA32" s="64">
        <f t="shared" si="10"/>
        <v>0</v>
      </c>
      <c r="AB32" s="64">
        <f t="shared" si="10"/>
        <v>0</v>
      </c>
      <c r="AC32" s="64">
        <f t="shared" si="10"/>
        <v>0</v>
      </c>
      <c r="AD32" s="64">
        <f t="shared" si="10"/>
        <v>0</v>
      </c>
      <c r="AE32" s="64">
        <f t="shared" si="10"/>
        <v>0</v>
      </c>
      <c r="AF32" s="64">
        <f t="shared" si="10"/>
        <v>0</v>
      </c>
      <c r="AG32" s="64">
        <f t="shared" si="10"/>
        <v>0</v>
      </c>
    </row>
    <row r="33" spans="1:33">
      <c r="B33" s="65">
        <f>SUM(D33:AG33)</f>
        <v>309</v>
      </c>
      <c r="C33" s="179" t="str">
        <f>'FG TYPE'!E16</f>
        <v>Y01</v>
      </c>
      <c r="D33" s="65">
        <f>SUMIFS('Job Number'!$K$2:$K$194,'Job Number'!$A$2:$A$194,'Line Output'!D$1,'Job Number'!$B$2:$B$194,'Line Output'!$C33,'Job Number'!$E$2:$E$194,'Line Output'!$A$32)</f>
        <v>0</v>
      </c>
      <c r="E33" s="65">
        <f>SUMIFS('Job Number'!$K$2:$K$194,'Job Number'!$A$2:$A$194,'Line Output'!E$1,'Job Number'!$B$2:$B$194,'Line Output'!$C33,'Job Number'!$E$2:$E$194,'Line Output'!$A$32)</f>
        <v>0</v>
      </c>
      <c r="F33" s="65">
        <f>SUMIFS('Job Number'!$K$2:$K$194,'Job Number'!$A$2:$A$194,'Line Output'!F$1,'Job Number'!$B$2:$B$194,'Line Output'!$C33,'Job Number'!$E$2:$E$194,'Line Output'!$A$32)</f>
        <v>0</v>
      </c>
      <c r="G33" s="65">
        <f>SUMIFS('Job Number'!$K$2:$K$194,'Job Number'!$A$2:$A$194,'Line Output'!G$1,'Job Number'!$B$2:$B$194,'Line Output'!$C33,'Job Number'!$E$2:$E$194,'Line Output'!$A$32)</f>
        <v>0</v>
      </c>
      <c r="H33" s="65">
        <f>SUMIFS('Job Number'!$K$2:$K$194,'Job Number'!$A$2:$A$194,'Line Output'!H$1,'Job Number'!$B$2:$B$194,'Line Output'!$C33,'Job Number'!$E$2:$E$194,'Line Output'!$A$32)</f>
        <v>0</v>
      </c>
      <c r="I33" s="65">
        <f>SUMIFS('Job Number'!$K$2:$K$194,'Job Number'!$A$2:$A$194,'Line Output'!I$1,'Job Number'!$B$2:$B$194,'Line Output'!$C33,'Job Number'!$E$2:$E$194,'Line Output'!$A$32)</f>
        <v>0</v>
      </c>
      <c r="J33" s="65">
        <f>SUMIFS('Job Number'!$K$2:$K$194,'Job Number'!$A$2:$A$194,'Line Output'!J$1,'Job Number'!$B$2:$B$194,'Line Output'!$C33,'Job Number'!$E$2:$E$194,'Line Output'!$A$32)</f>
        <v>0</v>
      </c>
      <c r="K33" s="65">
        <f>SUMIFS('Job Number'!$K$2:$K$194,'Job Number'!$A$2:$A$194,'Line Output'!K$1,'Job Number'!$B$2:$B$194,'Line Output'!$C33,'Job Number'!$E$2:$E$194,'Line Output'!$A$32)</f>
        <v>0</v>
      </c>
      <c r="L33" s="65">
        <f>SUMIFS('Job Number'!$K$2:$K$194,'Job Number'!$A$2:$A$194,'Line Output'!L$1,'Job Number'!$B$2:$B$194,'Line Output'!$C33,'Job Number'!$E$2:$E$194,'Line Output'!$A$32)</f>
        <v>0</v>
      </c>
      <c r="M33" s="65">
        <f>SUMIFS('Job Number'!$K$2:$K$194,'Job Number'!$A$2:$A$194,'Line Output'!M$1,'Job Number'!$B$2:$B$194,'Line Output'!$C33,'Job Number'!$E$2:$E$194,'Line Output'!$A$32)</f>
        <v>0</v>
      </c>
      <c r="N33" s="65">
        <f>SUMIFS('Job Number'!$K$2:$K$194,'Job Number'!$A$2:$A$194,'Line Output'!N$1,'Job Number'!$B$2:$B$194,'Line Output'!$C33,'Job Number'!$E$2:$E$194,'Line Output'!$A$32)</f>
        <v>0</v>
      </c>
      <c r="O33" s="65">
        <f>SUMIFS('Job Number'!$K$2:$K$194,'Job Number'!$A$2:$A$194,'Line Output'!O$1,'Job Number'!$B$2:$B$194,'Line Output'!$C33,'Job Number'!$E$2:$E$194,'Line Output'!$A$32)</f>
        <v>0</v>
      </c>
      <c r="P33" s="65">
        <f>SUMIFS('Job Number'!$K$2:$K$194,'Job Number'!$A$2:$A$194,'Line Output'!P$1,'Job Number'!$B$2:$B$194,'Line Output'!$C33,'Job Number'!$E$2:$E$194,'Line Output'!$A$32)</f>
        <v>0</v>
      </c>
      <c r="Q33" s="65">
        <f>SUMIFS('Job Number'!$K$2:$K$194,'Job Number'!$A$2:$A$194,'Line Output'!Q$1,'Job Number'!$B$2:$B$194,'Line Output'!$C33,'Job Number'!$E$2:$E$194,'Line Output'!$A$32)</f>
        <v>0</v>
      </c>
      <c r="R33" s="65">
        <f>SUMIFS('Job Number'!$K$2:$K$194,'Job Number'!$A$2:$A$194,'Line Output'!R$1,'Job Number'!$B$2:$B$194,'Line Output'!$C33,'Job Number'!$E$2:$E$194,'Line Output'!$A$32)</f>
        <v>0</v>
      </c>
      <c r="S33" s="65">
        <f>SUMIFS('Job Number'!$K$2:$K$194,'Job Number'!$A$2:$A$194,'Line Output'!S$1,'Job Number'!$B$2:$B$194,'Line Output'!$C33,'Job Number'!$E$2:$E$194,'Line Output'!$A$32)</f>
        <v>0</v>
      </c>
      <c r="T33" s="65">
        <f>SUMIFS('Job Number'!$K$2:$K$194,'Job Number'!$A$2:$A$194,'Line Output'!T$1,'Job Number'!$B$2:$B$194,'Line Output'!$C33,'Job Number'!$E$2:$E$194,'Line Output'!$A$32)</f>
        <v>0</v>
      </c>
      <c r="U33" s="65">
        <f>SUMIFS('Job Number'!$K$2:$K$194,'Job Number'!$A$2:$A$194,'Line Output'!U$1,'Job Number'!$B$2:$B$194,'Line Output'!$C33,'Job Number'!$E$2:$E$194,'Line Output'!$A$32)</f>
        <v>0</v>
      </c>
      <c r="V33" s="65">
        <f>SUMIFS('Job Number'!$K$2:$K$194,'Job Number'!$A$2:$A$194,'Line Output'!V$1,'Job Number'!$B$2:$B$194,'Line Output'!$C33,'Job Number'!$E$2:$E$194,'Line Output'!$A$32)</f>
        <v>0</v>
      </c>
      <c r="W33" s="65">
        <f>SUMIFS('Job Number'!$K$2:$K$194,'Job Number'!$A$2:$A$194,'Line Output'!W$1,'Job Number'!$B$2:$B$194,'Line Output'!$C33,'Job Number'!$E$2:$E$194,'Line Output'!$A$32)</f>
        <v>0</v>
      </c>
      <c r="X33" s="65">
        <f>SUMIFS('Job Number'!$K$2:$K$194,'Job Number'!$A$2:$A$194,'Line Output'!X$1,'Job Number'!$B$2:$B$194,'Line Output'!$C33,'Job Number'!$E$2:$E$194,'Line Output'!$A$32)</f>
        <v>0</v>
      </c>
      <c r="Y33" s="65">
        <f>SUMIFS('Job Number'!$K$2:$K$194,'Job Number'!$A$2:$A$194,'Line Output'!Y$1,'Job Number'!$B$2:$B$194,'Line Output'!$C33,'Job Number'!$E$2:$E$194,'Line Output'!$A$32)</f>
        <v>309</v>
      </c>
      <c r="Z33" s="65">
        <f>SUMIFS('Job Number'!$K$2:$K$194,'Job Number'!$A$2:$A$194,'Line Output'!Z$1,'Job Number'!$B$2:$B$194,'Line Output'!$C33,'Job Number'!$E$2:$E$194,'Line Output'!$A$32)</f>
        <v>0</v>
      </c>
      <c r="AA33" s="65">
        <f>SUMIFS('Job Number'!$K$2:$K$194,'Job Number'!$A$2:$A$194,'Line Output'!AA$1,'Job Number'!$B$2:$B$194,'Line Output'!$C33,'Job Number'!$E$2:$E$194,'Line Output'!$A$32)</f>
        <v>0</v>
      </c>
      <c r="AB33" s="65">
        <f>SUMIFS('Job Number'!$K$2:$K$194,'Job Number'!$A$2:$A$194,'Line Output'!AB$1,'Job Number'!$B$2:$B$194,'Line Output'!$C33,'Job Number'!$E$2:$E$194,'Line Output'!$A$32)</f>
        <v>0</v>
      </c>
      <c r="AC33" s="65">
        <f>SUMIFS('Job Number'!$K$2:$K$194,'Job Number'!$A$2:$A$194,'Line Output'!AC$1,'Job Number'!$B$2:$B$194,'Line Output'!$C33,'Job Number'!$E$2:$E$194,'Line Output'!$A$32)</f>
        <v>0</v>
      </c>
      <c r="AD33" s="65">
        <f>SUMIFS('Job Number'!$K$2:$K$194,'Job Number'!$A$2:$A$194,'Line Output'!AD$1,'Job Number'!$B$2:$B$194,'Line Output'!$C33,'Job Number'!$E$2:$E$194,'Line Output'!$A$32)</f>
        <v>0</v>
      </c>
      <c r="AE33" s="65">
        <f>SUMIFS('Job Number'!$K$2:$K$194,'Job Number'!$A$2:$A$194,'Line Output'!AE$1,'Job Number'!$B$2:$B$194,'Line Output'!$C33,'Job Number'!$E$2:$E$194,'Line Output'!$A$32)</f>
        <v>0</v>
      </c>
      <c r="AF33" s="65">
        <f>SUMIFS('Job Number'!$K$2:$K$194,'Job Number'!$A$2:$A$194,'Line Output'!AF$1,'Job Number'!$B$2:$B$194,'Line Output'!$C33,'Job Number'!$E$2:$E$194,'Line Output'!$A$32)</f>
        <v>0</v>
      </c>
      <c r="AG33" s="65">
        <f>SUMIFS('Job Number'!$K$2:$K$194,'Job Number'!$A$2:$A$194,'Line Output'!AG$1,'Job Number'!$B$2:$B$194,'Line Output'!$C33,'Job Number'!$E$2:$E$194,'Line Output'!$A$32)</f>
        <v>0</v>
      </c>
    </row>
    <row r="34" spans="1:33">
      <c r="B34" s="65"/>
      <c r="C34" s="179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</row>
    <row r="35" spans="1:33" ht="13.5" customHeight="1">
      <c r="A35" s="62" t="str">
        <f>'FG TYPE'!B17</f>
        <v>W03-25040028-Y</v>
      </c>
      <c r="B35" s="62" t="str">
        <f>'FG TYPE'!C17</f>
        <v>28#*2C+24#*2C+AL+D+</v>
      </c>
      <c r="C35" s="63">
        <f>SUM(B36:B36)</f>
        <v>0</v>
      </c>
      <c r="D35" s="64">
        <f t="shared" ref="D35:AG35" si="11">SUM(D36:D36)</f>
        <v>0</v>
      </c>
      <c r="E35" s="64">
        <f t="shared" si="11"/>
        <v>0</v>
      </c>
      <c r="F35" s="64">
        <f t="shared" si="11"/>
        <v>0</v>
      </c>
      <c r="G35" s="64">
        <f t="shared" si="11"/>
        <v>0</v>
      </c>
      <c r="H35" s="64">
        <f t="shared" si="11"/>
        <v>0</v>
      </c>
      <c r="I35" s="64">
        <f t="shared" si="11"/>
        <v>0</v>
      </c>
      <c r="J35" s="64">
        <f t="shared" si="11"/>
        <v>0</v>
      </c>
      <c r="K35" s="64">
        <f t="shared" si="11"/>
        <v>0</v>
      </c>
      <c r="L35" s="64">
        <f t="shared" si="11"/>
        <v>0</v>
      </c>
      <c r="M35" s="64">
        <f t="shared" si="11"/>
        <v>0</v>
      </c>
      <c r="N35" s="64">
        <f t="shared" si="11"/>
        <v>0</v>
      </c>
      <c r="O35" s="64">
        <f t="shared" si="11"/>
        <v>0</v>
      </c>
      <c r="P35" s="64">
        <f t="shared" si="11"/>
        <v>0</v>
      </c>
      <c r="Q35" s="64">
        <f t="shared" si="11"/>
        <v>0</v>
      </c>
      <c r="R35" s="64">
        <f t="shared" si="11"/>
        <v>0</v>
      </c>
      <c r="S35" s="64">
        <f t="shared" si="11"/>
        <v>0</v>
      </c>
      <c r="T35" s="64">
        <f t="shared" si="11"/>
        <v>0</v>
      </c>
      <c r="U35" s="64">
        <f t="shared" si="11"/>
        <v>0</v>
      </c>
      <c r="V35" s="64">
        <f t="shared" si="11"/>
        <v>0</v>
      </c>
      <c r="W35" s="64">
        <f t="shared" si="11"/>
        <v>0</v>
      </c>
      <c r="X35" s="64">
        <f t="shared" si="11"/>
        <v>0</v>
      </c>
      <c r="Y35" s="64">
        <f t="shared" si="11"/>
        <v>0</v>
      </c>
      <c r="Z35" s="64">
        <f t="shared" si="11"/>
        <v>0</v>
      </c>
      <c r="AA35" s="64">
        <f t="shared" si="11"/>
        <v>0</v>
      </c>
      <c r="AB35" s="64">
        <f t="shared" si="11"/>
        <v>0</v>
      </c>
      <c r="AC35" s="64">
        <f t="shared" si="11"/>
        <v>0</v>
      </c>
      <c r="AD35" s="64">
        <f t="shared" si="11"/>
        <v>0</v>
      </c>
      <c r="AE35" s="64">
        <f t="shared" si="11"/>
        <v>0</v>
      </c>
      <c r="AF35" s="64">
        <f t="shared" si="11"/>
        <v>0</v>
      </c>
      <c r="AG35" s="64">
        <f t="shared" si="11"/>
        <v>0</v>
      </c>
    </row>
    <row r="36" spans="1:33">
      <c r="B36" s="65">
        <f>SUM(D36:AG36)</f>
        <v>0</v>
      </c>
      <c r="C36" s="179" t="str">
        <f>'FG TYPE'!E17</f>
        <v>Y01</v>
      </c>
      <c r="D36" s="65">
        <f>SUMIFS('Job Number'!$K$2:$K$194,'Job Number'!$A$2:$A$194,'Line Output'!D$1,'Job Number'!$B$2:$B$194,'Line Output'!$C36,'Job Number'!$E$2:$E$194,'Line Output'!$A$35)</f>
        <v>0</v>
      </c>
      <c r="E36" s="65">
        <f>SUMIFS('Job Number'!$K$2:$K$194,'Job Number'!$A$2:$A$194,'Line Output'!E$1,'Job Number'!$B$2:$B$194,'Line Output'!$C36,'Job Number'!$E$2:$E$194,'Line Output'!$A$35)</f>
        <v>0</v>
      </c>
      <c r="F36" s="65">
        <f>SUMIFS('Job Number'!$K$2:$K$194,'Job Number'!$A$2:$A$194,'Line Output'!F$1,'Job Number'!$B$2:$B$194,'Line Output'!$C36,'Job Number'!$E$2:$E$194,'Line Output'!$A$35)</f>
        <v>0</v>
      </c>
      <c r="G36" s="65">
        <f>SUMIFS('Job Number'!$K$2:$K$194,'Job Number'!$A$2:$A$194,'Line Output'!G$1,'Job Number'!$B$2:$B$194,'Line Output'!$C36,'Job Number'!$E$2:$E$194,'Line Output'!$A$35)</f>
        <v>0</v>
      </c>
      <c r="H36" s="65">
        <f>SUMIFS('Job Number'!$K$2:$K$194,'Job Number'!$A$2:$A$194,'Line Output'!H$1,'Job Number'!$B$2:$B$194,'Line Output'!$C36,'Job Number'!$E$2:$E$194,'Line Output'!$A$35)</f>
        <v>0</v>
      </c>
      <c r="I36" s="65">
        <f>SUMIFS('Job Number'!$K$2:$K$194,'Job Number'!$A$2:$A$194,'Line Output'!I$1,'Job Number'!$B$2:$B$194,'Line Output'!$C36,'Job Number'!$E$2:$E$194,'Line Output'!$A$35)</f>
        <v>0</v>
      </c>
      <c r="J36" s="65">
        <f>SUMIFS('Job Number'!$K$2:$K$194,'Job Number'!$A$2:$A$194,'Line Output'!J$1,'Job Number'!$B$2:$B$194,'Line Output'!$C36,'Job Number'!$E$2:$E$194,'Line Output'!$A$35)</f>
        <v>0</v>
      </c>
      <c r="K36" s="65">
        <f>SUMIFS('Job Number'!$K$2:$K$194,'Job Number'!$A$2:$A$194,'Line Output'!K$1,'Job Number'!$B$2:$B$194,'Line Output'!$C36,'Job Number'!$E$2:$E$194,'Line Output'!$A$35)</f>
        <v>0</v>
      </c>
      <c r="L36" s="65">
        <f>SUMIFS('Job Number'!$K$2:$K$194,'Job Number'!$A$2:$A$194,'Line Output'!L$1,'Job Number'!$B$2:$B$194,'Line Output'!$C36,'Job Number'!$E$2:$E$194,'Line Output'!$A$35)</f>
        <v>0</v>
      </c>
      <c r="M36" s="65">
        <f>SUMIFS('Job Number'!$K$2:$K$194,'Job Number'!$A$2:$A$194,'Line Output'!M$1,'Job Number'!$B$2:$B$194,'Line Output'!$C36,'Job Number'!$E$2:$E$194,'Line Output'!$A$35)</f>
        <v>0</v>
      </c>
      <c r="N36" s="65">
        <f>SUMIFS('Job Number'!$K$2:$K$194,'Job Number'!$A$2:$A$194,'Line Output'!N$1,'Job Number'!$B$2:$B$194,'Line Output'!$C36,'Job Number'!$E$2:$E$194,'Line Output'!$A$35)</f>
        <v>0</v>
      </c>
      <c r="O36" s="65">
        <f>SUMIFS('Job Number'!$K$2:$K$194,'Job Number'!$A$2:$A$194,'Line Output'!O$1,'Job Number'!$B$2:$B$194,'Line Output'!$C36,'Job Number'!$E$2:$E$194,'Line Output'!$A$35)</f>
        <v>0</v>
      </c>
      <c r="P36" s="65">
        <f>SUMIFS('Job Number'!$K$2:$K$194,'Job Number'!$A$2:$A$194,'Line Output'!P$1,'Job Number'!$B$2:$B$194,'Line Output'!$C36,'Job Number'!$E$2:$E$194,'Line Output'!$A$35)</f>
        <v>0</v>
      </c>
      <c r="Q36" s="65">
        <f>SUMIFS('Job Number'!$K$2:$K$194,'Job Number'!$A$2:$A$194,'Line Output'!Q$1,'Job Number'!$B$2:$B$194,'Line Output'!$C36,'Job Number'!$E$2:$E$194,'Line Output'!$A$35)</f>
        <v>0</v>
      </c>
      <c r="R36" s="65">
        <f>SUMIFS('Job Number'!$K$2:$K$194,'Job Number'!$A$2:$A$194,'Line Output'!R$1,'Job Number'!$B$2:$B$194,'Line Output'!$C36,'Job Number'!$E$2:$E$194,'Line Output'!$A$35)</f>
        <v>0</v>
      </c>
      <c r="S36" s="65">
        <f>SUMIFS('Job Number'!$K$2:$K$194,'Job Number'!$A$2:$A$194,'Line Output'!S$1,'Job Number'!$B$2:$B$194,'Line Output'!$C36,'Job Number'!$E$2:$E$194,'Line Output'!$A$35)</f>
        <v>0</v>
      </c>
      <c r="T36" s="65">
        <f>SUMIFS('Job Number'!$K$2:$K$194,'Job Number'!$A$2:$A$194,'Line Output'!T$1,'Job Number'!$B$2:$B$194,'Line Output'!$C36,'Job Number'!$E$2:$E$194,'Line Output'!$A$35)</f>
        <v>0</v>
      </c>
      <c r="U36" s="65">
        <f>SUMIFS('Job Number'!$K$2:$K$194,'Job Number'!$A$2:$A$194,'Line Output'!U$1,'Job Number'!$B$2:$B$194,'Line Output'!$C36,'Job Number'!$E$2:$E$194,'Line Output'!$A$35)</f>
        <v>0</v>
      </c>
      <c r="V36" s="65">
        <f>SUMIFS('Job Number'!$K$2:$K$194,'Job Number'!$A$2:$A$194,'Line Output'!V$1,'Job Number'!$B$2:$B$194,'Line Output'!$C36,'Job Number'!$E$2:$E$194,'Line Output'!$A$35)</f>
        <v>0</v>
      </c>
      <c r="W36" s="65">
        <f>SUMIFS('Job Number'!$K$2:$K$194,'Job Number'!$A$2:$A$194,'Line Output'!W$1,'Job Number'!$B$2:$B$194,'Line Output'!$C36,'Job Number'!$E$2:$E$194,'Line Output'!$A$35)</f>
        <v>0</v>
      </c>
      <c r="X36" s="65">
        <f>SUMIFS('Job Number'!$K$2:$K$194,'Job Number'!$A$2:$A$194,'Line Output'!X$1,'Job Number'!$B$2:$B$194,'Line Output'!$C36,'Job Number'!$E$2:$E$194,'Line Output'!$A$35)</f>
        <v>0</v>
      </c>
      <c r="Y36" s="65">
        <f>SUMIFS('Job Number'!$K$2:$K$194,'Job Number'!$A$2:$A$194,'Line Output'!Y$1,'Job Number'!$B$2:$B$194,'Line Output'!$C36,'Job Number'!$E$2:$E$194,'Line Output'!$A$35)</f>
        <v>0</v>
      </c>
      <c r="Z36" s="65">
        <f>SUMIFS('Job Number'!$K$2:$K$194,'Job Number'!$A$2:$A$194,'Line Output'!Z$1,'Job Number'!$B$2:$B$194,'Line Output'!$C36,'Job Number'!$E$2:$E$194,'Line Output'!$A$35)</f>
        <v>0</v>
      </c>
      <c r="AA36" s="65">
        <f>SUMIFS('Job Number'!$K$2:$K$194,'Job Number'!$A$2:$A$194,'Line Output'!AA$1,'Job Number'!$B$2:$B$194,'Line Output'!$C36,'Job Number'!$E$2:$E$194,'Line Output'!$A$35)</f>
        <v>0</v>
      </c>
      <c r="AB36" s="65">
        <f>SUMIFS('Job Number'!$K$2:$K$194,'Job Number'!$A$2:$A$194,'Line Output'!AB$1,'Job Number'!$B$2:$B$194,'Line Output'!$C36,'Job Number'!$E$2:$E$194,'Line Output'!$A$35)</f>
        <v>0</v>
      </c>
      <c r="AC36" s="65">
        <f>SUMIFS('Job Number'!$K$2:$K$194,'Job Number'!$A$2:$A$194,'Line Output'!AC$1,'Job Number'!$B$2:$B$194,'Line Output'!$C36,'Job Number'!$E$2:$E$194,'Line Output'!$A$35)</f>
        <v>0</v>
      </c>
      <c r="AD36" s="65">
        <f>SUMIFS('Job Number'!$K$2:$K$194,'Job Number'!$A$2:$A$194,'Line Output'!AD$1,'Job Number'!$B$2:$B$194,'Line Output'!$C36,'Job Number'!$E$2:$E$194,'Line Output'!$A$35)</f>
        <v>0</v>
      </c>
      <c r="AE36" s="65">
        <f>SUMIFS('Job Number'!$K$2:$K$194,'Job Number'!$A$2:$A$194,'Line Output'!AE$1,'Job Number'!$B$2:$B$194,'Line Output'!$C36,'Job Number'!$E$2:$E$194,'Line Output'!$A$35)</f>
        <v>0</v>
      </c>
      <c r="AF36" s="65">
        <f>SUMIFS('Job Number'!$K$2:$K$194,'Job Number'!$A$2:$A$194,'Line Output'!AF$1,'Job Number'!$B$2:$B$194,'Line Output'!$C36,'Job Number'!$E$2:$E$194,'Line Output'!$A$35)</f>
        <v>0</v>
      </c>
      <c r="AG36" s="65">
        <f>SUMIFS('Job Number'!$K$2:$K$194,'Job Number'!$A$2:$A$194,'Line Output'!AG$1,'Job Number'!$B$2:$B$194,'Line Output'!$C36,'Job Number'!$E$2:$E$194,'Line Output'!$A$35)</f>
        <v>0</v>
      </c>
    </row>
    <row r="37" spans="1:33">
      <c r="B37" s="65"/>
      <c r="C37" s="179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 ht="13.5" customHeight="1">
      <c r="A38" s="62" t="str">
        <f>'FG TYPE'!B18</f>
        <v>W03-25040029-Y</v>
      </c>
      <c r="B38" s="62" t="str">
        <f>'FG TYPE'!C18</f>
        <v>28#*2C+24#*2C+AL+D+</v>
      </c>
      <c r="C38" s="63">
        <f>SUM(B39)</f>
        <v>23</v>
      </c>
      <c r="D38" s="64">
        <f>SUM(D39)</f>
        <v>0</v>
      </c>
      <c r="E38" s="64">
        <f t="shared" ref="E38:AG38" si="12">SUM(E39)</f>
        <v>0</v>
      </c>
      <c r="F38" s="64">
        <f t="shared" si="12"/>
        <v>0</v>
      </c>
      <c r="G38" s="64">
        <f t="shared" si="12"/>
        <v>0</v>
      </c>
      <c r="H38" s="64">
        <f t="shared" si="12"/>
        <v>0</v>
      </c>
      <c r="I38" s="64">
        <f t="shared" si="12"/>
        <v>0</v>
      </c>
      <c r="J38" s="64">
        <f t="shared" si="12"/>
        <v>0</v>
      </c>
      <c r="K38" s="64">
        <f t="shared" si="12"/>
        <v>0</v>
      </c>
      <c r="L38" s="64">
        <f t="shared" si="12"/>
        <v>0</v>
      </c>
      <c r="M38" s="64">
        <f t="shared" si="12"/>
        <v>0</v>
      </c>
      <c r="N38" s="64">
        <f t="shared" si="12"/>
        <v>0</v>
      </c>
      <c r="O38" s="64">
        <f t="shared" si="12"/>
        <v>0</v>
      </c>
      <c r="P38" s="64">
        <f t="shared" si="12"/>
        <v>0</v>
      </c>
      <c r="Q38" s="64">
        <f t="shared" si="12"/>
        <v>0</v>
      </c>
      <c r="R38" s="64">
        <f t="shared" si="12"/>
        <v>0</v>
      </c>
      <c r="S38" s="64">
        <f t="shared" si="12"/>
        <v>0</v>
      </c>
      <c r="T38" s="64">
        <f t="shared" si="12"/>
        <v>0</v>
      </c>
      <c r="U38" s="64">
        <f t="shared" si="12"/>
        <v>0</v>
      </c>
      <c r="V38" s="64">
        <f t="shared" si="12"/>
        <v>0</v>
      </c>
      <c r="W38" s="64">
        <f t="shared" si="12"/>
        <v>0</v>
      </c>
      <c r="X38" s="64">
        <f t="shared" si="12"/>
        <v>0</v>
      </c>
      <c r="Y38" s="64">
        <f t="shared" si="12"/>
        <v>23</v>
      </c>
      <c r="Z38" s="64">
        <f t="shared" si="12"/>
        <v>0</v>
      </c>
      <c r="AA38" s="64">
        <f t="shared" si="12"/>
        <v>0</v>
      </c>
      <c r="AB38" s="64">
        <f t="shared" si="12"/>
        <v>0</v>
      </c>
      <c r="AC38" s="64">
        <f t="shared" si="12"/>
        <v>0</v>
      </c>
      <c r="AD38" s="64">
        <f t="shared" si="12"/>
        <v>0</v>
      </c>
      <c r="AE38" s="64">
        <f t="shared" si="12"/>
        <v>0</v>
      </c>
      <c r="AF38" s="64">
        <f t="shared" si="12"/>
        <v>0</v>
      </c>
      <c r="AG38" s="64">
        <f t="shared" si="12"/>
        <v>0</v>
      </c>
    </row>
    <row r="39" spans="1:33">
      <c r="B39" s="65">
        <f>SUM(D39:AG39)</f>
        <v>23</v>
      </c>
      <c r="C39" s="179" t="str">
        <f>'FG TYPE'!E18</f>
        <v>Y01</v>
      </c>
      <c r="D39" s="65">
        <f>SUMIFS('Job Number'!$K$2:$K$194,'Job Number'!$A$2:$A$194,'Line Output'!D$1,'Job Number'!$B$2:$B$194,'Line Output'!$C39,'Job Number'!$E$2:$E$194,'Line Output'!$A$38)</f>
        <v>0</v>
      </c>
      <c r="E39" s="65">
        <f>SUMIFS('Job Number'!$K$2:$K$194,'Job Number'!$A$2:$A$194,'Line Output'!E$1,'Job Number'!$B$2:$B$194,'Line Output'!$C39,'Job Number'!$E$2:$E$194,'Line Output'!$A$38)</f>
        <v>0</v>
      </c>
      <c r="F39" s="65">
        <f>SUMIFS('Job Number'!$K$2:$K$194,'Job Number'!$A$2:$A$194,'Line Output'!F$1,'Job Number'!$B$2:$B$194,'Line Output'!$C39,'Job Number'!$E$2:$E$194,'Line Output'!$A$38)</f>
        <v>0</v>
      </c>
      <c r="G39" s="65">
        <f>SUMIFS('Job Number'!$K$2:$K$194,'Job Number'!$A$2:$A$194,'Line Output'!G$1,'Job Number'!$B$2:$B$194,'Line Output'!$C39,'Job Number'!$E$2:$E$194,'Line Output'!$A$38)</f>
        <v>0</v>
      </c>
      <c r="H39" s="65">
        <f>SUMIFS('Job Number'!$K$2:$K$194,'Job Number'!$A$2:$A$194,'Line Output'!H$1,'Job Number'!$B$2:$B$194,'Line Output'!$C39,'Job Number'!$E$2:$E$194,'Line Output'!$A$38)</f>
        <v>0</v>
      </c>
      <c r="I39" s="65">
        <f>SUMIFS('Job Number'!$K$2:$K$194,'Job Number'!$A$2:$A$194,'Line Output'!I$1,'Job Number'!$B$2:$B$194,'Line Output'!$C39,'Job Number'!$E$2:$E$194,'Line Output'!$A$38)</f>
        <v>0</v>
      </c>
      <c r="J39" s="65">
        <f>SUMIFS('Job Number'!$K$2:$K$194,'Job Number'!$A$2:$A$194,'Line Output'!J$1,'Job Number'!$B$2:$B$194,'Line Output'!$C39,'Job Number'!$E$2:$E$194,'Line Output'!$A$38)</f>
        <v>0</v>
      </c>
      <c r="K39" s="65">
        <f>SUMIFS('Job Number'!$K$2:$K$194,'Job Number'!$A$2:$A$194,'Line Output'!K$1,'Job Number'!$B$2:$B$194,'Line Output'!$C39,'Job Number'!$E$2:$E$194,'Line Output'!$A$38)</f>
        <v>0</v>
      </c>
      <c r="L39" s="65">
        <f>SUMIFS('Job Number'!$K$2:$K$194,'Job Number'!$A$2:$A$194,'Line Output'!L$1,'Job Number'!$B$2:$B$194,'Line Output'!$C39,'Job Number'!$E$2:$E$194,'Line Output'!$A$38)</f>
        <v>0</v>
      </c>
      <c r="M39" s="65">
        <f>SUMIFS('Job Number'!$K$2:$K$194,'Job Number'!$A$2:$A$194,'Line Output'!M$1,'Job Number'!$B$2:$B$194,'Line Output'!$C39,'Job Number'!$E$2:$E$194,'Line Output'!$A$38)</f>
        <v>0</v>
      </c>
      <c r="N39" s="65">
        <f>SUMIFS('Job Number'!$K$2:$K$194,'Job Number'!$A$2:$A$194,'Line Output'!N$1,'Job Number'!$B$2:$B$194,'Line Output'!$C39,'Job Number'!$E$2:$E$194,'Line Output'!$A$38)</f>
        <v>0</v>
      </c>
      <c r="O39" s="65">
        <f>SUMIFS('Job Number'!$K$2:$K$194,'Job Number'!$A$2:$A$194,'Line Output'!O$1,'Job Number'!$B$2:$B$194,'Line Output'!$C39,'Job Number'!$E$2:$E$194,'Line Output'!$A$38)</f>
        <v>0</v>
      </c>
      <c r="P39" s="65">
        <f>SUMIFS('Job Number'!$K$2:$K$194,'Job Number'!$A$2:$A$194,'Line Output'!P$1,'Job Number'!$B$2:$B$194,'Line Output'!$C39,'Job Number'!$E$2:$E$194,'Line Output'!$A$38)</f>
        <v>0</v>
      </c>
      <c r="Q39" s="65">
        <f>SUMIFS('Job Number'!$K$2:$K$194,'Job Number'!$A$2:$A$194,'Line Output'!Q$1,'Job Number'!$B$2:$B$194,'Line Output'!$C39,'Job Number'!$E$2:$E$194,'Line Output'!$A$38)</f>
        <v>0</v>
      </c>
      <c r="R39" s="65">
        <f>SUMIFS('Job Number'!$K$2:$K$194,'Job Number'!$A$2:$A$194,'Line Output'!R$1,'Job Number'!$B$2:$B$194,'Line Output'!$C39,'Job Number'!$E$2:$E$194,'Line Output'!$A$38)</f>
        <v>0</v>
      </c>
      <c r="S39" s="65">
        <f>SUMIFS('Job Number'!$K$2:$K$194,'Job Number'!$A$2:$A$194,'Line Output'!S$1,'Job Number'!$B$2:$B$194,'Line Output'!$C39,'Job Number'!$E$2:$E$194,'Line Output'!$A$38)</f>
        <v>0</v>
      </c>
      <c r="T39" s="65">
        <f>SUMIFS('Job Number'!$K$2:$K$194,'Job Number'!$A$2:$A$194,'Line Output'!T$1,'Job Number'!$B$2:$B$194,'Line Output'!$C39,'Job Number'!$E$2:$E$194,'Line Output'!$A$38)</f>
        <v>0</v>
      </c>
      <c r="U39" s="65">
        <f>SUMIFS('Job Number'!$K$2:$K$194,'Job Number'!$A$2:$A$194,'Line Output'!U$1,'Job Number'!$B$2:$B$194,'Line Output'!$C39,'Job Number'!$E$2:$E$194,'Line Output'!$A$38)</f>
        <v>0</v>
      </c>
      <c r="V39" s="65">
        <f>SUMIFS('Job Number'!$K$2:$K$194,'Job Number'!$A$2:$A$194,'Line Output'!V$1,'Job Number'!$B$2:$B$194,'Line Output'!$C39,'Job Number'!$E$2:$E$194,'Line Output'!$A$38)</f>
        <v>0</v>
      </c>
      <c r="W39" s="65">
        <f>SUMIFS('Job Number'!$K$2:$K$194,'Job Number'!$A$2:$A$194,'Line Output'!W$1,'Job Number'!$B$2:$B$194,'Line Output'!$C39,'Job Number'!$E$2:$E$194,'Line Output'!$A$38)</f>
        <v>0</v>
      </c>
      <c r="X39" s="65">
        <f>SUMIFS('Job Number'!$K$2:$K$194,'Job Number'!$A$2:$A$194,'Line Output'!X$1,'Job Number'!$B$2:$B$194,'Line Output'!$C39,'Job Number'!$E$2:$E$194,'Line Output'!$A$38)</f>
        <v>0</v>
      </c>
      <c r="Y39" s="65">
        <f>SUMIFS('Job Number'!$K$2:$K$194,'Job Number'!$A$2:$A$194,'Line Output'!Y$1,'Job Number'!$B$2:$B$194,'Line Output'!$C39,'Job Number'!$E$2:$E$194,'Line Output'!$A$38)</f>
        <v>23</v>
      </c>
      <c r="Z39" s="65">
        <f>SUMIFS('Job Number'!$K$2:$K$194,'Job Number'!$A$2:$A$194,'Line Output'!Z$1,'Job Number'!$B$2:$B$194,'Line Output'!$C39,'Job Number'!$E$2:$E$194,'Line Output'!$A$38)</f>
        <v>0</v>
      </c>
      <c r="AA39" s="65">
        <f>SUMIFS('Job Number'!$K$2:$K$194,'Job Number'!$A$2:$A$194,'Line Output'!AA$1,'Job Number'!$B$2:$B$194,'Line Output'!$C39,'Job Number'!$E$2:$E$194,'Line Output'!$A$38)</f>
        <v>0</v>
      </c>
      <c r="AB39" s="65">
        <f>SUMIFS('Job Number'!$K$2:$K$194,'Job Number'!$A$2:$A$194,'Line Output'!AB$1,'Job Number'!$B$2:$B$194,'Line Output'!$C39,'Job Number'!$E$2:$E$194,'Line Output'!$A$38)</f>
        <v>0</v>
      </c>
      <c r="AC39" s="65">
        <f>SUMIFS('Job Number'!$K$2:$K$194,'Job Number'!$A$2:$A$194,'Line Output'!AC$1,'Job Number'!$B$2:$B$194,'Line Output'!$C39,'Job Number'!$E$2:$E$194,'Line Output'!$A$38)</f>
        <v>0</v>
      </c>
      <c r="AD39" s="65">
        <f>SUMIFS('Job Number'!$K$2:$K$194,'Job Number'!$A$2:$A$194,'Line Output'!AD$1,'Job Number'!$B$2:$B$194,'Line Output'!$C39,'Job Number'!$E$2:$E$194,'Line Output'!$A$38)</f>
        <v>0</v>
      </c>
      <c r="AE39" s="65">
        <f>SUMIFS('Job Number'!$K$2:$K$194,'Job Number'!$A$2:$A$194,'Line Output'!AE$1,'Job Number'!$B$2:$B$194,'Line Output'!$C39,'Job Number'!$E$2:$E$194,'Line Output'!$A$38)</f>
        <v>0</v>
      </c>
      <c r="AF39" s="65">
        <f>SUMIFS('Job Number'!$K$2:$K$194,'Job Number'!$A$2:$A$194,'Line Output'!AF$1,'Job Number'!$B$2:$B$194,'Line Output'!$C39,'Job Number'!$E$2:$E$194,'Line Output'!$A$38)</f>
        <v>0</v>
      </c>
      <c r="AG39" s="65">
        <f>SUMIFS('Job Number'!$K$2:$K$194,'Job Number'!$A$2:$A$194,'Line Output'!AG$1,'Job Number'!$B$2:$B$194,'Line Output'!$C39,'Job Number'!$E$2:$E$194,'Line Output'!$A$38)</f>
        <v>0</v>
      </c>
    </row>
    <row r="40" spans="1:33">
      <c r="B40" s="65"/>
      <c r="C40" s="17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spans="1:33" ht="13.5" customHeight="1">
      <c r="A41" s="62" t="str">
        <f>'FG TYPE'!B19</f>
        <v>W03-25040030-Y</v>
      </c>
      <c r="B41" s="62" t="str">
        <f>'FG TYPE'!C19</f>
        <v>28#*2C+24#*2C+AL+D+</v>
      </c>
      <c r="C41" s="63">
        <f>SUM(B42:B42)</f>
        <v>50</v>
      </c>
      <c r="D41" s="64">
        <f t="shared" ref="D41:AG41" si="13">SUM(D42:D42)</f>
        <v>0</v>
      </c>
      <c r="E41" s="64">
        <f t="shared" si="13"/>
        <v>0</v>
      </c>
      <c r="F41" s="64">
        <f t="shared" si="13"/>
        <v>0</v>
      </c>
      <c r="G41" s="64">
        <f t="shared" si="13"/>
        <v>0</v>
      </c>
      <c r="H41" s="64">
        <f t="shared" si="13"/>
        <v>0</v>
      </c>
      <c r="I41" s="64">
        <f t="shared" si="13"/>
        <v>0</v>
      </c>
      <c r="J41" s="64">
        <f t="shared" si="13"/>
        <v>0</v>
      </c>
      <c r="K41" s="64">
        <f t="shared" si="13"/>
        <v>0</v>
      </c>
      <c r="L41" s="64">
        <f t="shared" si="13"/>
        <v>0</v>
      </c>
      <c r="M41" s="64">
        <f t="shared" si="13"/>
        <v>0</v>
      </c>
      <c r="N41" s="64">
        <f t="shared" si="13"/>
        <v>0</v>
      </c>
      <c r="O41" s="64">
        <f t="shared" si="13"/>
        <v>0</v>
      </c>
      <c r="P41" s="64">
        <f t="shared" si="13"/>
        <v>0</v>
      </c>
      <c r="Q41" s="64">
        <f t="shared" si="13"/>
        <v>0</v>
      </c>
      <c r="R41" s="64">
        <f t="shared" si="13"/>
        <v>0</v>
      </c>
      <c r="S41" s="64">
        <f t="shared" si="13"/>
        <v>0</v>
      </c>
      <c r="T41" s="64">
        <f t="shared" si="13"/>
        <v>0</v>
      </c>
      <c r="U41" s="64">
        <f t="shared" si="13"/>
        <v>0</v>
      </c>
      <c r="V41" s="64">
        <f t="shared" si="13"/>
        <v>0</v>
      </c>
      <c r="W41" s="64">
        <f t="shared" si="13"/>
        <v>0</v>
      </c>
      <c r="X41" s="64">
        <f t="shared" si="13"/>
        <v>0</v>
      </c>
      <c r="Y41" s="64">
        <f t="shared" si="13"/>
        <v>50</v>
      </c>
      <c r="Z41" s="64">
        <f t="shared" si="13"/>
        <v>0</v>
      </c>
      <c r="AA41" s="64">
        <f t="shared" si="13"/>
        <v>0</v>
      </c>
      <c r="AB41" s="64">
        <f t="shared" si="13"/>
        <v>0</v>
      </c>
      <c r="AC41" s="64">
        <f t="shared" si="13"/>
        <v>0</v>
      </c>
      <c r="AD41" s="64">
        <f t="shared" si="13"/>
        <v>0</v>
      </c>
      <c r="AE41" s="64">
        <f t="shared" si="13"/>
        <v>0</v>
      </c>
      <c r="AF41" s="64">
        <f t="shared" si="13"/>
        <v>0</v>
      </c>
      <c r="AG41" s="64">
        <f t="shared" si="13"/>
        <v>0</v>
      </c>
    </row>
    <row r="42" spans="1:33">
      <c r="B42" s="65">
        <f>SUM(D42:AG42)</f>
        <v>50</v>
      </c>
      <c r="C42" s="179" t="str">
        <f>'FG TYPE'!E19</f>
        <v>Y01</v>
      </c>
      <c r="D42" s="65">
        <f>SUMIFS('Job Number'!$K$2:$K$194,'Job Number'!$A$2:$A$194,'Line Output'!D$1,'Job Number'!$B$2:$B$194,'Line Output'!$C42,'Job Number'!$E$2:$E$194,'Line Output'!$A$41)</f>
        <v>0</v>
      </c>
      <c r="E42" s="65">
        <f>SUMIFS('Job Number'!$K$2:$K$194,'Job Number'!$A$2:$A$194,'Line Output'!E$1,'Job Number'!$B$2:$B$194,'Line Output'!$C42,'Job Number'!$E$2:$E$194,'Line Output'!$A$41)</f>
        <v>0</v>
      </c>
      <c r="F42" s="65">
        <f>SUMIFS('Job Number'!$K$2:$K$194,'Job Number'!$A$2:$A$194,'Line Output'!F$1,'Job Number'!$B$2:$B$194,'Line Output'!$C42,'Job Number'!$E$2:$E$194,'Line Output'!$A$41)</f>
        <v>0</v>
      </c>
      <c r="G42" s="65">
        <f>SUMIFS('Job Number'!$K$2:$K$194,'Job Number'!$A$2:$A$194,'Line Output'!G$1,'Job Number'!$B$2:$B$194,'Line Output'!$C42,'Job Number'!$E$2:$E$194,'Line Output'!$A$41)</f>
        <v>0</v>
      </c>
      <c r="H42" s="65">
        <f>SUMIFS('Job Number'!$K$2:$K$194,'Job Number'!$A$2:$A$194,'Line Output'!H$1,'Job Number'!$B$2:$B$194,'Line Output'!$C42,'Job Number'!$E$2:$E$194,'Line Output'!$A$41)</f>
        <v>0</v>
      </c>
      <c r="I42" s="65">
        <f>SUMIFS('Job Number'!$K$2:$K$194,'Job Number'!$A$2:$A$194,'Line Output'!I$1,'Job Number'!$B$2:$B$194,'Line Output'!$C42,'Job Number'!$E$2:$E$194,'Line Output'!$A$41)</f>
        <v>0</v>
      </c>
      <c r="J42" s="65">
        <f>SUMIFS('Job Number'!$K$2:$K$194,'Job Number'!$A$2:$A$194,'Line Output'!J$1,'Job Number'!$B$2:$B$194,'Line Output'!$C42,'Job Number'!$E$2:$E$194,'Line Output'!$A$41)</f>
        <v>0</v>
      </c>
      <c r="K42" s="65">
        <f>SUMIFS('Job Number'!$K$2:$K$194,'Job Number'!$A$2:$A$194,'Line Output'!K$1,'Job Number'!$B$2:$B$194,'Line Output'!$C42,'Job Number'!$E$2:$E$194,'Line Output'!$A$41)</f>
        <v>0</v>
      </c>
      <c r="L42" s="65">
        <f>SUMIFS('Job Number'!$K$2:$K$194,'Job Number'!$A$2:$A$194,'Line Output'!L$1,'Job Number'!$B$2:$B$194,'Line Output'!$C42,'Job Number'!$E$2:$E$194,'Line Output'!$A$41)</f>
        <v>0</v>
      </c>
      <c r="M42" s="65">
        <f>SUMIFS('Job Number'!$K$2:$K$194,'Job Number'!$A$2:$A$194,'Line Output'!M$1,'Job Number'!$B$2:$B$194,'Line Output'!$C42,'Job Number'!$E$2:$E$194,'Line Output'!$A$41)</f>
        <v>0</v>
      </c>
      <c r="N42" s="65">
        <f>SUMIFS('Job Number'!$K$2:$K$194,'Job Number'!$A$2:$A$194,'Line Output'!N$1,'Job Number'!$B$2:$B$194,'Line Output'!$C42,'Job Number'!$E$2:$E$194,'Line Output'!$A$41)</f>
        <v>0</v>
      </c>
      <c r="O42" s="65">
        <f>SUMIFS('Job Number'!$K$2:$K$194,'Job Number'!$A$2:$A$194,'Line Output'!O$1,'Job Number'!$B$2:$B$194,'Line Output'!$C42,'Job Number'!$E$2:$E$194,'Line Output'!$A$41)</f>
        <v>0</v>
      </c>
      <c r="P42" s="65">
        <f>SUMIFS('Job Number'!$K$2:$K$194,'Job Number'!$A$2:$A$194,'Line Output'!P$1,'Job Number'!$B$2:$B$194,'Line Output'!$C42,'Job Number'!$E$2:$E$194,'Line Output'!$A$41)</f>
        <v>0</v>
      </c>
      <c r="Q42" s="65">
        <f>SUMIFS('Job Number'!$K$2:$K$194,'Job Number'!$A$2:$A$194,'Line Output'!Q$1,'Job Number'!$B$2:$B$194,'Line Output'!$C42,'Job Number'!$E$2:$E$194,'Line Output'!$A$41)</f>
        <v>0</v>
      </c>
      <c r="R42" s="65">
        <f>SUMIFS('Job Number'!$K$2:$K$194,'Job Number'!$A$2:$A$194,'Line Output'!R$1,'Job Number'!$B$2:$B$194,'Line Output'!$C42,'Job Number'!$E$2:$E$194,'Line Output'!$A$41)</f>
        <v>0</v>
      </c>
      <c r="S42" s="65">
        <f>SUMIFS('Job Number'!$K$2:$K$194,'Job Number'!$A$2:$A$194,'Line Output'!S$1,'Job Number'!$B$2:$B$194,'Line Output'!$C42,'Job Number'!$E$2:$E$194,'Line Output'!$A$41)</f>
        <v>0</v>
      </c>
      <c r="T42" s="65">
        <f>SUMIFS('Job Number'!$K$2:$K$194,'Job Number'!$A$2:$A$194,'Line Output'!T$1,'Job Number'!$B$2:$B$194,'Line Output'!$C42,'Job Number'!$E$2:$E$194,'Line Output'!$A$41)</f>
        <v>0</v>
      </c>
      <c r="U42" s="65">
        <f>SUMIFS('Job Number'!$K$2:$K$194,'Job Number'!$A$2:$A$194,'Line Output'!U$1,'Job Number'!$B$2:$B$194,'Line Output'!$C42,'Job Number'!$E$2:$E$194,'Line Output'!$A$41)</f>
        <v>0</v>
      </c>
      <c r="V42" s="65">
        <f>SUMIFS('Job Number'!$K$2:$K$194,'Job Number'!$A$2:$A$194,'Line Output'!V$1,'Job Number'!$B$2:$B$194,'Line Output'!$C42,'Job Number'!$E$2:$E$194,'Line Output'!$A$41)</f>
        <v>0</v>
      </c>
      <c r="W42" s="65">
        <f>SUMIFS('Job Number'!$K$2:$K$194,'Job Number'!$A$2:$A$194,'Line Output'!W$1,'Job Number'!$B$2:$B$194,'Line Output'!$C42,'Job Number'!$E$2:$E$194,'Line Output'!$A$41)</f>
        <v>0</v>
      </c>
      <c r="X42" s="65">
        <f>SUMIFS('Job Number'!$K$2:$K$194,'Job Number'!$A$2:$A$194,'Line Output'!X$1,'Job Number'!$B$2:$B$194,'Line Output'!$C42,'Job Number'!$E$2:$E$194,'Line Output'!$A$41)</f>
        <v>0</v>
      </c>
      <c r="Y42" s="65">
        <f>SUMIFS('Job Number'!$K$2:$K$194,'Job Number'!$A$2:$A$194,'Line Output'!Y$1,'Job Number'!$B$2:$B$194,'Line Output'!$C42,'Job Number'!$E$2:$E$194,'Line Output'!$A$41)</f>
        <v>50</v>
      </c>
      <c r="Z42" s="65">
        <f>SUMIFS('Job Number'!$K$2:$K$194,'Job Number'!$A$2:$A$194,'Line Output'!Z$1,'Job Number'!$B$2:$B$194,'Line Output'!$C42,'Job Number'!$E$2:$E$194,'Line Output'!$A$41)</f>
        <v>0</v>
      </c>
      <c r="AA42" s="65">
        <f>SUMIFS('Job Number'!$K$2:$K$194,'Job Number'!$A$2:$A$194,'Line Output'!AA$1,'Job Number'!$B$2:$B$194,'Line Output'!$C42,'Job Number'!$E$2:$E$194,'Line Output'!$A$41)</f>
        <v>0</v>
      </c>
      <c r="AB42" s="65">
        <f>SUMIFS('Job Number'!$K$2:$K$194,'Job Number'!$A$2:$A$194,'Line Output'!AB$1,'Job Number'!$B$2:$B$194,'Line Output'!$C42,'Job Number'!$E$2:$E$194,'Line Output'!$A$41)</f>
        <v>0</v>
      </c>
      <c r="AC42" s="65">
        <f>SUMIFS('Job Number'!$K$2:$K$194,'Job Number'!$A$2:$A$194,'Line Output'!AC$1,'Job Number'!$B$2:$B$194,'Line Output'!$C42,'Job Number'!$E$2:$E$194,'Line Output'!$A$41)</f>
        <v>0</v>
      </c>
      <c r="AD42" s="65">
        <f>SUMIFS('Job Number'!$K$2:$K$194,'Job Number'!$A$2:$A$194,'Line Output'!AD$1,'Job Number'!$B$2:$B$194,'Line Output'!$C42,'Job Number'!$E$2:$E$194,'Line Output'!$A$41)</f>
        <v>0</v>
      </c>
      <c r="AE42" s="65">
        <f>SUMIFS('Job Number'!$K$2:$K$194,'Job Number'!$A$2:$A$194,'Line Output'!AE$1,'Job Number'!$B$2:$B$194,'Line Output'!$C42,'Job Number'!$E$2:$E$194,'Line Output'!$A$41)</f>
        <v>0</v>
      </c>
      <c r="AF42" s="65">
        <f>SUMIFS('Job Number'!$K$2:$K$194,'Job Number'!$A$2:$A$194,'Line Output'!AF$1,'Job Number'!$B$2:$B$194,'Line Output'!$C42,'Job Number'!$E$2:$E$194,'Line Output'!$A$41)</f>
        <v>0</v>
      </c>
      <c r="AG42" s="65">
        <f>SUMIFS('Job Number'!$K$2:$K$194,'Job Number'!$A$2:$A$194,'Line Output'!AG$1,'Job Number'!$B$2:$B$194,'Line Output'!$C42,'Job Number'!$E$2:$E$194,'Line Output'!$A$41)</f>
        <v>0</v>
      </c>
    </row>
    <row r="43" spans="1:33">
      <c r="B43" s="65"/>
      <c r="C43" s="179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</row>
    <row r="44" spans="1:33" ht="13.5" customHeight="1">
      <c r="A44" s="62" t="str">
        <f>'FG TYPE'!B20</f>
        <v>W03-25040031-Y</v>
      </c>
      <c r="B44" s="62" t="str">
        <f>'FG TYPE'!C20</f>
        <v>28#*2C+24#*2C+AL+D+</v>
      </c>
      <c r="C44" s="63">
        <f>SUM(B45)</f>
        <v>7200</v>
      </c>
      <c r="D44" s="64">
        <f>SUM(D45)</f>
        <v>0</v>
      </c>
      <c r="E44" s="64">
        <f t="shared" ref="E44:AG44" si="14">SUM(E45)</f>
        <v>0</v>
      </c>
      <c r="F44" s="64">
        <f t="shared" si="14"/>
        <v>0</v>
      </c>
      <c r="G44" s="64">
        <f t="shared" si="14"/>
        <v>0</v>
      </c>
      <c r="H44" s="64">
        <f t="shared" si="14"/>
        <v>0</v>
      </c>
      <c r="I44" s="64">
        <f t="shared" si="14"/>
        <v>0</v>
      </c>
      <c r="J44" s="64">
        <f t="shared" si="14"/>
        <v>0</v>
      </c>
      <c r="K44" s="64">
        <f t="shared" si="14"/>
        <v>0</v>
      </c>
      <c r="L44" s="64">
        <f t="shared" si="14"/>
        <v>0</v>
      </c>
      <c r="M44" s="64">
        <f t="shared" si="14"/>
        <v>0</v>
      </c>
      <c r="N44" s="64">
        <f t="shared" si="14"/>
        <v>0</v>
      </c>
      <c r="O44" s="64">
        <f t="shared" si="14"/>
        <v>0</v>
      </c>
      <c r="P44" s="64">
        <f t="shared" si="14"/>
        <v>0</v>
      </c>
      <c r="Q44" s="64">
        <f t="shared" si="14"/>
        <v>0</v>
      </c>
      <c r="R44" s="64">
        <f t="shared" si="14"/>
        <v>0</v>
      </c>
      <c r="S44" s="64">
        <f t="shared" si="14"/>
        <v>0</v>
      </c>
      <c r="T44" s="64">
        <f t="shared" si="14"/>
        <v>0</v>
      </c>
      <c r="U44" s="64">
        <f t="shared" si="14"/>
        <v>0</v>
      </c>
      <c r="V44" s="64">
        <f t="shared" si="14"/>
        <v>0</v>
      </c>
      <c r="W44" s="64">
        <f t="shared" si="14"/>
        <v>0</v>
      </c>
      <c r="X44" s="64">
        <f t="shared" si="14"/>
        <v>0</v>
      </c>
      <c r="Y44" s="64">
        <f t="shared" si="14"/>
        <v>7200</v>
      </c>
      <c r="Z44" s="64">
        <f t="shared" si="14"/>
        <v>0</v>
      </c>
      <c r="AA44" s="64">
        <f t="shared" si="14"/>
        <v>0</v>
      </c>
      <c r="AB44" s="64">
        <f t="shared" si="14"/>
        <v>0</v>
      </c>
      <c r="AC44" s="64">
        <f t="shared" si="14"/>
        <v>0</v>
      </c>
      <c r="AD44" s="64">
        <f t="shared" si="14"/>
        <v>0</v>
      </c>
      <c r="AE44" s="64">
        <f t="shared" si="14"/>
        <v>0</v>
      </c>
      <c r="AF44" s="64">
        <f t="shared" si="14"/>
        <v>0</v>
      </c>
      <c r="AG44" s="64">
        <f t="shared" si="14"/>
        <v>0</v>
      </c>
    </row>
    <row r="45" spans="1:33">
      <c r="B45" s="65">
        <f>SUM(D45:AG45)</f>
        <v>7200</v>
      </c>
      <c r="C45" s="179" t="str">
        <f>'FG TYPE'!E20</f>
        <v>Y01</v>
      </c>
      <c r="D45" s="65">
        <f>SUMIFS('Job Number'!$K$2:$K$194,'Job Number'!$A$2:$A$194,'Line Output'!D$1,'Job Number'!$B$2:$B$194,'Line Output'!$C45,'Job Number'!$E$2:$E$194,'Line Output'!$A$44)</f>
        <v>0</v>
      </c>
      <c r="E45" s="65">
        <f>SUMIFS('Job Number'!$K$2:$K$194,'Job Number'!$A$2:$A$194,'Line Output'!E$1,'Job Number'!$B$2:$B$194,'Line Output'!$C45,'Job Number'!$E$2:$E$194,'Line Output'!$A$44)</f>
        <v>0</v>
      </c>
      <c r="F45" s="65">
        <f>SUMIFS('Job Number'!$K$2:$K$194,'Job Number'!$A$2:$A$194,'Line Output'!F$1,'Job Number'!$B$2:$B$194,'Line Output'!$C45,'Job Number'!$E$2:$E$194,'Line Output'!$A$44)</f>
        <v>0</v>
      </c>
      <c r="G45" s="65">
        <f>SUMIFS('Job Number'!$K$2:$K$194,'Job Number'!$A$2:$A$194,'Line Output'!G$1,'Job Number'!$B$2:$B$194,'Line Output'!$C45,'Job Number'!$E$2:$E$194,'Line Output'!$A$44)</f>
        <v>0</v>
      </c>
      <c r="H45" s="65">
        <f>SUMIFS('Job Number'!$K$2:$K$194,'Job Number'!$A$2:$A$194,'Line Output'!H$1,'Job Number'!$B$2:$B$194,'Line Output'!$C45,'Job Number'!$E$2:$E$194,'Line Output'!$A$44)</f>
        <v>0</v>
      </c>
      <c r="I45" s="65">
        <f>SUMIFS('Job Number'!$K$2:$K$194,'Job Number'!$A$2:$A$194,'Line Output'!I$1,'Job Number'!$B$2:$B$194,'Line Output'!$C45,'Job Number'!$E$2:$E$194,'Line Output'!$A$44)</f>
        <v>0</v>
      </c>
      <c r="J45" s="65">
        <f>SUMIFS('Job Number'!$K$2:$K$194,'Job Number'!$A$2:$A$194,'Line Output'!J$1,'Job Number'!$B$2:$B$194,'Line Output'!$C45,'Job Number'!$E$2:$E$194,'Line Output'!$A$44)</f>
        <v>0</v>
      </c>
      <c r="K45" s="65">
        <f>SUMIFS('Job Number'!$K$2:$K$194,'Job Number'!$A$2:$A$194,'Line Output'!K$1,'Job Number'!$B$2:$B$194,'Line Output'!$C45,'Job Number'!$E$2:$E$194,'Line Output'!$A$44)</f>
        <v>0</v>
      </c>
      <c r="L45" s="65">
        <f>SUMIFS('Job Number'!$K$2:$K$194,'Job Number'!$A$2:$A$194,'Line Output'!L$1,'Job Number'!$B$2:$B$194,'Line Output'!$C45,'Job Number'!$E$2:$E$194,'Line Output'!$A$44)</f>
        <v>0</v>
      </c>
      <c r="M45" s="65">
        <f>SUMIFS('Job Number'!$K$2:$K$194,'Job Number'!$A$2:$A$194,'Line Output'!M$1,'Job Number'!$B$2:$B$194,'Line Output'!$C45,'Job Number'!$E$2:$E$194,'Line Output'!$A$44)</f>
        <v>0</v>
      </c>
      <c r="N45" s="65">
        <f>SUMIFS('Job Number'!$K$2:$K$194,'Job Number'!$A$2:$A$194,'Line Output'!N$1,'Job Number'!$B$2:$B$194,'Line Output'!$C45,'Job Number'!$E$2:$E$194,'Line Output'!$A$44)</f>
        <v>0</v>
      </c>
      <c r="O45" s="65">
        <f>SUMIFS('Job Number'!$K$2:$K$194,'Job Number'!$A$2:$A$194,'Line Output'!O$1,'Job Number'!$B$2:$B$194,'Line Output'!$C45,'Job Number'!$E$2:$E$194,'Line Output'!$A$44)</f>
        <v>0</v>
      </c>
      <c r="P45" s="65">
        <f>SUMIFS('Job Number'!$K$2:$K$194,'Job Number'!$A$2:$A$194,'Line Output'!P$1,'Job Number'!$B$2:$B$194,'Line Output'!$C45,'Job Number'!$E$2:$E$194,'Line Output'!$A$44)</f>
        <v>0</v>
      </c>
      <c r="Q45" s="65">
        <f>SUMIFS('Job Number'!$K$2:$K$194,'Job Number'!$A$2:$A$194,'Line Output'!Q$1,'Job Number'!$B$2:$B$194,'Line Output'!$C45,'Job Number'!$E$2:$E$194,'Line Output'!$A$44)</f>
        <v>0</v>
      </c>
      <c r="R45" s="65">
        <f>SUMIFS('Job Number'!$K$2:$K$194,'Job Number'!$A$2:$A$194,'Line Output'!R$1,'Job Number'!$B$2:$B$194,'Line Output'!$C45,'Job Number'!$E$2:$E$194,'Line Output'!$A$44)</f>
        <v>0</v>
      </c>
      <c r="S45" s="65">
        <f>SUMIFS('Job Number'!$K$2:$K$194,'Job Number'!$A$2:$A$194,'Line Output'!S$1,'Job Number'!$B$2:$B$194,'Line Output'!$C45,'Job Number'!$E$2:$E$194,'Line Output'!$A$44)</f>
        <v>0</v>
      </c>
      <c r="T45" s="65">
        <f>SUMIFS('Job Number'!$K$2:$K$194,'Job Number'!$A$2:$A$194,'Line Output'!T$1,'Job Number'!$B$2:$B$194,'Line Output'!$C45,'Job Number'!$E$2:$E$194,'Line Output'!$A$44)</f>
        <v>0</v>
      </c>
      <c r="U45" s="65">
        <f>SUMIFS('Job Number'!$K$2:$K$194,'Job Number'!$A$2:$A$194,'Line Output'!U$1,'Job Number'!$B$2:$B$194,'Line Output'!$C45,'Job Number'!$E$2:$E$194,'Line Output'!$A$44)</f>
        <v>0</v>
      </c>
      <c r="V45" s="65">
        <f>SUMIFS('Job Number'!$K$2:$K$194,'Job Number'!$A$2:$A$194,'Line Output'!V$1,'Job Number'!$B$2:$B$194,'Line Output'!$C45,'Job Number'!$E$2:$E$194,'Line Output'!$A$44)</f>
        <v>0</v>
      </c>
      <c r="W45" s="65">
        <f>SUMIFS('Job Number'!$K$2:$K$194,'Job Number'!$A$2:$A$194,'Line Output'!W$1,'Job Number'!$B$2:$B$194,'Line Output'!$C45,'Job Number'!$E$2:$E$194,'Line Output'!$A$44)</f>
        <v>0</v>
      </c>
      <c r="X45" s="65">
        <f>SUMIFS('Job Number'!$K$2:$K$194,'Job Number'!$A$2:$A$194,'Line Output'!X$1,'Job Number'!$B$2:$B$194,'Line Output'!$C45,'Job Number'!$E$2:$E$194,'Line Output'!$A$44)</f>
        <v>0</v>
      </c>
      <c r="Y45" s="65">
        <f>SUMIFS('Job Number'!$K$2:$K$194,'Job Number'!$A$2:$A$194,'Line Output'!Y$1,'Job Number'!$B$2:$B$194,'Line Output'!$C45,'Job Number'!$E$2:$E$194,'Line Output'!$A$44)</f>
        <v>7200</v>
      </c>
      <c r="Z45" s="65">
        <f>SUMIFS('Job Number'!$K$2:$K$194,'Job Number'!$A$2:$A$194,'Line Output'!Z$1,'Job Number'!$B$2:$B$194,'Line Output'!$C45,'Job Number'!$E$2:$E$194,'Line Output'!$A$44)</f>
        <v>0</v>
      </c>
      <c r="AA45" s="65">
        <f>SUMIFS('Job Number'!$K$2:$K$194,'Job Number'!$A$2:$A$194,'Line Output'!AA$1,'Job Number'!$B$2:$B$194,'Line Output'!$C45,'Job Number'!$E$2:$E$194,'Line Output'!$A$44)</f>
        <v>0</v>
      </c>
      <c r="AB45" s="65">
        <f>SUMIFS('Job Number'!$K$2:$K$194,'Job Number'!$A$2:$A$194,'Line Output'!AB$1,'Job Number'!$B$2:$B$194,'Line Output'!$C45,'Job Number'!$E$2:$E$194,'Line Output'!$A$44)</f>
        <v>0</v>
      </c>
      <c r="AC45" s="65">
        <f>SUMIFS('Job Number'!$K$2:$K$194,'Job Number'!$A$2:$A$194,'Line Output'!AC$1,'Job Number'!$B$2:$B$194,'Line Output'!$C45,'Job Number'!$E$2:$E$194,'Line Output'!$A$44)</f>
        <v>0</v>
      </c>
      <c r="AD45" s="65">
        <f>SUMIFS('Job Number'!$K$2:$K$194,'Job Number'!$A$2:$A$194,'Line Output'!AD$1,'Job Number'!$B$2:$B$194,'Line Output'!$C45,'Job Number'!$E$2:$E$194,'Line Output'!$A$44)</f>
        <v>0</v>
      </c>
      <c r="AE45" s="65">
        <f>SUMIFS('Job Number'!$K$2:$K$194,'Job Number'!$A$2:$A$194,'Line Output'!AE$1,'Job Number'!$B$2:$B$194,'Line Output'!$C45,'Job Number'!$E$2:$E$194,'Line Output'!$A$44)</f>
        <v>0</v>
      </c>
      <c r="AF45" s="65">
        <f>SUMIFS('Job Number'!$K$2:$K$194,'Job Number'!$A$2:$A$194,'Line Output'!AF$1,'Job Number'!$B$2:$B$194,'Line Output'!$C45,'Job Number'!$E$2:$E$194,'Line Output'!$A$44)</f>
        <v>0</v>
      </c>
      <c r="AG45" s="65">
        <f>SUMIFS('Job Number'!$K$2:$K$194,'Job Number'!$A$2:$A$194,'Line Output'!AG$1,'Job Number'!$B$2:$B$194,'Line Output'!$C45,'Job Number'!$E$2:$E$194,'Line Output'!$A$44)</f>
        <v>0</v>
      </c>
    </row>
    <row r="46" spans="1:33">
      <c r="B46" s="65"/>
      <c r="C46" s="179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spans="1:33" ht="13.5" customHeight="1">
      <c r="A47" s="62" t="str">
        <f>'FG TYPE'!B21</f>
        <v>W03-25040032-Y</v>
      </c>
      <c r="B47" s="62" t="str">
        <f>'FG TYPE'!C21</f>
        <v>28#*2C+24#*2C+AL+D+</v>
      </c>
      <c r="C47" s="63">
        <f>SUM(B48)</f>
        <v>283</v>
      </c>
      <c r="D47" s="64">
        <f>SUM(D48)</f>
        <v>0</v>
      </c>
      <c r="E47" s="64">
        <f t="shared" ref="E47:AG47" si="15">SUM(E48)</f>
        <v>0</v>
      </c>
      <c r="F47" s="64">
        <f t="shared" si="15"/>
        <v>0</v>
      </c>
      <c r="G47" s="64">
        <f t="shared" si="15"/>
        <v>0</v>
      </c>
      <c r="H47" s="64">
        <f t="shared" si="15"/>
        <v>0</v>
      </c>
      <c r="I47" s="64">
        <f t="shared" si="15"/>
        <v>0</v>
      </c>
      <c r="J47" s="64">
        <f t="shared" si="15"/>
        <v>0</v>
      </c>
      <c r="K47" s="64">
        <f t="shared" si="15"/>
        <v>0</v>
      </c>
      <c r="L47" s="64">
        <f t="shared" si="15"/>
        <v>0</v>
      </c>
      <c r="M47" s="64">
        <f t="shared" si="15"/>
        <v>0</v>
      </c>
      <c r="N47" s="64">
        <f t="shared" si="15"/>
        <v>0</v>
      </c>
      <c r="O47" s="64">
        <f t="shared" si="15"/>
        <v>0</v>
      </c>
      <c r="P47" s="64">
        <f t="shared" si="15"/>
        <v>0</v>
      </c>
      <c r="Q47" s="64">
        <f t="shared" si="15"/>
        <v>0</v>
      </c>
      <c r="R47" s="64">
        <f t="shared" si="15"/>
        <v>0</v>
      </c>
      <c r="S47" s="64">
        <f t="shared" si="15"/>
        <v>0</v>
      </c>
      <c r="T47" s="64">
        <f t="shared" si="15"/>
        <v>0</v>
      </c>
      <c r="U47" s="64">
        <f t="shared" si="15"/>
        <v>0</v>
      </c>
      <c r="V47" s="64">
        <f t="shared" si="15"/>
        <v>0</v>
      </c>
      <c r="W47" s="64">
        <f t="shared" si="15"/>
        <v>0</v>
      </c>
      <c r="X47" s="64">
        <f t="shared" si="15"/>
        <v>0</v>
      </c>
      <c r="Y47" s="64">
        <f t="shared" si="15"/>
        <v>283</v>
      </c>
      <c r="Z47" s="64">
        <f t="shared" si="15"/>
        <v>0</v>
      </c>
      <c r="AA47" s="64">
        <f t="shared" si="15"/>
        <v>0</v>
      </c>
      <c r="AB47" s="64">
        <f t="shared" si="15"/>
        <v>0</v>
      </c>
      <c r="AC47" s="64">
        <f t="shared" si="15"/>
        <v>0</v>
      </c>
      <c r="AD47" s="64">
        <f t="shared" si="15"/>
        <v>0</v>
      </c>
      <c r="AE47" s="64">
        <f t="shared" si="15"/>
        <v>0</v>
      </c>
      <c r="AF47" s="64">
        <f t="shared" si="15"/>
        <v>0</v>
      </c>
      <c r="AG47" s="64">
        <f t="shared" si="15"/>
        <v>0</v>
      </c>
    </row>
    <row r="48" spans="1:33">
      <c r="B48" s="65">
        <f>SUM(D48:AG48)</f>
        <v>283</v>
      </c>
      <c r="C48" s="179" t="str">
        <f>'FG TYPE'!E21</f>
        <v>Y01</v>
      </c>
      <c r="D48" s="65">
        <f>SUMIFS('Job Number'!$K$2:$K$194,'Job Number'!$A$2:$A$194,'Line Output'!D$1,'Job Number'!$B$2:$B$194,'Line Output'!$C48,'Job Number'!$E$2:$E$194,'Line Output'!$A$47)</f>
        <v>0</v>
      </c>
      <c r="E48" s="65">
        <f>SUMIFS('Job Number'!$K$2:$K$194,'Job Number'!$A$2:$A$194,'Line Output'!E$1,'Job Number'!$B$2:$B$194,'Line Output'!$C48,'Job Number'!$E$2:$E$194,'Line Output'!$A$47)</f>
        <v>0</v>
      </c>
      <c r="F48" s="65">
        <f>SUMIFS('Job Number'!$K$2:$K$194,'Job Number'!$A$2:$A$194,'Line Output'!F$1,'Job Number'!$B$2:$B$194,'Line Output'!$C48,'Job Number'!$E$2:$E$194,'Line Output'!$A$47)</f>
        <v>0</v>
      </c>
      <c r="G48" s="65">
        <f>SUMIFS('Job Number'!$K$2:$K$194,'Job Number'!$A$2:$A$194,'Line Output'!G$1,'Job Number'!$B$2:$B$194,'Line Output'!$C48,'Job Number'!$E$2:$E$194,'Line Output'!$A$47)</f>
        <v>0</v>
      </c>
      <c r="H48" s="65">
        <f>SUMIFS('Job Number'!$K$2:$K$194,'Job Number'!$A$2:$A$194,'Line Output'!H$1,'Job Number'!$B$2:$B$194,'Line Output'!$C48,'Job Number'!$E$2:$E$194,'Line Output'!$A$47)</f>
        <v>0</v>
      </c>
      <c r="I48" s="65">
        <f>SUMIFS('Job Number'!$K$2:$K$194,'Job Number'!$A$2:$A$194,'Line Output'!I$1,'Job Number'!$B$2:$B$194,'Line Output'!$C48,'Job Number'!$E$2:$E$194,'Line Output'!$A$47)</f>
        <v>0</v>
      </c>
      <c r="J48" s="65">
        <f>SUMIFS('Job Number'!$K$2:$K$194,'Job Number'!$A$2:$A$194,'Line Output'!J$1,'Job Number'!$B$2:$B$194,'Line Output'!$C48,'Job Number'!$E$2:$E$194,'Line Output'!$A$47)</f>
        <v>0</v>
      </c>
      <c r="K48" s="65">
        <f>SUMIFS('Job Number'!$K$2:$K$194,'Job Number'!$A$2:$A$194,'Line Output'!K$1,'Job Number'!$B$2:$B$194,'Line Output'!$C48,'Job Number'!$E$2:$E$194,'Line Output'!$A$47)</f>
        <v>0</v>
      </c>
      <c r="L48" s="65">
        <f>SUMIFS('Job Number'!$K$2:$K$194,'Job Number'!$A$2:$A$194,'Line Output'!L$1,'Job Number'!$B$2:$B$194,'Line Output'!$C48,'Job Number'!$E$2:$E$194,'Line Output'!$A$47)</f>
        <v>0</v>
      </c>
      <c r="M48" s="65">
        <f>SUMIFS('Job Number'!$K$2:$K$194,'Job Number'!$A$2:$A$194,'Line Output'!M$1,'Job Number'!$B$2:$B$194,'Line Output'!$C48,'Job Number'!$E$2:$E$194,'Line Output'!$A$47)</f>
        <v>0</v>
      </c>
      <c r="N48" s="65">
        <f>SUMIFS('Job Number'!$K$2:$K$194,'Job Number'!$A$2:$A$194,'Line Output'!N$1,'Job Number'!$B$2:$B$194,'Line Output'!$C48,'Job Number'!$E$2:$E$194,'Line Output'!$A$47)</f>
        <v>0</v>
      </c>
      <c r="O48" s="65">
        <f>SUMIFS('Job Number'!$K$2:$K$194,'Job Number'!$A$2:$A$194,'Line Output'!O$1,'Job Number'!$B$2:$B$194,'Line Output'!$C48,'Job Number'!$E$2:$E$194,'Line Output'!$A$47)</f>
        <v>0</v>
      </c>
      <c r="P48" s="65">
        <f>SUMIFS('Job Number'!$K$2:$K$194,'Job Number'!$A$2:$A$194,'Line Output'!P$1,'Job Number'!$B$2:$B$194,'Line Output'!$C48,'Job Number'!$E$2:$E$194,'Line Output'!$A$47)</f>
        <v>0</v>
      </c>
      <c r="Q48" s="65">
        <f>SUMIFS('Job Number'!$K$2:$K$194,'Job Number'!$A$2:$A$194,'Line Output'!Q$1,'Job Number'!$B$2:$B$194,'Line Output'!$C48,'Job Number'!$E$2:$E$194,'Line Output'!$A$47)</f>
        <v>0</v>
      </c>
      <c r="R48" s="65">
        <f>SUMIFS('Job Number'!$K$2:$K$194,'Job Number'!$A$2:$A$194,'Line Output'!R$1,'Job Number'!$B$2:$B$194,'Line Output'!$C48,'Job Number'!$E$2:$E$194,'Line Output'!$A$47)</f>
        <v>0</v>
      </c>
      <c r="S48" s="65">
        <f>SUMIFS('Job Number'!$K$2:$K$194,'Job Number'!$A$2:$A$194,'Line Output'!S$1,'Job Number'!$B$2:$B$194,'Line Output'!$C48,'Job Number'!$E$2:$E$194,'Line Output'!$A$47)</f>
        <v>0</v>
      </c>
      <c r="T48" s="65">
        <f>SUMIFS('Job Number'!$K$2:$K$194,'Job Number'!$A$2:$A$194,'Line Output'!T$1,'Job Number'!$B$2:$B$194,'Line Output'!$C48,'Job Number'!$E$2:$E$194,'Line Output'!$A$47)</f>
        <v>0</v>
      </c>
      <c r="U48" s="65">
        <f>SUMIFS('Job Number'!$K$2:$K$194,'Job Number'!$A$2:$A$194,'Line Output'!U$1,'Job Number'!$B$2:$B$194,'Line Output'!$C48,'Job Number'!$E$2:$E$194,'Line Output'!$A$47)</f>
        <v>0</v>
      </c>
      <c r="V48" s="65">
        <f>SUMIFS('Job Number'!$K$2:$K$194,'Job Number'!$A$2:$A$194,'Line Output'!V$1,'Job Number'!$B$2:$B$194,'Line Output'!$C48,'Job Number'!$E$2:$E$194,'Line Output'!$A$47)</f>
        <v>0</v>
      </c>
      <c r="W48" s="65">
        <f>SUMIFS('Job Number'!$K$2:$K$194,'Job Number'!$A$2:$A$194,'Line Output'!W$1,'Job Number'!$B$2:$B$194,'Line Output'!$C48,'Job Number'!$E$2:$E$194,'Line Output'!$A$47)</f>
        <v>0</v>
      </c>
      <c r="X48" s="65">
        <f>SUMIFS('Job Number'!$K$2:$K$194,'Job Number'!$A$2:$A$194,'Line Output'!X$1,'Job Number'!$B$2:$B$194,'Line Output'!$C48,'Job Number'!$E$2:$E$194,'Line Output'!$A$47)</f>
        <v>0</v>
      </c>
      <c r="Y48" s="65">
        <f>SUMIFS('Job Number'!$K$2:$K$194,'Job Number'!$A$2:$A$194,'Line Output'!Y$1,'Job Number'!$B$2:$B$194,'Line Output'!$C48,'Job Number'!$E$2:$E$194,'Line Output'!$A$47)</f>
        <v>283</v>
      </c>
      <c r="Z48" s="65">
        <f>SUMIFS('Job Number'!$K$2:$K$194,'Job Number'!$A$2:$A$194,'Line Output'!Z$1,'Job Number'!$B$2:$B$194,'Line Output'!$C48,'Job Number'!$E$2:$E$194,'Line Output'!$A$47)</f>
        <v>0</v>
      </c>
      <c r="AA48" s="65">
        <f>SUMIFS('Job Number'!$K$2:$K$194,'Job Number'!$A$2:$A$194,'Line Output'!AA$1,'Job Number'!$B$2:$B$194,'Line Output'!$C48,'Job Number'!$E$2:$E$194,'Line Output'!$A$47)</f>
        <v>0</v>
      </c>
      <c r="AB48" s="65">
        <f>SUMIFS('Job Number'!$K$2:$K$194,'Job Number'!$A$2:$A$194,'Line Output'!AB$1,'Job Number'!$B$2:$B$194,'Line Output'!$C48,'Job Number'!$E$2:$E$194,'Line Output'!$A$47)</f>
        <v>0</v>
      </c>
      <c r="AC48" s="65">
        <f>SUMIFS('Job Number'!$K$2:$K$194,'Job Number'!$A$2:$A$194,'Line Output'!AC$1,'Job Number'!$B$2:$B$194,'Line Output'!$C48,'Job Number'!$E$2:$E$194,'Line Output'!$A$47)</f>
        <v>0</v>
      </c>
      <c r="AD48" s="65">
        <f>SUMIFS('Job Number'!$K$2:$K$194,'Job Number'!$A$2:$A$194,'Line Output'!AD$1,'Job Number'!$B$2:$B$194,'Line Output'!$C48,'Job Number'!$E$2:$E$194,'Line Output'!$A$47)</f>
        <v>0</v>
      </c>
      <c r="AE48" s="65">
        <f>SUMIFS('Job Number'!$K$2:$K$194,'Job Number'!$A$2:$A$194,'Line Output'!AE$1,'Job Number'!$B$2:$B$194,'Line Output'!$C48,'Job Number'!$E$2:$E$194,'Line Output'!$A$47)</f>
        <v>0</v>
      </c>
      <c r="AF48" s="65">
        <f>SUMIFS('Job Number'!$K$2:$K$194,'Job Number'!$A$2:$A$194,'Line Output'!AF$1,'Job Number'!$B$2:$B$194,'Line Output'!$C48,'Job Number'!$E$2:$E$194,'Line Output'!$A$47)</f>
        <v>0</v>
      </c>
      <c r="AG48" s="65">
        <f>SUMIFS('Job Number'!$K$2:$K$194,'Job Number'!$A$2:$A$194,'Line Output'!AG$1,'Job Number'!$B$2:$B$194,'Line Output'!$C48,'Job Number'!$E$2:$E$194,'Line Output'!$A$47)</f>
        <v>0</v>
      </c>
    </row>
    <row r="49" spans="1:33">
      <c r="B49" s="65"/>
      <c r="C49" s="179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</row>
    <row r="50" spans="1:33" ht="13.5" customHeight="1">
      <c r="A50" s="62" t="str">
        <f>'FG TYPE'!B22</f>
        <v>W03-25040033-Y</v>
      </c>
      <c r="B50" s="62" t="str">
        <f>'FG TYPE'!C22</f>
        <v>28#*2C+24#*2C+AL+D+</v>
      </c>
      <c r="C50" s="63">
        <f>SUM(B51)</f>
        <v>12000</v>
      </c>
      <c r="D50" s="64">
        <f>SUM(D51)</f>
        <v>0</v>
      </c>
      <c r="E50" s="64">
        <f t="shared" ref="E50:AG50" si="16">SUM(E51)</f>
        <v>0</v>
      </c>
      <c r="F50" s="64">
        <f t="shared" si="16"/>
        <v>0</v>
      </c>
      <c r="G50" s="64">
        <f t="shared" si="16"/>
        <v>0</v>
      </c>
      <c r="H50" s="64">
        <f t="shared" si="16"/>
        <v>0</v>
      </c>
      <c r="I50" s="64">
        <f t="shared" si="16"/>
        <v>0</v>
      </c>
      <c r="J50" s="64">
        <f t="shared" si="16"/>
        <v>0</v>
      </c>
      <c r="K50" s="64">
        <f t="shared" si="16"/>
        <v>0</v>
      </c>
      <c r="L50" s="64">
        <f t="shared" si="16"/>
        <v>0</v>
      </c>
      <c r="M50" s="64">
        <f t="shared" si="16"/>
        <v>0</v>
      </c>
      <c r="N50" s="64">
        <f t="shared" si="16"/>
        <v>0</v>
      </c>
      <c r="O50" s="64">
        <f t="shared" si="16"/>
        <v>0</v>
      </c>
      <c r="P50" s="64">
        <f t="shared" si="16"/>
        <v>0</v>
      </c>
      <c r="Q50" s="64">
        <f t="shared" si="16"/>
        <v>10000</v>
      </c>
      <c r="R50" s="64">
        <f t="shared" si="16"/>
        <v>0</v>
      </c>
      <c r="S50" s="64">
        <f t="shared" si="16"/>
        <v>0</v>
      </c>
      <c r="T50" s="64">
        <f t="shared" si="16"/>
        <v>0</v>
      </c>
      <c r="U50" s="64">
        <f t="shared" si="16"/>
        <v>0</v>
      </c>
      <c r="V50" s="64">
        <f t="shared" si="16"/>
        <v>0</v>
      </c>
      <c r="W50" s="64">
        <f t="shared" si="16"/>
        <v>0</v>
      </c>
      <c r="X50" s="64">
        <f t="shared" si="16"/>
        <v>0</v>
      </c>
      <c r="Y50" s="64">
        <f t="shared" si="16"/>
        <v>2000</v>
      </c>
      <c r="Z50" s="64">
        <f t="shared" si="16"/>
        <v>0</v>
      </c>
      <c r="AA50" s="64">
        <f t="shared" si="16"/>
        <v>0</v>
      </c>
      <c r="AB50" s="64">
        <f t="shared" si="16"/>
        <v>0</v>
      </c>
      <c r="AC50" s="64">
        <f t="shared" si="16"/>
        <v>0</v>
      </c>
      <c r="AD50" s="64">
        <f t="shared" si="16"/>
        <v>0</v>
      </c>
      <c r="AE50" s="64">
        <f t="shared" si="16"/>
        <v>0</v>
      </c>
      <c r="AF50" s="64">
        <f t="shared" si="16"/>
        <v>0</v>
      </c>
      <c r="AG50" s="64">
        <f t="shared" si="16"/>
        <v>0</v>
      </c>
    </row>
    <row r="51" spans="1:33">
      <c r="B51" s="65">
        <f>SUM(D51:AG51)</f>
        <v>12000</v>
      </c>
      <c r="C51" s="179" t="str">
        <f>'FG TYPE'!E22</f>
        <v>Y01</v>
      </c>
      <c r="D51" s="65">
        <f>SUMIFS('Job Number'!$K$2:$K$194,'Job Number'!$A$2:$A$194,'Line Output'!D$1,'Job Number'!$B$2:$B$194,'Line Output'!$C51,'Job Number'!$E$2:$E$194,'Line Output'!$A$50)</f>
        <v>0</v>
      </c>
      <c r="E51" s="65">
        <f>SUMIFS('Job Number'!$K$2:$K$194,'Job Number'!$A$2:$A$194,'Line Output'!E$1,'Job Number'!$B$2:$B$194,'Line Output'!$C51,'Job Number'!$E$2:$E$194,'Line Output'!$A$50)</f>
        <v>0</v>
      </c>
      <c r="F51" s="65">
        <f>SUMIFS('Job Number'!$K$2:$K$194,'Job Number'!$A$2:$A$194,'Line Output'!F$1,'Job Number'!$B$2:$B$194,'Line Output'!$C51,'Job Number'!$E$2:$E$194,'Line Output'!$A$50)</f>
        <v>0</v>
      </c>
      <c r="G51" s="65">
        <f>SUMIFS('Job Number'!$K$2:$K$194,'Job Number'!$A$2:$A$194,'Line Output'!G$1,'Job Number'!$B$2:$B$194,'Line Output'!$C51,'Job Number'!$E$2:$E$194,'Line Output'!$A$50)</f>
        <v>0</v>
      </c>
      <c r="H51" s="65">
        <f>SUMIFS('Job Number'!$K$2:$K$194,'Job Number'!$A$2:$A$194,'Line Output'!H$1,'Job Number'!$B$2:$B$194,'Line Output'!$C51,'Job Number'!$E$2:$E$194,'Line Output'!$A$50)</f>
        <v>0</v>
      </c>
      <c r="I51" s="65">
        <f>SUMIFS('Job Number'!$K$2:$K$194,'Job Number'!$A$2:$A$194,'Line Output'!I$1,'Job Number'!$B$2:$B$194,'Line Output'!$C51,'Job Number'!$E$2:$E$194,'Line Output'!$A$50)</f>
        <v>0</v>
      </c>
      <c r="J51" s="65">
        <f>SUMIFS('Job Number'!$K$2:$K$194,'Job Number'!$A$2:$A$194,'Line Output'!J$1,'Job Number'!$B$2:$B$194,'Line Output'!$C51,'Job Number'!$E$2:$E$194,'Line Output'!$A$50)</f>
        <v>0</v>
      </c>
      <c r="K51" s="65">
        <f>SUMIFS('Job Number'!$K$2:$K$194,'Job Number'!$A$2:$A$194,'Line Output'!K$1,'Job Number'!$B$2:$B$194,'Line Output'!$C51,'Job Number'!$E$2:$E$194,'Line Output'!$A$50)</f>
        <v>0</v>
      </c>
      <c r="L51" s="65">
        <f>SUMIFS('Job Number'!$K$2:$K$194,'Job Number'!$A$2:$A$194,'Line Output'!L$1,'Job Number'!$B$2:$B$194,'Line Output'!$C51,'Job Number'!$E$2:$E$194,'Line Output'!$A$50)</f>
        <v>0</v>
      </c>
      <c r="M51" s="65">
        <f>SUMIFS('Job Number'!$K$2:$K$194,'Job Number'!$A$2:$A$194,'Line Output'!M$1,'Job Number'!$B$2:$B$194,'Line Output'!$C51,'Job Number'!$E$2:$E$194,'Line Output'!$A$50)</f>
        <v>0</v>
      </c>
      <c r="N51" s="65">
        <f>SUMIFS('Job Number'!$K$2:$K$194,'Job Number'!$A$2:$A$194,'Line Output'!N$1,'Job Number'!$B$2:$B$194,'Line Output'!$C51,'Job Number'!$E$2:$E$194,'Line Output'!$A$50)</f>
        <v>0</v>
      </c>
      <c r="O51" s="65">
        <f>SUMIFS('Job Number'!$K$2:$K$194,'Job Number'!$A$2:$A$194,'Line Output'!O$1,'Job Number'!$B$2:$B$194,'Line Output'!$C51,'Job Number'!$E$2:$E$194,'Line Output'!$A$50)</f>
        <v>0</v>
      </c>
      <c r="P51" s="65">
        <f>SUMIFS('Job Number'!$K$2:$K$194,'Job Number'!$A$2:$A$194,'Line Output'!P$1,'Job Number'!$B$2:$B$194,'Line Output'!$C51,'Job Number'!$E$2:$E$194,'Line Output'!$A$50)</f>
        <v>0</v>
      </c>
      <c r="Q51" s="65">
        <f>SUMIFS('Job Number'!$K$2:$K$194,'Job Number'!$A$2:$A$194,'Line Output'!Q$1,'Job Number'!$B$2:$B$194,'Line Output'!$C51,'Job Number'!$E$2:$E$194,'Line Output'!$A$50)</f>
        <v>10000</v>
      </c>
      <c r="R51" s="65">
        <f>SUMIFS('Job Number'!$K$2:$K$194,'Job Number'!$A$2:$A$194,'Line Output'!R$1,'Job Number'!$B$2:$B$194,'Line Output'!$C51,'Job Number'!$E$2:$E$194,'Line Output'!$A$50)</f>
        <v>0</v>
      </c>
      <c r="S51" s="65">
        <f>SUMIFS('Job Number'!$K$2:$K$194,'Job Number'!$A$2:$A$194,'Line Output'!S$1,'Job Number'!$B$2:$B$194,'Line Output'!$C51,'Job Number'!$E$2:$E$194,'Line Output'!$A$50)</f>
        <v>0</v>
      </c>
      <c r="T51" s="65">
        <f>SUMIFS('Job Number'!$K$2:$K$194,'Job Number'!$A$2:$A$194,'Line Output'!T$1,'Job Number'!$B$2:$B$194,'Line Output'!$C51,'Job Number'!$E$2:$E$194,'Line Output'!$A$50)</f>
        <v>0</v>
      </c>
      <c r="U51" s="65">
        <f>SUMIFS('Job Number'!$K$2:$K$194,'Job Number'!$A$2:$A$194,'Line Output'!U$1,'Job Number'!$B$2:$B$194,'Line Output'!$C51,'Job Number'!$E$2:$E$194,'Line Output'!$A$50)</f>
        <v>0</v>
      </c>
      <c r="V51" s="65">
        <f>SUMIFS('Job Number'!$K$2:$K$194,'Job Number'!$A$2:$A$194,'Line Output'!V$1,'Job Number'!$B$2:$B$194,'Line Output'!$C51,'Job Number'!$E$2:$E$194,'Line Output'!$A$50)</f>
        <v>0</v>
      </c>
      <c r="W51" s="65">
        <f>SUMIFS('Job Number'!$K$2:$K$194,'Job Number'!$A$2:$A$194,'Line Output'!W$1,'Job Number'!$B$2:$B$194,'Line Output'!$C51,'Job Number'!$E$2:$E$194,'Line Output'!$A$50)</f>
        <v>0</v>
      </c>
      <c r="X51" s="65">
        <f>SUMIFS('Job Number'!$K$2:$K$194,'Job Number'!$A$2:$A$194,'Line Output'!X$1,'Job Number'!$B$2:$B$194,'Line Output'!$C51,'Job Number'!$E$2:$E$194,'Line Output'!$A$50)</f>
        <v>0</v>
      </c>
      <c r="Y51" s="65">
        <f>SUMIFS('Job Number'!$K$2:$K$194,'Job Number'!$A$2:$A$194,'Line Output'!Y$1,'Job Number'!$B$2:$B$194,'Line Output'!$C51,'Job Number'!$E$2:$E$194,'Line Output'!$A$50)</f>
        <v>2000</v>
      </c>
      <c r="Z51" s="65">
        <f>SUMIFS('Job Number'!$K$2:$K$194,'Job Number'!$A$2:$A$194,'Line Output'!Z$1,'Job Number'!$B$2:$B$194,'Line Output'!$C51,'Job Number'!$E$2:$E$194,'Line Output'!$A$50)</f>
        <v>0</v>
      </c>
      <c r="AA51" s="65">
        <f>SUMIFS('Job Number'!$K$2:$K$194,'Job Number'!$A$2:$A$194,'Line Output'!AA$1,'Job Number'!$B$2:$B$194,'Line Output'!$C51,'Job Number'!$E$2:$E$194,'Line Output'!$A$50)</f>
        <v>0</v>
      </c>
      <c r="AB51" s="65">
        <f>SUMIFS('Job Number'!$K$2:$K$194,'Job Number'!$A$2:$A$194,'Line Output'!AB$1,'Job Number'!$B$2:$B$194,'Line Output'!$C51,'Job Number'!$E$2:$E$194,'Line Output'!$A$50)</f>
        <v>0</v>
      </c>
      <c r="AC51" s="65">
        <f>SUMIFS('Job Number'!$K$2:$K$194,'Job Number'!$A$2:$A$194,'Line Output'!AC$1,'Job Number'!$B$2:$B$194,'Line Output'!$C51,'Job Number'!$E$2:$E$194,'Line Output'!$A$50)</f>
        <v>0</v>
      </c>
      <c r="AD51" s="65">
        <f>SUMIFS('Job Number'!$K$2:$K$194,'Job Number'!$A$2:$A$194,'Line Output'!AD$1,'Job Number'!$B$2:$B$194,'Line Output'!$C51,'Job Number'!$E$2:$E$194,'Line Output'!$A$50)</f>
        <v>0</v>
      </c>
      <c r="AE51" s="65">
        <f>SUMIFS('Job Number'!$K$2:$K$194,'Job Number'!$A$2:$A$194,'Line Output'!AE$1,'Job Number'!$B$2:$B$194,'Line Output'!$C51,'Job Number'!$E$2:$E$194,'Line Output'!$A$50)</f>
        <v>0</v>
      </c>
      <c r="AF51" s="65">
        <f>SUMIFS('Job Number'!$K$2:$K$194,'Job Number'!$A$2:$A$194,'Line Output'!AF$1,'Job Number'!$B$2:$B$194,'Line Output'!$C51,'Job Number'!$E$2:$E$194,'Line Output'!$A$50)</f>
        <v>0</v>
      </c>
      <c r="AG51" s="65">
        <f>SUMIFS('Job Number'!$K$2:$K$194,'Job Number'!$A$2:$A$194,'Line Output'!AG$1,'Job Number'!$B$2:$B$194,'Line Output'!$C51,'Job Number'!$E$2:$E$194,'Line Output'!$A$50)</f>
        <v>0</v>
      </c>
    </row>
    <row r="52" spans="1:33">
      <c r="B52" s="65"/>
      <c r="C52" s="17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</row>
    <row r="53" spans="1:33" ht="13.5" customHeight="1">
      <c r="A53" s="62" t="str">
        <f>'FG TYPE'!B23</f>
        <v>W03-25040034-Y</v>
      </c>
      <c r="B53" s="62" t="str">
        <f>'FG TYPE'!C23</f>
        <v>28#*2C+24#*2C+AL+D+</v>
      </c>
      <c r="C53" s="63">
        <f>SUM(B54:B54)</f>
        <v>11486</v>
      </c>
      <c r="D53" s="64">
        <f t="shared" ref="D53:AG53" si="17">SUM(D54:D54)</f>
        <v>0</v>
      </c>
      <c r="E53" s="64">
        <f t="shared" si="17"/>
        <v>0</v>
      </c>
      <c r="F53" s="64">
        <f t="shared" si="17"/>
        <v>0</v>
      </c>
      <c r="G53" s="64">
        <f t="shared" si="17"/>
        <v>0</v>
      </c>
      <c r="H53" s="64">
        <f t="shared" si="17"/>
        <v>0</v>
      </c>
      <c r="I53" s="64">
        <f t="shared" si="17"/>
        <v>0</v>
      </c>
      <c r="J53" s="64">
        <f t="shared" si="17"/>
        <v>0</v>
      </c>
      <c r="K53" s="64">
        <f t="shared" si="17"/>
        <v>0</v>
      </c>
      <c r="L53" s="64">
        <f t="shared" si="17"/>
        <v>0</v>
      </c>
      <c r="M53" s="64">
        <f t="shared" si="17"/>
        <v>0</v>
      </c>
      <c r="N53" s="64">
        <f t="shared" si="17"/>
        <v>0</v>
      </c>
      <c r="O53" s="64">
        <f t="shared" si="17"/>
        <v>0</v>
      </c>
      <c r="P53" s="64">
        <f t="shared" si="17"/>
        <v>0</v>
      </c>
      <c r="Q53" s="64">
        <f t="shared" si="17"/>
        <v>0</v>
      </c>
      <c r="R53" s="64">
        <f t="shared" si="17"/>
        <v>5278</v>
      </c>
      <c r="S53" s="64">
        <f t="shared" si="17"/>
        <v>0</v>
      </c>
      <c r="T53" s="64">
        <f t="shared" si="17"/>
        <v>0</v>
      </c>
      <c r="U53" s="64">
        <f t="shared" si="17"/>
        <v>0</v>
      </c>
      <c r="V53" s="64">
        <f t="shared" si="17"/>
        <v>0</v>
      </c>
      <c r="W53" s="64">
        <f t="shared" si="17"/>
        <v>0</v>
      </c>
      <c r="X53" s="64">
        <f t="shared" si="17"/>
        <v>0</v>
      </c>
      <c r="Y53" s="64">
        <f t="shared" si="17"/>
        <v>6208</v>
      </c>
      <c r="Z53" s="64">
        <f t="shared" si="17"/>
        <v>0</v>
      </c>
      <c r="AA53" s="64">
        <f t="shared" si="17"/>
        <v>0</v>
      </c>
      <c r="AB53" s="64">
        <f t="shared" si="17"/>
        <v>0</v>
      </c>
      <c r="AC53" s="64">
        <f t="shared" si="17"/>
        <v>0</v>
      </c>
      <c r="AD53" s="64">
        <f t="shared" si="17"/>
        <v>0</v>
      </c>
      <c r="AE53" s="64">
        <f t="shared" si="17"/>
        <v>0</v>
      </c>
      <c r="AF53" s="64">
        <f t="shared" si="17"/>
        <v>0</v>
      </c>
      <c r="AG53" s="64">
        <f t="shared" si="17"/>
        <v>0</v>
      </c>
    </row>
    <row r="54" spans="1:33">
      <c r="B54" s="65">
        <f>SUM(D54:AG54)</f>
        <v>11486</v>
      </c>
      <c r="C54" s="179" t="str">
        <f>'FG TYPE'!E23</f>
        <v>Y01</v>
      </c>
      <c r="D54" s="65">
        <f>SUMIFS('Job Number'!$K$2:$K$194,'Job Number'!$A$2:$A$194,'Line Output'!D$1,'Job Number'!$B$2:$B$194,'Line Output'!$C54,'Job Number'!$E$2:$E$194,'Line Output'!$A$53)</f>
        <v>0</v>
      </c>
      <c r="E54" s="65">
        <f>SUMIFS('Job Number'!$K$2:$K$194,'Job Number'!$A$2:$A$194,'Line Output'!E$1,'Job Number'!$B$2:$B$194,'Line Output'!$C54,'Job Number'!$E$2:$E$194,'Line Output'!$A$53)</f>
        <v>0</v>
      </c>
      <c r="F54" s="65">
        <f>SUMIFS('Job Number'!$K$2:$K$194,'Job Number'!$A$2:$A$194,'Line Output'!F$1,'Job Number'!$B$2:$B$194,'Line Output'!$C54,'Job Number'!$E$2:$E$194,'Line Output'!$A$53)</f>
        <v>0</v>
      </c>
      <c r="G54" s="65">
        <f>SUMIFS('Job Number'!$K$2:$K$194,'Job Number'!$A$2:$A$194,'Line Output'!G$1,'Job Number'!$B$2:$B$194,'Line Output'!$C54,'Job Number'!$E$2:$E$194,'Line Output'!$A$53)</f>
        <v>0</v>
      </c>
      <c r="H54" s="65">
        <f>SUMIFS('Job Number'!$K$2:$K$194,'Job Number'!$A$2:$A$194,'Line Output'!H$1,'Job Number'!$B$2:$B$194,'Line Output'!$C54,'Job Number'!$E$2:$E$194,'Line Output'!$A$53)</f>
        <v>0</v>
      </c>
      <c r="I54" s="65">
        <f>SUMIFS('Job Number'!$K$2:$K$194,'Job Number'!$A$2:$A$194,'Line Output'!I$1,'Job Number'!$B$2:$B$194,'Line Output'!$C54,'Job Number'!$E$2:$E$194,'Line Output'!$A$53)</f>
        <v>0</v>
      </c>
      <c r="J54" s="65">
        <f>SUMIFS('Job Number'!$K$2:$K$194,'Job Number'!$A$2:$A$194,'Line Output'!J$1,'Job Number'!$B$2:$B$194,'Line Output'!$C54,'Job Number'!$E$2:$E$194,'Line Output'!$A$53)</f>
        <v>0</v>
      </c>
      <c r="K54" s="65">
        <f>SUMIFS('Job Number'!$K$2:$K$194,'Job Number'!$A$2:$A$194,'Line Output'!K$1,'Job Number'!$B$2:$B$194,'Line Output'!$C54,'Job Number'!$E$2:$E$194,'Line Output'!$A$53)</f>
        <v>0</v>
      </c>
      <c r="L54" s="65">
        <f>SUMIFS('Job Number'!$K$2:$K$194,'Job Number'!$A$2:$A$194,'Line Output'!L$1,'Job Number'!$B$2:$B$194,'Line Output'!$C54,'Job Number'!$E$2:$E$194,'Line Output'!$A$53)</f>
        <v>0</v>
      </c>
      <c r="M54" s="65">
        <f>SUMIFS('Job Number'!$K$2:$K$194,'Job Number'!$A$2:$A$194,'Line Output'!M$1,'Job Number'!$B$2:$B$194,'Line Output'!$C54,'Job Number'!$E$2:$E$194,'Line Output'!$A$53)</f>
        <v>0</v>
      </c>
      <c r="N54" s="65">
        <f>SUMIFS('Job Number'!$K$2:$K$194,'Job Number'!$A$2:$A$194,'Line Output'!N$1,'Job Number'!$B$2:$B$194,'Line Output'!$C54,'Job Number'!$E$2:$E$194,'Line Output'!$A$53)</f>
        <v>0</v>
      </c>
      <c r="O54" s="65">
        <f>SUMIFS('Job Number'!$K$2:$K$194,'Job Number'!$A$2:$A$194,'Line Output'!O$1,'Job Number'!$B$2:$B$194,'Line Output'!$C54,'Job Number'!$E$2:$E$194,'Line Output'!$A$53)</f>
        <v>0</v>
      </c>
      <c r="P54" s="65">
        <f>SUMIFS('Job Number'!$K$2:$K$194,'Job Number'!$A$2:$A$194,'Line Output'!P$1,'Job Number'!$B$2:$B$194,'Line Output'!$C54,'Job Number'!$E$2:$E$194,'Line Output'!$A$53)</f>
        <v>0</v>
      </c>
      <c r="Q54" s="65">
        <f>SUMIFS('Job Number'!$K$2:$K$194,'Job Number'!$A$2:$A$194,'Line Output'!Q$1,'Job Number'!$B$2:$B$194,'Line Output'!$C54,'Job Number'!$E$2:$E$194,'Line Output'!$A$53)</f>
        <v>0</v>
      </c>
      <c r="R54" s="65">
        <f>SUMIFS('Job Number'!$K$2:$K$194,'Job Number'!$A$2:$A$194,'Line Output'!R$1,'Job Number'!$B$2:$B$194,'Line Output'!$C54,'Job Number'!$E$2:$E$194,'Line Output'!$A$53)</f>
        <v>5278</v>
      </c>
      <c r="S54" s="65">
        <f>SUMIFS('Job Number'!$K$2:$K$194,'Job Number'!$A$2:$A$194,'Line Output'!S$1,'Job Number'!$B$2:$B$194,'Line Output'!$C54,'Job Number'!$E$2:$E$194,'Line Output'!$A$53)</f>
        <v>0</v>
      </c>
      <c r="T54" s="65">
        <f>SUMIFS('Job Number'!$K$2:$K$194,'Job Number'!$A$2:$A$194,'Line Output'!T$1,'Job Number'!$B$2:$B$194,'Line Output'!$C54,'Job Number'!$E$2:$E$194,'Line Output'!$A$53)</f>
        <v>0</v>
      </c>
      <c r="U54" s="65">
        <f>SUMIFS('Job Number'!$K$2:$K$194,'Job Number'!$A$2:$A$194,'Line Output'!U$1,'Job Number'!$B$2:$B$194,'Line Output'!$C54,'Job Number'!$E$2:$E$194,'Line Output'!$A$53)</f>
        <v>0</v>
      </c>
      <c r="V54" s="65">
        <f>SUMIFS('Job Number'!$K$2:$K$194,'Job Number'!$A$2:$A$194,'Line Output'!V$1,'Job Number'!$B$2:$B$194,'Line Output'!$C54,'Job Number'!$E$2:$E$194,'Line Output'!$A$53)</f>
        <v>0</v>
      </c>
      <c r="W54" s="65">
        <f>SUMIFS('Job Number'!$K$2:$K$194,'Job Number'!$A$2:$A$194,'Line Output'!W$1,'Job Number'!$B$2:$B$194,'Line Output'!$C54,'Job Number'!$E$2:$E$194,'Line Output'!$A$53)</f>
        <v>0</v>
      </c>
      <c r="X54" s="65">
        <f>SUMIFS('Job Number'!$K$2:$K$194,'Job Number'!$A$2:$A$194,'Line Output'!X$1,'Job Number'!$B$2:$B$194,'Line Output'!$C54,'Job Number'!$E$2:$E$194,'Line Output'!$A$53)</f>
        <v>0</v>
      </c>
      <c r="Y54" s="65">
        <f>SUMIFS('Job Number'!$K$2:$K$194,'Job Number'!$A$2:$A$194,'Line Output'!Y$1,'Job Number'!$B$2:$B$194,'Line Output'!$C54,'Job Number'!$E$2:$E$194,'Line Output'!$A$53)</f>
        <v>6208</v>
      </c>
      <c r="Z54" s="65">
        <f>SUMIFS('Job Number'!$K$2:$K$194,'Job Number'!$A$2:$A$194,'Line Output'!Z$1,'Job Number'!$B$2:$B$194,'Line Output'!$C54,'Job Number'!$E$2:$E$194,'Line Output'!$A$53)</f>
        <v>0</v>
      </c>
      <c r="AA54" s="65">
        <f>SUMIFS('Job Number'!$K$2:$K$194,'Job Number'!$A$2:$A$194,'Line Output'!AA$1,'Job Number'!$B$2:$B$194,'Line Output'!$C54,'Job Number'!$E$2:$E$194,'Line Output'!$A$53)</f>
        <v>0</v>
      </c>
      <c r="AB54" s="65">
        <f>SUMIFS('Job Number'!$K$2:$K$194,'Job Number'!$A$2:$A$194,'Line Output'!AB$1,'Job Number'!$B$2:$B$194,'Line Output'!$C54,'Job Number'!$E$2:$E$194,'Line Output'!$A$53)</f>
        <v>0</v>
      </c>
      <c r="AC54" s="65">
        <f>SUMIFS('Job Number'!$K$2:$K$194,'Job Number'!$A$2:$A$194,'Line Output'!AC$1,'Job Number'!$B$2:$B$194,'Line Output'!$C54,'Job Number'!$E$2:$E$194,'Line Output'!$A$53)</f>
        <v>0</v>
      </c>
      <c r="AD54" s="65">
        <f>SUMIFS('Job Number'!$K$2:$K$194,'Job Number'!$A$2:$A$194,'Line Output'!AD$1,'Job Number'!$B$2:$B$194,'Line Output'!$C54,'Job Number'!$E$2:$E$194,'Line Output'!$A$53)</f>
        <v>0</v>
      </c>
      <c r="AE54" s="65">
        <f>SUMIFS('Job Number'!$K$2:$K$194,'Job Number'!$A$2:$A$194,'Line Output'!AE$1,'Job Number'!$B$2:$B$194,'Line Output'!$C54,'Job Number'!$E$2:$E$194,'Line Output'!$A$53)</f>
        <v>0</v>
      </c>
      <c r="AF54" s="65">
        <f>SUMIFS('Job Number'!$K$2:$K$194,'Job Number'!$A$2:$A$194,'Line Output'!AF$1,'Job Number'!$B$2:$B$194,'Line Output'!$C54,'Job Number'!$E$2:$E$194,'Line Output'!$A$53)</f>
        <v>0</v>
      </c>
      <c r="AG54" s="65">
        <f>SUMIFS('Job Number'!$K$2:$K$194,'Job Number'!$A$2:$A$194,'Line Output'!AG$1,'Job Number'!$B$2:$B$194,'Line Output'!$C54,'Job Number'!$E$2:$E$194,'Line Output'!$A$53)</f>
        <v>0</v>
      </c>
    </row>
    <row r="55" spans="1:33">
      <c r="B55" s="65"/>
      <c r="C55" s="179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</row>
    <row r="56" spans="1:33" ht="13.5" customHeight="1">
      <c r="A56" s="62" t="str">
        <f>'FG TYPE'!B24</f>
        <v>W03-25040035-Y</v>
      </c>
      <c r="B56" s="62" t="str">
        <f>'FG TYPE'!C24</f>
        <v>28#*2C+24#*2C+AL+D+</v>
      </c>
      <c r="C56" s="63">
        <f>SUM(B57)</f>
        <v>0</v>
      </c>
      <c r="D56" s="64">
        <f>SUM(D57)</f>
        <v>0</v>
      </c>
      <c r="E56" s="64">
        <f t="shared" ref="E56:AG56" si="18">SUM(E57)</f>
        <v>0</v>
      </c>
      <c r="F56" s="64">
        <f t="shared" si="18"/>
        <v>0</v>
      </c>
      <c r="G56" s="64">
        <f t="shared" si="18"/>
        <v>0</v>
      </c>
      <c r="H56" s="64">
        <f t="shared" si="18"/>
        <v>0</v>
      </c>
      <c r="I56" s="64">
        <f t="shared" si="18"/>
        <v>0</v>
      </c>
      <c r="J56" s="64">
        <f t="shared" si="18"/>
        <v>0</v>
      </c>
      <c r="K56" s="64">
        <f t="shared" si="18"/>
        <v>0</v>
      </c>
      <c r="L56" s="64">
        <f t="shared" si="18"/>
        <v>0</v>
      </c>
      <c r="M56" s="64">
        <f t="shared" si="18"/>
        <v>0</v>
      </c>
      <c r="N56" s="64">
        <f t="shared" si="18"/>
        <v>0</v>
      </c>
      <c r="O56" s="64">
        <f t="shared" si="18"/>
        <v>0</v>
      </c>
      <c r="P56" s="64">
        <f t="shared" si="18"/>
        <v>0</v>
      </c>
      <c r="Q56" s="64">
        <f t="shared" si="18"/>
        <v>0</v>
      </c>
      <c r="R56" s="64">
        <f t="shared" si="18"/>
        <v>0</v>
      </c>
      <c r="S56" s="64">
        <f t="shared" si="18"/>
        <v>0</v>
      </c>
      <c r="T56" s="64">
        <f t="shared" si="18"/>
        <v>0</v>
      </c>
      <c r="U56" s="64">
        <f t="shared" si="18"/>
        <v>0</v>
      </c>
      <c r="V56" s="64">
        <f t="shared" si="18"/>
        <v>0</v>
      </c>
      <c r="W56" s="64">
        <f t="shared" si="18"/>
        <v>0</v>
      </c>
      <c r="X56" s="64">
        <f t="shared" si="18"/>
        <v>0</v>
      </c>
      <c r="Y56" s="64">
        <f t="shared" si="18"/>
        <v>0</v>
      </c>
      <c r="Z56" s="64">
        <f t="shared" si="18"/>
        <v>0</v>
      </c>
      <c r="AA56" s="64">
        <f t="shared" si="18"/>
        <v>0</v>
      </c>
      <c r="AB56" s="64">
        <f t="shared" si="18"/>
        <v>0</v>
      </c>
      <c r="AC56" s="64">
        <f t="shared" si="18"/>
        <v>0</v>
      </c>
      <c r="AD56" s="64">
        <f t="shared" si="18"/>
        <v>0</v>
      </c>
      <c r="AE56" s="64">
        <f t="shared" si="18"/>
        <v>0</v>
      </c>
      <c r="AF56" s="64">
        <f t="shared" si="18"/>
        <v>0</v>
      </c>
      <c r="AG56" s="64">
        <f t="shared" si="18"/>
        <v>0</v>
      </c>
    </row>
    <row r="57" spans="1:33">
      <c r="B57" s="65">
        <f>SUM(D57:AG57)</f>
        <v>0</v>
      </c>
      <c r="C57" s="179" t="str">
        <f>'FG TYPE'!E24</f>
        <v>Y01</v>
      </c>
      <c r="D57" s="65">
        <f>SUMIFS('Job Number'!$K$2:$K$194,'Job Number'!$A$2:$A$194,'Line Output'!D$1,'Job Number'!$B$2:$B$194,'Line Output'!$C57,'Job Number'!$E$2:$E$194,'Line Output'!$A$56)</f>
        <v>0</v>
      </c>
      <c r="E57" s="65">
        <f>SUMIFS('Job Number'!$K$2:$K$194,'Job Number'!$A$2:$A$194,'Line Output'!E$1,'Job Number'!$B$2:$B$194,'Line Output'!$C57,'Job Number'!$E$2:$E$194,'Line Output'!$A$56)</f>
        <v>0</v>
      </c>
      <c r="F57" s="65">
        <f>SUMIFS('Job Number'!$K$2:$K$194,'Job Number'!$A$2:$A$194,'Line Output'!F$1,'Job Number'!$B$2:$B$194,'Line Output'!$C57,'Job Number'!$E$2:$E$194,'Line Output'!$A$56)</f>
        <v>0</v>
      </c>
      <c r="G57" s="65">
        <f>SUMIFS('Job Number'!$K$2:$K$194,'Job Number'!$A$2:$A$194,'Line Output'!G$1,'Job Number'!$B$2:$B$194,'Line Output'!$C57,'Job Number'!$E$2:$E$194,'Line Output'!$A$56)</f>
        <v>0</v>
      </c>
      <c r="H57" s="65">
        <f>SUMIFS('Job Number'!$K$2:$K$194,'Job Number'!$A$2:$A$194,'Line Output'!H$1,'Job Number'!$B$2:$B$194,'Line Output'!$C57,'Job Number'!$E$2:$E$194,'Line Output'!$A$56)</f>
        <v>0</v>
      </c>
      <c r="I57" s="65">
        <f>SUMIFS('Job Number'!$K$2:$K$194,'Job Number'!$A$2:$A$194,'Line Output'!I$1,'Job Number'!$B$2:$B$194,'Line Output'!$C57,'Job Number'!$E$2:$E$194,'Line Output'!$A$56)</f>
        <v>0</v>
      </c>
      <c r="J57" s="65">
        <f>SUMIFS('Job Number'!$K$2:$K$194,'Job Number'!$A$2:$A$194,'Line Output'!J$1,'Job Number'!$B$2:$B$194,'Line Output'!$C57,'Job Number'!$E$2:$E$194,'Line Output'!$A$56)</f>
        <v>0</v>
      </c>
      <c r="K57" s="65">
        <f>SUMIFS('Job Number'!$K$2:$K$194,'Job Number'!$A$2:$A$194,'Line Output'!K$1,'Job Number'!$B$2:$B$194,'Line Output'!$C57,'Job Number'!$E$2:$E$194,'Line Output'!$A$56)</f>
        <v>0</v>
      </c>
      <c r="L57" s="65">
        <f>SUMIFS('Job Number'!$K$2:$K$194,'Job Number'!$A$2:$A$194,'Line Output'!L$1,'Job Number'!$B$2:$B$194,'Line Output'!$C57,'Job Number'!$E$2:$E$194,'Line Output'!$A$56)</f>
        <v>0</v>
      </c>
      <c r="M57" s="65">
        <f>SUMIFS('Job Number'!$K$2:$K$194,'Job Number'!$A$2:$A$194,'Line Output'!M$1,'Job Number'!$B$2:$B$194,'Line Output'!$C57,'Job Number'!$E$2:$E$194,'Line Output'!$A$56)</f>
        <v>0</v>
      </c>
      <c r="N57" s="65">
        <f>SUMIFS('Job Number'!$K$2:$K$194,'Job Number'!$A$2:$A$194,'Line Output'!N$1,'Job Number'!$B$2:$B$194,'Line Output'!$C57,'Job Number'!$E$2:$E$194,'Line Output'!$A$56)</f>
        <v>0</v>
      </c>
      <c r="O57" s="65">
        <f>SUMIFS('Job Number'!$K$2:$K$194,'Job Number'!$A$2:$A$194,'Line Output'!O$1,'Job Number'!$B$2:$B$194,'Line Output'!$C57,'Job Number'!$E$2:$E$194,'Line Output'!$A$56)</f>
        <v>0</v>
      </c>
      <c r="P57" s="65">
        <f>SUMIFS('Job Number'!$K$2:$K$194,'Job Number'!$A$2:$A$194,'Line Output'!P$1,'Job Number'!$B$2:$B$194,'Line Output'!$C57,'Job Number'!$E$2:$E$194,'Line Output'!$A$56)</f>
        <v>0</v>
      </c>
      <c r="Q57" s="65">
        <f>SUMIFS('Job Number'!$K$2:$K$194,'Job Number'!$A$2:$A$194,'Line Output'!Q$1,'Job Number'!$B$2:$B$194,'Line Output'!$C57,'Job Number'!$E$2:$E$194,'Line Output'!$A$56)</f>
        <v>0</v>
      </c>
      <c r="R57" s="65">
        <f>SUMIFS('Job Number'!$K$2:$K$194,'Job Number'!$A$2:$A$194,'Line Output'!R$1,'Job Number'!$B$2:$B$194,'Line Output'!$C57,'Job Number'!$E$2:$E$194,'Line Output'!$A$56)</f>
        <v>0</v>
      </c>
      <c r="S57" s="65">
        <f>SUMIFS('Job Number'!$K$2:$K$194,'Job Number'!$A$2:$A$194,'Line Output'!S$1,'Job Number'!$B$2:$B$194,'Line Output'!$C57,'Job Number'!$E$2:$E$194,'Line Output'!$A$56)</f>
        <v>0</v>
      </c>
      <c r="T57" s="65">
        <f>SUMIFS('Job Number'!$K$2:$K$194,'Job Number'!$A$2:$A$194,'Line Output'!T$1,'Job Number'!$B$2:$B$194,'Line Output'!$C57,'Job Number'!$E$2:$E$194,'Line Output'!$A$56)</f>
        <v>0</v>
      </c>
      <c r="U57" s="65">
        <f>SUMIFS('Job Number'!$K$2:$K$194,'Job Number'!$A$2:$A$194,'Line Output'!U$1,'Job Number'!$B$2:$B$194,'Line Output'!$C57,'Job Number'!$E$2:$E$194,'Line Output'!$A$56)</f>
        <v>0</v>
      </c>
      <c r="V57" s="65">
        <f>SUMIFS('Job Number'!$K$2:$K$194,'Job Number'!$A$2:$A$194,'Line Output'!V$1,'Job Number'!$B$2:$B$194,'Line Output'!$C57,'Job Number'!$E$2:$E$194,'Line Output'!$A$56)</f>
        <v>0</v>
      </c>
      <c r="W57" s="65">
        <f>SUMIFS('Job Number'!$K$2:$K$194,'Job Number'!$A$2:$A$194,'Line Output'!W$1,'Job Number'!$B$2:$B$194,'Line Output'!$C57,'Job Number'!$E$2:$E$194,'Line Output'!$A$56)</f>
        <v>0</v>
      </c>
      <c r="X57" s="65">
        <f>SUMIFS('Job Number'!$K$2:$K$194,'Job Number'!$A$2:$A$194,'Line Output'!X$1,'Job Number'!$B$2:$B$194,'Line Output'!$C57,'Job Number'!$E$2:$E$194,'Line Output'!$A$56)</f>
        <v>0</v>
      </c>
      <c r="Y57" s="65">
        <f>SUMIFS('Job Number'!$K$2:$K$194,'Job Number'!$A$2:$A$194,'Line Output'!Y$1,'Job Number'!$B$2:$B$194,'Line Output'!$C57,'Job Number'!$E$2:$E$194,'Line Output'!$A$56)</f>
        <v>0</v>
      </c>
      <c r="Z57" s="65">
        <f>SUMIFS('Job Number'!$K$2:$K$194,'Job Number'!$A$2:$A$194,'Line Output'!Z$1,'Job Number'!$B$2:$B$194,'Line Output'!$C57,'Job Number'!$E$2:$E$194,'Line Output'!$A$56)</f>
        <v>0</v>
      </c>
      <c r="AA57" s="65">
        <f>SUMIFS('Job Number'!$K$2:$K$194,'Job Number'!$A$2:$A$194,'Line Output'!AA$1,'Job Number'!$B$2:$B$194,'Line Output'!$C57,'Job Number'!$E$2:$E$194,'Line Output'!$A$56)</f>
        <v>0</v>
      </c>
      <c r="AB57" s="65">
        <f>SUMIFS('Job Number'!$K$2:$K$194,'Job Number'!$A$2:$A$194,'Line Output'!AB$1,'Job Number'!$B$2:$B$194,'Line Output'!$C57,'Job Number'!$E$2:$E$194,'Line Output'!$A$56)</f>
        <v>0</v>
      </c>
      <c r="AC57" s="65">
        <f>SUMIFS('Job Number'!$K$2:$K$194,'Job Number'!$A$2:$A$194,'Line Output'!AC$1,'Job Number'!$B$2:$B$194,'Line Output'!$C57,'Job Number'!$E$2:$E$194,'Line Output'!$A$56)</f>
        <v>0</v>
      </c>
      <c r="AD57" s="65">
        <f>SUMIFS('Job Number'!$K$2:$K$194,'Job Number'!$A$2:$A$194,'Line Output'!AD$1,'Job Number'!$B$2:$B$194,'Line Output'!$C57,'Job Number'!$E$2:$E$194,'Line Output'!$A$56)</f>
        <v>0</v>
      </c>
      <c r="AE57" s="65">
        <f>SUMIFS('Job Number'!$K$2:$K$194,'Job Number'!$A$2:$A$194,'Line Output'!AE$1,'Job Number'!$B$2:$B$194,'Line Output'!$C57,'Job Number'!$E$2:$E$194,'Line Output'!$A$56)</f>
        <v>0</v>
      </c>
      <c r="AF57" s="65">
        <f>SUMIFS('Job Number'!$K$2:$K$194,'Job Number'!$A$2:$A$194,'Line Output'!AF$1,'Job Number'!$B$2:$B$194,'Line Output'!$C57,'Job Number'!$E$2:$E$194,'Line Output'!$A$56)</f>
        <v>0</v>
      </c>
      <c r="AG57" s="65">
        <f>SUMIFS('Job Number'!$K$2:$K$194,'Job Number'!$A$2:$A$194,'Line Output'!AG$1,'Job Number'!$B$2:$B$194,'Line Output'!$C57,'Job Number'!$E$2:$E$194,'Line Output'!$A$56)</f>
        <v>0</v>
      </c>
    </row>
    <row r="58" spans="1:33">
      <c r="B58" s="65"/>
      <c r="C58" s="179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</row>
    <row r="59" spans="1:33" ht="13.5" customHeight="1">
      <c r="A59" s="62" t="str">
        <f>'FG TYPE'!B25</f>
        <v>W03-25040036-Y</v>
      </c>
      <c r="B59" s="62" t="str">
        <f>'FG TYPE'!C25</f>
        <v>28#*2C+28#*2C+AL+D+</v>
      </c>
      <c r="C59" s="63">
        <f>SUM(B60)</f>
        <v>0</v>
      </c>
      <c r="D59" s="64">
        <f>SUM(D60)</f>
        <v>0</v>
      </c>
      <c r="E59" s="64">
        <f t="shared" ref="E59:AG59" si="19">SUM(E60)</f>
        <v>0</v>
      </c>
      <c r="F59" s="64">
        <f t="shared" si="19"/>
        <v>0</v>
      </c>
      <c r="G59" s="64">
        <f t="shared" si="19"/>
        <v>0</v>
      </c>
      <c r="H59" s="64">
        <f t="shared" si="19"/>
        <v>0</v>
      </c>
      <c r="I59" s="64">
        <f t="shared" si="19"/>
        <v>0</v>
      </c>
      <c r="J59" s="64">
        <f t="shared" si="19"/>
        <v>0</v>
      </c>
      <c r="K59" s="64">
        <f t="shared" si="19"/>
        <v>0</v>
      </c>
      <c r="L59" s="64">
        <f t="shared" si="19"/>
        <v>0</v>
      </c>
      <c r="M59" s="64">
        <f t="shared" si="19"/>
        <v>0</v>
      </c>
      <c r="N59" s="64">
        <f t="shared" si="19"/>
        <v>0</v>
      </c>
      <c r="O59" s="64">
        <f t="shared" si="19"/>
        <v>0</v>
      </c>
      <c r="P59" s="64">
        <f t="shared" si="19"/>
        <v>0</v>
      </c>
      <c r="Q59" s="64">
        <f t="shared" si="19"/>
        <v>0</v>
      </c>
      <c r="R59" s="64">
        <f t="shared" si="19"/>
        <v>0</v>
      </c>
      <c r="S59" s="64">
        <f t="shared" si="19"/>
        <v>0</v>
      </c>
      <c r="T59" s="64">
        <f t="shared" si="19"/>
        <v>0</v>
      </c>
      <c r="U59" s="64">
        <f t="shared" si="19"/>
        <v>0</v>
      </c>
      <c r="V59" s="64">
        <f t="shared" si="19"/>
        <v>0</v>
      </c>
      <c r="W59" s="64">
        <f t="shared" si="19"/>
        <v>0</v>
      </c>
      <c r="X59" s="64">
        <f t="shared" si="19"/>
        <v>0</v>
      </c>
      <c r="Y59" s="64">
        <f t="shared" si="19"/>
        <v>0</v>
      </c>
      <c r="Z59" s="64">
        <f t="shared" si="19"/>
        <v>0</v>
      </c>
      <c r="AA59" s="64">
        <f t="shared" si="19"/>
        <v>0</v>
      </c>
      <c r="AB59" s="64">
        <f t="shared" si="19"/>
        <v>0</v>
      </c>
      <c r="AC59" s="64">
        <f t="shared" si="19"/>
        <v>0</v>
      </c>
      <c r="AD59" s="64">
        <f t="shared" si="19"/>
        <v>0</v>
      </c>
      <c r="AE59" s="64">
        <f t="shared" si="19"/>
        <v>0</v>
      </c>
      <c r="AF59" s="64">
        <f t="shared" si="19"/>
        <v>0</v>
      </c>
      <c r="AG59" s="64">
        <f t="shared" si="19"/>
        <v>0</v>
      </c>
    </row>
    <row r="60" spans="1:33">
      <c r="B60" s="65">
        <f>SUM(D60:AG60)</f>
        <v>0</v>
      </c>
      <c r="C60" s="179" t="str">
        <f>'FG TYPE'!E25</f>
        <v>Y01</v>
      </c>
      <c r="D60" s="65">
        <f>SUMIFS('Job Number'!$K$2:$K$194,'Job Number'!$A$2:$A$194,'Line Output'!D$1,'Job Number'!$B$2:$B$194,'Line Output'!$C60,'Job Number'!$E$2:$E$194,'Line Output'!$A$59)</f>
        <v>0</v>
      </c>
      <c r="E60" s="65">
        <f>SUMIFS('Job Number'!$K$2:$K$194,'Job Number'!$A$2:$A$194,'Line Output'!E$1,'Job Number'!$B$2:$B$194,'Line Output'!$C60,'Job Number'!$E$2:$E$194,'Line Output'!$A$59)</f>
        <v>0</v>
      </c>
      <c r="F60" s="65">
        <f>SUMIFS('Job Number'!$K$2:$K$194,'Job Number'!$A$2:$A$194,'Line Output'!F$1,'Job Number'!$B$2:$B$194,'Line Output'!$C60,'Job Number'!$E$2:$E$194,'Line Output'!$A$59)</f>
        <v>0</v>
      </c>
      <c r="G60" s="65">
        <f>SUMIFS('Job Number'!$K$2:$K$194,'Job Number'!$A$2:$A$194,'Line Output'!G$1,'Job Number'!$B$2:$B$194,'Line Output'!$C60,'Job Number'!$E$2:$E$194,'Line Output'!$A$59)</f>
        <v>0</v>
      </c>
      <c r="H60" s="65">
        <f>SUMIFS('Job Number'!$K$2:$K$194,'Job Number'!$A$2:$A$194,'Line Output'!H$1,'Job Number'!$B$2:$B$194,'Line Output'!$C60,'Job Number'!$E$2:$E$194,'Line Output'!$A$59)</f>
        <v>0</v>
      </c>
      <c r="I60" s="65">
        <f>SUMIFS('Job Number'!$K$2:$K$194,'Job Number'!$A$2:$A$194,'Line Output'!I$1,'Job Number'!$B$2:$B$194,'Line Output'!$C60,'Job Number'!$E$2:$E$194,'Line Output'!$A$59)</f>
        <v>0</v>
      </c>
      <c r="J60" s="65">
        <f>SUMIFS('Job Number'!$K$2:$K$194,'Job Number'!$A$2:$A$194,'Line Output'!J$1,'Job Number'!$B$2:$B$194,'Line Output'!$C60,'Job Number'!$E$2:$E$194,'Line Output'!$A$59)</f>
        <v>0</v>
      </c>
      <c r="K60" s="65">
        <f>SUMIFS('Job Number'!$K$2:$K$194,'Job Number'!$A$2:$A$194,'Line Output'!K$1,'Job Number'!$B$2:$B$194,'Line Output'!$C60,'Job Number'!$E$2:$E$194,'Line Output'!$A$59)</f>
        <v>0</v>
      </c>
      <c r="L60" s="65">
        <f>SUMIFS('Job Number'!$K$2:$K$194,'Job Number'!$A$2:$A$194,'Line Output'!L$1,'Job Number'!$B$2:$B$194,'Line Output'!$C60,'Job Number'!$E$2:$E$194,'Line Output'!$A$59)</f>
        <v>0</v>
      </c>
      <c r="M60" s="65">
        <f>SUMIFS('Job Number'!$K$2:$K$194,'Job Number'!$A$2:$A$194,'Line Output'!M$1,'Job Number'!$B$2:$B$194,'Line Output'!$C60,'Job Number'!$E$2:$E$194,'Line Output'!$A$59)</f>
        <v>0</v>
      </c>
      <c r="N60" s="65">
        <f>SUMIFS('Job Number'!$K$2:$K$194,'Job Number'!$A$2:$A$194,'Line Output'!N$1,'Job Number'!$B$2:$B$194,'Line Output'!$C60,'Job Number'!$E$2:$E$194,'Line Output'!$A$59)</f>
        <v>0</v>
      </c>
      <c r="O60" s="65">
        <f>SUMIFS('Job Number'!$K$2:$K$194,'Job Number'!$A$2:$A$194,'Line Output'!O$1,'Job Number'!$B$2:$B$194,'Line Output'!$C60,'Job Number'!$E$2:$E$194,'Line Output'!$A$59)</f>
        <v>0</v>
      </c>
      <c r="P60" s="65">
        <f>SUMIFS('Job Number'!$K$2:$K$194,'Job Number'!$A$2:$A$194,'Line Output'!P$1,'Job Number'!$B$2:$B$194,'Line Output'!$C60,'Job Number'!$E$2:$E$194,'Line Output'!$A$59)</f>
        <v>0</v>
      </c>
      <c r="Q60" s="65">
        <f>SUMIFS('Job Number'!$K$2:$K$194,'Job Number'!$A$2:$A$194,'Line Output'!Q$1,'Job Number'!$B$2:$B$194,'Line Output'!$C60,'Job Number'!$E$2:$E$194,'Line Output'!$A$59)</f>
        <v>0</v>
      </c>
      <c r="R60" s="65">
        <f>SUMIFS('Job Number'!$K$2:$K$194,'Job Number'!$A$2:$A$194,'Line Output'!R$1,'Job Number'!$B$2:$B$194,'Line Output'!$C60,'Job Number'!$E$2:$E$194,'Line Output'!$A$59)</f>
        <v>0</v>
      </c>
      <c r="S60" s="65">
        <f>SUMIFS('Job Number'!$K$2:$K$194,'Job Number'!$A$2:$A$194,'Line Output'!S$1,'Job Number'!$B$2:$B$194,'Line Output'!$C60,'Job Number'!$E$2:$E$194,'Line Output'!$A$59)</f>
        <v>0</v>
      </c>
      <c r="T60" s="65">
        <f>SUMIFS('Job Number'!$K$2:$K$194,'Job Number'!$A$2:$A$194,'Line Output'!T$1,'Job Number'!$B$2:$B$194,'Line Output'!$C60,'Job Number'!$E$2:$E$194,'Line Output'!$A$59)</f>
        <v>0</v>
      </c>
      <c r="U60" s="65">
        <f>SUMIFS('Job Number'!$K$2:$K$194,'Job Number'!$A$2:$A$194,'Line Output'!U$1,'Job Number'!$B$2:$B$194,'Line Output'!$C60,'Job Number'!$E$2:$E$194,'Line Output'!$A$59)</f>
        <v>0</v>
      </c>
      <c r="V60" s="65">
        <f>SUMIFS('Job Number'!$K$2:$K$194,'Job Number'!$A$2:$A$194,'Line Output'!V$1,'Job Number'!$B$2:$B$194,'Line Output'!$C60,'Job Number'!$E$2:$E$194,'Line Output'!$A$59)</f>
        <v>0</v>
      </c>
      <c r="W60" s="65">
        <f>SUMIFS('Job Number'!$K$2:$K$194,'Job Number'!$A$2:$A$194,'Line Output'!W$1,'Job Number'!$B$2:$B$194,'Line Output'!$C60,'Job Number'!$E$2:$E$194,'Line Output'!$A$59)</f>
        <v>0</v>
      </c>
      <c r="X60" s="65">
        <f>SUMIFS('Job Number'!$K$2:$K$194,'Job Number'!$A$2:$A$194,'Line Output'!X$1,'Job Number'!$B$2:$B$194,'Line Output'!$C60,'Job Number'!$E$2:$E$194,'Line Output'!$A$59)</f>
        <v>0</v>
      </c>
      <c r="Y60" s="65">
        <f>SUMIFS('Job Number'!$K$2:$K$194,'Job Number'!$A$2:$A$194,'Line Output'!Y$1,'Job Number'!$B$2:$B$194,'Line Output'!$C60,'Job Number'!$E$2:$E$194,'Line Output'!$A$59)</f>
        <v>0</v>
      </c>
      <c r="Z60" s="65">
        <f>SUMIFS('Job Number'!$K$2:$K$194,'Job Number'!$A$2:$A$194,'Line Output'!Z$1,'Job Number'!$B$2:$B$194,'Line Output'!$C60,'Job Number'!$E$2:$E$194,'Line Output'!$A$59)</f>
        <v>0</v>
      </c>
      <c r="AA60" s="65">
        <f>SUMIFS('Job Number'!$K$2:$K$194,'Job Number'!$A$2:$A$194,'Line Output'!AA$1,'Job Number'!$B$2:$B$194,'Line Output'!$C60,'Job Number'!$E$2:$E$194,'Line Output'!$A$59)</f>
        <v>0</v>
      </c>
      <c r="AB60" s="65">
        <f>SUMIFS('Job Number'!$K$2:$K$194,'Job Number'!$A$2:$A$194,'Line Output'!AB$1,'Job Number'!$B$2:$B$194,'Line Output'!$C60,'Job Number'!$E$2:$E$194,'Line Output'!$A$59)</f>
        <v>0</v>
      </c>
      <c r="AC60" s="65">
        <f>SUMIFS('Job Number'!$K$2:$K$194,'Job Number'!$A$2:$A$194,'Line Output'!AC$1,'Job Number'!$B$2:$B$194,'Line Output'!$C60,'Job Number'!$E$2:$E$194,'Line Output'!$A$59)</f>
        <v>0</v>
      </c>
      <c r="AD60" s="65">
        <f>SUMIFS('Job Number'!$K$2:$K$194,'Job Number'!$A$2:$A$194,'Line Output'!AD$1,'Job Number'!$B$2:$B$194,'Line Output'!$C60,'Job Number'!$E$2:$E$194,'Line Output'!$A$59)</f>
        <v>0</v>
      </c>
      <c r="AE60" s="65">
        <f>SUMIFS('Job Number'!$K$2:$K$194,'Job Number'!$A$2:$A$194,'Line Output'!AE$1,'Job Number'!$B$2:$B$194,'Line Output'!$C60,'Job Number'!$E$2:$E$194,'Line Output'!$A$59)</f>
        <v>0</v>
      </c>
      <c r="AF60" s="65">
        <f>SUMIFS('Job Number'!$K$2:$K$194,'Job Number'!$A$2:$A$194,'Line Output'!AF$1,'Job Number'!$B$2:$B$194,'Line Output'!$C60,'Job Number'!$E$2:$E$194,'Line Output'!$A$59)</f>
        <v>0</v>
      </c>
      <c r="AG60" s="65">
        <f>SUMIFS('Job Number'!$K$2:$K$194,'Job Number'!$A$2:$A$194,'Line Output'!AG$1,'Job Number'!$B$2:$B$194,'Line Output'!$C60,'Job Number'!$E$2:$E$194,'Line Output'!$A$59)</f>
        <v>0</v>
      </c>
    </row>
    <row r="61" spans="1:33">
      <c r="B61" s="65"/>
      <c r="C61" s="179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</row>
    <row r="62" spans="1:33" ht="13.5" customHeight="1">
      <c r="A62" s="62" t="str">
        <f>'FG TYPE'!B26</f>
        <v>W03-25040037-Y</v>
      </c>
      <c r="B62" s="216" t="str">
        <f>'FG TYPE'!C26</f>
        <v>28#*2C+28#*2C+AL+D+</v>
      </c>
      <c r="C62" s="63">
        <f>SUM(B63)</f>
        <v>16129</v>
      </c>
      <c r="D62" s="64">
        <f>SUM(D63)</f>
        <v>0</v>
      </c>
      <c r="E62" s="64">
        <f t="shared" ref="E62:AG62" si="20">SUM(E63)</f>
        <v>0</v>
      </c>
      <c r="F62" s="64">
        <f t="shared" si="20"/>
        <v>0</v>
      </c>
      <c r="G62" s="64">
        <f t="shared" si="20"/>
        <v>0</v>
      </c>
      <c r="H62" s="64">
        <f t="shared" si="20"/>
        <v>0</v>
      </c>
      <c r="I62" s="64">
        <f t="shared" si="20"/>
        <v>0</v>
      </c>
      <c r="J62" s="64">
        <f t="shared" si="20"/>
        <v>0</v>
      </c>
      <c r="K62" s="64">
        <f t="shared" si="20"/>
        <v>0</v>
      </c>
      <c r="L62" s="64">
        <f t="shared" si="20"/>
        <v>0</v>
      </c>
      <c r="M62" s="64">
        <f t="shared" si="20"/>
        <v>0</v>
      </c>
      <c r="N62" s="64">
        <f t="shared" si="20"/>
        <v>0</v>
      </c>
      <c r="O62" s="64">
        <f t="shared" si="20"/>
        <v>0</v>
      </c>
      <c r="P62" s="64">
        <f t="shared" si="20"/>
        <v>0</v>
      </c>
      <c r="Q62" s="64">
        <f t="shared" si="20"/>
        <v>0</v>
      </c>
      <c r="R62" s="64">
        <f t="shared" si="20"/>
        <v>0</v>
      </c>
      <c r="S62" s="64">
        <f t="shared" si="20"/>
        <v>0</v>
      </c>
      <c r="T62" s="64">
        <f t="shared" si="20"/>
        <v>0</v>
      </c>
      <c r="U62" s="64">
        <f t="shared" si="20"/>
        <v>16129</v>
      </c>
      <c r="V62" s="64">
        <f t="shared" si="20"/>
        <v>0</v>
      </c>
      <c r="W62" s="64">
        <f t="shared" si="20"/>
        <v>0</v>
      </c>
      <c r="X62" s="64">
        <f t="shared" si="20"/>
        <v>0</v>
      </c>
      <c r="Y62" s="64">
        <f t="shared" si="20"/>
        <v>0</v>
      </c>
      <c r="Z62" s="64">
        <f t="shared" si="20"/>
        <v>0</v>
      </c>
      <c r="AA62" s="64">
        <f t="shared" si="20"/>
        <v>0</v>
      </c>
      <c r="AB62" s="64">
        <f t="shared" si="20"/>
        <v>0</v>
      </c>
      <c r="AC62" s="64">
        <f t="shared" si="20"/>
        <v>0</v>
      </c>
      <c r="AD62" s="64">
        <f t="shared" si="20"/>
        <v>0</v>
      </c>
      <c r="AE62" s="64">
        <f t="shared" si="20"/>
        <v>0</v>
      </c>
      <c r="AF62" s="64">
        <f t="shared" si="20"/>
        <v>0</v>
      </c>
      <c r="AG62" s="64">
        <f t="shared" si="20"/>
        <v>0</v>
      </c>
    </row>
    <row r="63" spans="1:33">
      <c r="B63" s="65">
        <f>SUM(D63:AG63)</f>
        <v>16129</v>
      </c>
      <c r="C63" s="179" t="str">
        <f>'FG TYPE'!E26</f>
        <v>Y01</v>
      </c>
      <c r="D63" s="65">
        <f>SUMIFS('Job Number'!$K$2:$K$194,'Job Number'!$A$2:$A$194,'Line Output'!D$1,'Job Number'!$B$2:$B$194,'Line Output'!$C63,'Job Number'!$E$2:$E$194,'Line Output'!$A$62)</f>
        <v>0</v>
      </c>
      <c r="E63" s="65">
        <f>SUMIFS('Job Number'!$K$2:$K$194,'Job Number'!$A$2:$A$194,'Line Output'!E$1,'Job Number'!$B$2:$B$194,'Line Output'!$C63,'Job Number'!$E$2:$E$194,'Line Output'!$A$62)</f>
        <v>0</v>
      </c>
      <c r="F63" s="65">
        <f>SUMIFS('Job Number'!$K$2:$K$194,'Job Number'!$A$2:$A$194,'Line Output'!F$1,'Job Number'!$B$2:$B$194,'Line Output'!$C63,'Job Number'!$E$2:$E$194,'Line Output'!$A$62)</f>
        <v>0</v>
      </c>
      <c r="G63" s="65">
        <f>SUMIFS('Job Number'!$K$2:$K$194,'Job Number'!$A$2:$A$194,'Line Output'!G$1,'Job Number'!$B$2:$B$194,'Line Output'!$C63,'Job Number'!$E$2:$E$194,'Line Output'!$A$62)</f>
        <v>0</v>
      </c>
      <c r="H63" s="65">
        <f>SUMIFS('Job Number'!$K$2:$K$194,'Job Number'!$A$2:$A$194,'Line Output'!H$1,'Job Number'!$B$2:$B$194,'Line Output'!$C63,'Job Number'!$E$2:$E$194,'Line Output'!$A$62)</f>
        <v>0</v>
      </c>
      <c r="I63" s="65">
        <f>SUMIFS('Job Number'!$K$2:$K$194,'Job Number'!$A$2:$A$194,'Line Output'!I$1,'Job Number'!$B$2:$B$194,'Line Output'!$C63,'Job Number'!$E$2:$E$194,'Line Output'!$A$62)</f>
        <v>0</v>
      </c>
      <c r="J63" s="65">
        <f>SUMIFS('Job Number'!$K$2:$K$194,'Job Number'!$A$2:$A$194,'Line Output'!J$1,'Job Number'!$B$2:$B$194,'Line Output'!$C63,'Job Number'!$E$2:$E$194,'Line Output'!$A$62)</f>
        <v>0</v>
      </c>
      <c r="K63" s="65">
        <f>SUMIFS('Job Number'!$K$2:$K$194,'Job Number'!$A$2:$A$194,'Line Output'!K$1,'Job Number'!$B$2:$B$194,'Line Output'!$C63,'Job Number'!$E$2:$E$194,'Line Output'!$A$62)</f>
        <v>0</v>
      </c>
      <c r="L63" s="65">
        <f>SUMIFS('Job Number'!$K$2:$K$194,'Job Number'!$A$2:$A$194,'Line Output'!L$1,'Job Number'!$B$2:$B$194,'Line Output'!$C63,'Job Number'!$E$2:$E$194,'Line Output'!$A$62)</f>
        <v>0</v>
      </c>
      <c r="M63" s="65">
        <f>SUMIFS('Job Number'!$K$2:$K$194,'Job Number'!$A$2:$A$194,'Line Output'!M$1,'Job Number'!$B$2:$B$194,'Line Output'!$C63,'Job Number'!$E$2:$E$194,'Line Output'!$A$62)</f>
        <v>0</v>
      </c>
      <c r="N63" s="65">
        <f>SUMIFS('Job Number'!$K$2:$K$194,'Job Number'!$A$2:$A$194,'Line Output'!N$1,'Job Number'!$B$2:$B$194,'Line Output'!$C63,'Job Number'!$E$2:$E$194,'Line Output'!$A$62)</f>
        <v>0</v>
      </c>
      <c r="O63" s="65">
        <f>SUMIFS('Job Number'!$K$2:$K$194,'Job Number'!$A$2:$A$194,'Line Output'!O$1,'Job Number'!$B$2:$B$194,'Line Output'!$C63,'Job Number'!$E$2:$E$194,'Line Output'!$A$62)</f>
        <v>0</v>
      </c>
      <c r="P63" s="65">
        <f>SUMIFS('Job Number'!$K$2:$K$194,'Job Number'!$A$2:$A$194,'Line Output'!P$1,'Job Number'!$B$2:$B$194,'Line Output'!$C63,'Job Number'!$E$2:$E$194,'Line Output'!$A$62)</f>
        <v>0</v>
      </c>
      <c r="Q63" s="65">
        <f>SUMIFS('Job Number'!$K$2:$K$194,'Job Number'!$A$2:$A$194,'Line Output'!Q$1,'Job Number'!$B$2:$B$194,'Line Output'!$C63,'Job Number'!$E$2:$E$194,'Line Output'!$A$62)</f>
        <v>0</v>
      </c>
      <c r="R63" s="65">
        <f>SUMIFS('Job Number'!$K$2:$K$194,'Job Number'!$A$2:$A$194,'Line Output'!R$1,'Job Number'!$B$2:$B$194,'Line Output'!$C63,'Job Number'!$E$2:$E$194,'Line Output'!$A$62)</f>
        <v>0</v>
      </c>
      <c r="S63" s="65">
        <f>SUMIFS('Job Number'!$K$2:$K$194,'Job Number'!$A$2:$A$194,'Line Output'!S$1,'Job Number'!$B$2:$B$194,'Line Output'!$C63,'Job Number'!$E$2:$E$194,'Line Output'!$A$62)</f>
        <v>0</v>
      </c>
      <c r="T63" s="65">
        <f>SUMIFS('Job Number'!$K$2:$K$194,'Job Number'!$A$2:$A$194,'Line Output'!T$1,'Job Number'!$B$2:$B$194,'Line Output'!$C63,'Job Number'!$E$2:$E$194,'Line Output'!$A$62)</f>
        <v>0</v>
      </c>
      <c r="U63" s="65">
        <f>SUMIFS('Job Number'!$K$2:$K$194,'Job Number'!$A$2:$A$194,'Line Output'!U$1,'Job Number'!$B$2:$B$194,'Line Output'!$C63,'Job Number'!$E$2:$E$194,'Line Output'!$A$62)</f>
        <v>16129</v>
      </c>
      <c r="V63" s="65">
        <f>SUMIFS('Job Number'!$K$2:$K$194,'Job Number'!$A$2:$A$194,'Line Output'!V$1,'Job Number'!$B$2:$B$194,'Line Output'!$C63,'Job Number'!$E$2:$E$194,'Line Output'!$A$62)</f>
        <v>0</v>
      </c>
      <c r="W63" s="65">
        <f>SUMIFS('Job Number'!$K$2:$K$194,'Job Number'!$A$2:$A$194,'Line Output'!W$1,'Job Number'!$B$2:$B$194,'Line Output'!$C63,'Job Number'!$E$2:$E$194,'Line Output'!$A$62)</f>
        <v>0</v>
      </c>
      <c r="X63" s="65">
        <f>SUMIFS('Job Number'!$K$2:$K$194,'Job Number'!$A$2:$A$194,'Line Output'!X$1,'Job Number'!$B$2:$B$194,'Line Output'!$C63,'Job Number'!$E$2:$E$194,'Line Output'!$A$62)</f>
        <v>0</v>
      </c>
      <c r="Y63" s="65">
        <f>SUMIFS('Job Number'!$K$2:$K$194,'Job Number'!$A$2:$A$194,'Line Output'!Y$1,'Job Number'!$B$2:$B$194,'Line Output'!$C63,'Job Number'!$E$2:$E$194,'Line Output'!$A$62)</f>
        <v>0</v>
      </c>
      <c r="Z63" s="65">
        <f>SUMIFS('Job Number'!$K$2:$K$194,'Job Number'!$A$2:$A$194,'Line Output'!Z$1,'Job Number'!$B$2:$B$194,'Line Output'!$C63,'Job Number'!$E$2:$E$194,'Line Output'!$A$62)</f>
        <v>0</v>
      </c>
      <c r="AA63" s="65">
        <f>SUMIFS('Job Number'!$K$2:$K$194,'Job Number'!$A$2:$A$194,'Line Output'!AA$1,'Job Number'!$B$2:$B$194,'Line Output'!$C63,'Job Number'!$E$2:$E$194,'Line Output'!$A$62)</f>
        <v>0</v>
      </c>
      <c r="AB63" s="65">
        <f>SUMIFS('Job Number'!$K$2:$K$194,'Job Number'!$A$2:$A$194,'Line Output'!AB$1,'Job Number'!$B$2:$B$194,'Line Output'!$C63,'Job Number'!$E$2:$E$194,'Line Output'!$A$62)</f>
        <v>0</v>
      </c>
      <c r="AC63" s="65">
        <f>SUMIFS('Job Number'!$K$2:$K$194,'Job Number'!$A$2:$A$194,'Line Output'!AC$1,'Job Number'!$B$2:$B$194,'Line Output'!$C63,'Job Number'!$E$2:$E$194,'Line Output'!$A$62)</f>
        <v>0</v>
      </c>
      <c r="AD63" s="65">
        <f>SUMIFS('Job Number'!$K$2:$K$194,'Job Number'!$A$2:$A$194,'Line Output'!AD$1,'Job Number'!$B$2:$B$194,'Line Output'!$C63,'Job Number'!$E$2:$E$194,'Line Output'!$A$62)</f>
        <v>0</v>
      </c>
      <c r="AE63" s="65">
        <f>SUMIFS('Job Number'!$K$2:$K$194,'Job Number'!$A$2:$A$194,'Line Output'!AE$1,'Job Number'!$B$2:$B$194,'Line Output'!$C63,'Job Number'!$E$2:$E$194,'Line Output'!$A$62)</f>
        <v>0</v>
      </c>
      <c r="AF63" s="65">
        <f>SUMIFS('Job Number'!$K$2:$K$194,'Job Number'!$A$2:$A$194,'Line Output'!AF$1,'Job Number'!$B$2:$B$194,'Line Output'!$C63,'Job Number'!$E$2:$E$194,'Line Output'!$A$62)</f>
        <v>0</v>
      </c>
      <c r="AG63" s="65">
        <f>SUMIFS('Job Number'!$K$2:$K$194,'Job Number'!$A$2:$A$194,'Line Output'!AG$1,'Job Number'!$B$2:$B$194,'Line Output'!$C63,'Job Number'!$E$2:$E$194,'Line Output'!$A$62)</f>
        <v>0</v>
      </c>
    </row>
    <row r="64" spans="1:33">
      <c r="B64" s="65"/>
      <c r="C64" s="179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</row>
    <row r="65" spans="1:33" ht="13.5" customHeight="1">
      <c r="A65" s="62" t="str">
        <f>'FG TYPE'!B27</f>
        <v>W03-25040038-Y</v>
      </c>
      <c r="B65" s="216" t="str">
        <f>'FG TYPE'!C27</f>
        <v>28#*2C+28#*2C+AL+D+</v>
      </c>
      <c r="C65" s="63">
        <f>SUM(B66)</f>
        <v>0</v>
      </c>
      <c r="D65" s="64">
        <f>SUM(D66)</f>
        <v>0</v>
      </c>
      <c r="E65" s="64">
        <f t="shared" ref="E65:AG65" si="21">SUM(E66)</f>
        <v>0</v>
      </c>
      <c r="F65" s="64">
        <f t="shared" si="21"/>
        <v>0</v>
      </c>
      <c r="G65" s="64">
        <f t="shared" si="21"/>
        <v>0</v>
      </c>
      <c r="H65" s="64">
        <f t="shared" si="21"/>
        <v>0</v>
      </c>
      <c r="I65" s="64">
        <f t="shared" si="21"/>
        <v>0</v>
      </c>
      <c r="J65" s="64">
        <f t="shared" si="21"/>
        <v>0</v>
      </c>
      <c r="K65" s="64">
        <f t="shared" si="21"/>
        <v>0</v>
      </c>
      <c r="L65" s="64">
        <f t="shared" si="21"/>
        <v>0</v>
      </c>
      <c r="M65" s="64">
        <f t="shared" si="21"/>
        <v>0</v>
      </c>
      <c r="N65" s="64">
        <f t="shared" si="21"/>
        <v>0</v>
      </c>
      <c r="O65" s="64">
        <f t="shared" si="21"/>
        <v>0</v>
      </c>
      <c r="P65" s="64">
        <f t="shared" si="21"/>
        <v>0</v>
      </c>
      <c r="Q65" s="64">
        <f t="shared" si="21"/>
        <v>0</v>
      </c>
      <c r="R65" s="64">
        <f t="shared" si="21"/>
        <v>0</v>
      </c>
      <c r="S65" s="64">
        <f t="shared" si="21"/>
        <v>0</v>
      </c>
      <c r="T65" s="64">
        <f t="shared" si="21"/>
        <v>0</v>
      </c>
      <c r="U65" s="64">
        <f t="shared" si="21"/>
        <v>0</v>
      </c>
      <c r="V65" s="64">
        <f t="shared" si="21"/>
        <v>0</v>
      </c>
      <c r="W65" s="64">
        <f t="shared" si="21"/>
        <v>0</v>
      </c>
      <c r="X65" s="64">
        <f t="shared" si="21"/>
        <v>0</v>
      </c>
      <c r="Y65" s="64">
        <f t="shared" si="21"/>
        <v>0</v>
      </c>
      <c r="Z65" s="64">
        <f t="shared" si="21"/>
        <v>0</v>
      </c>
      <c r="AA65" s="64">
        <f t="shared" si="21"/>
        <v>0</v>
      </c>
      <c r="AB65" s="64">
        <f t="shared" si="21"/>
        <v>0</v>
      </c>
      <c r="AC65" s="64">
        <f t="shared" si="21"/>
        <v>0</v>
      </c>
      <c r="AD65" s="64">
        <f t="shared" si="21"/>
        <v>0</v>
      </c>
      <c r="AE65" s="64">
        <f t="shared" si="21"/>
        <v>0</v>
      </c>
      <c r="AF65" s="64">
        <f t="shared" si="21"/>
        <v>0</v>
      </c>
      <c r="AG65" s="64">
        <f t="shared" si="21"/>
        <v>0</v>
      </c>
    </row>
    <row r="66" spans="1:33">
      <c r="B66" s="65">
        <f>SUM(D66:AG66)</f>
        <v>0</v>
      </c>
      <c r="C66" s="179" t="str">
        <f>'FG TYPE'!E27</f>
        <v>Y01</v>
      </c>
      <c r="D66" s="65">
        <f>SUMIFS('Job Number'!$K$2:$K$194,'Job Number'!$A$2:$A$194,'Line Output'!D$1,'Job Number'!$B$2:$B$194,'Line Output'!$C66,'Job Number'!$E$2:$E$194,'Line Output'!$A$65)</f>
        <v>0</v>
      </c>
      <c r="E66" s="65">
        <f>SUMIFS('Job Number'!$K$2:$K$194,'Job Number'!$A$2:$A$194,'Line Output'!E$1,'Job Number'!$B$2:$B$194,'Line Output'!$C66,'Job Number'!$E$2:$E$194,'Line Output'!$A$65)</f>
        <v>0</v>
      </c>
      <c r="F66" s="65">
        <f>SUMIFS('Job Number'!$K$2:$K$194,'Job Number'!$A$2:$A$194,'Line Output'!F$1,'Job Number'!$B$2:$B$194,'Line Output'!$C66,'Job Number'!$E$2:$E$194,'Line Output'!$A$65)</f>
        <v>0</v>
      </c>
      <c r="G66" s="65">
        <f>SUMIFS('Job Number'!$K$2:$K$194,'Job Number'!$A$2:$A$194,'Line Output'!G$1,'Job Number'!$B$2:$B$194,'Line Output'!$C66,'Job Number'!$E$2:$E$194,'Line Output'!$A$65)</f>
        <v>0</v>
      </c>
      <c r="H66" s="65">
        <f>SUMIFS('Job Number'!$K$2:$K$194,'Job Number'!$A$2:$A$194,'Line Output'!H$1,'Job Number'!$B$2:$B$194,'Line Output'!$C66,'Job Number'!$E$2:$E$194,'Line Output'!$A$65)</f>
        <v>0</v>
      </c>
      <c r="I66" s="65">
        <f>SUMIFS('Job Number'!$K$2:$K$194,'Job Number'!$A$2:$A$194,'Line Output'!I$1,'Job Number'!$B$2:$B$194,'Line Output'!$C66,'Job Number'!$E$2:$E$194,'Line Output'!$A$65)</f>
        <v>0</v>
      </c>
      <c r="J66" s="65">
        <f>SUMIFS('Job Number'!$K$2:$K$194,'Job Number'!$A$2:$A$194,'Line Output'!J$1,'Job Number'!$B$2:$B$194,'Line Output'!$C66,'Job Number'!$E$2:$E$194,'Line Output'!$A$65)</f>
        <v>0</v>
      </c>
      <c r="K66" s="65">
        <f>SUMIFS('Job Number'!$K$2:$K$194,'Job Number'!$A$2:$A$194,'Line Output'!K$1,'Job Number'!$B$2:$B$194,'Line Output'!$C66,'Job Number'!$E$2:$E$194,'Line Output'!$A$65)</f>
        <v>0</v>
      </c>
      <c r="L66" s="65">
        <f>SUMIFS('Job Number'!$K$2:$K$194,'Job Number'!$A$2:$A$194,'Line Output'!L$1,'Job Number'!$B$2:$B$194,'Line Output'!$C66,'Job Number'!$E$2:$E$194,'Line Output'!$A$65)</f>
        <v>0</v>
      </c>
      <c r="M66" s="65">
        <f>SUMIFS('Job Number'!$K$2:$K$194,'Job Number'!$A$2:$A$194,'Line Output'!M$1,'Job Number'!$B$2:$B$194,'Line Output'!$C66,'Job Number'!$E$2:$E$194,'Line Output'!$A$65)</f>
        <v>0</v>
      </c>
      <c r="N66" s="65">
        <f>SUMIFS('Job Number'!$K$2:$K$194,'Job Number'!$A$2:$A$194,'Line Output'!N$1,'Job Number'!$B$2:$B$194,'Line Output'!$C66,'Job Number'!$E$2:$E$194,'Line Output'!$A$65)</f>
        <v>0</v>
      </c>
      <c r="O66" s="65">
        <f>SUMIFS('Job Number'!$K$2:$K$194,'Job Number'!$A$2:$A$194,'Line Output'!O$1,'Job Number'!$B$2:$B$194,'Line Output'!$C66,'Job Number'!$E$2:$E$194,'Line Output'!$A$65)</f>
        <v>0</v>
      </c>
      <c r="P66" s="65">
        <f>SUMIFS('Job Number'!$K$2:$K$194,'Job Number'!$A$2:$A$194,'Line Output'!P$1,'Job Number'!$B$2:$B$194,'Line Output'!$C66,'Job Number'!$E$2:$E$194,'Line Output'!$A$65)</f>
        <v>0</v>
      </c>
      <c r="Q66" s="65">
        <f>SUMIFS('Job Number'!$K$2:$K$194,'Job Number'!$A$2:$A$194,'Line Output'!Q$1,'Job Number'!$B$2:$B$194,'Line Output'!$C66,'Job Number'!$E$2:$E$194,'Line Output'!$A$65)</f>
        <v>0</v>
      </c>
      <c r="R66" s="65">
        <f>SUMIFS('Job Number'!$K$2:$K$194,'Job Number'!$A$2:$A$194,'Line Output'!R$1,'Job Number'!$B$2:$B$194,'Line Output'!$C66,'Job Number'!$E$2:$E$194,'Line Output'!$A$65)</f>
        <v>0</v>
      </c>
      <c r="S66" s="65">
        <f>SUMIFS('Job Number'!$K$2:$K$194,'Job Number'!$A$2:$A$194,'Line Output'!S$1,'Job Number'!$B$2:$B$194,'Line Output'!$C66,'Job Number'!$E$2:$E$194,'Line Output'!$A$65)</f>
        <v>0</v>
      </c>
      <c r="T66" s="65">
        <f>SUMIFS('Job Number'!$K$2:$K$194,'Job Number'!$A$2:$A$194,'Line Output'!T$1,'Job Number'!$B$2:$B$194,'Line Output'!$C66,'Job Number'!$E$2:$E$194,'Line Output'!$A$65)</f>
        <v>0</v>
      </c>
      <c r="U66" s="65">
        <f>SUMIFS('Job Number'!$K$2:$K$194,'Job Number'!$A$2:$A$194,'Line Output'!U$1,'Job Number'!$B$2:$B$194,'Line Output'!$C66,'Job Number'!$E$2:$E$194,'Line Output'!$A$65)</f>
        <v>0</v>
      </c>
      <c r="V66" s="65">
        <f>SUMIFS('Job Number'!$K$2:$K$194,'Job Number'!$A$2:$A$194,'Line Output'!V$1,'Job Number'!$B$2:$B$194,'Line Output'!$C66,'Job Number'!$E$2:$E$194,'Line Output'!$A$65)</f>
        <v>0</v>
      </c>
      <c r="W66" s="65">
        <f>SUMIFS('Job Number'!$K$2:$K$194,'Job Number'!$A$2:$A$194,'Line Output'!W$1,'Job Number'!$B$2:$B$194,'Line Output'!$C66,'Job Number'!$E$2:$E$194,'Line Output'!$A$65)</f>
        <v>0</v>
      </c>
      <c r="X66" s="65">
        <f>SUMIFS('Job Number'!$K$2:$K$194,'Job Number'!$A$2:$A$194,'Line Output'!X$1,'Job Number'!$B$2:$B$194,'Line Output'!$C66,'Job Number'!$E$2:$E$194,'Line Output'!$A$65)</f>
        <v>0</v>
      </c>
      <c r="Y66" s="65">
        <f>SUMIFS('Job Number'!$K$2:$K$194,'Job Number'!$A$2:$A$194,'Line Output'!Y$1,'Job Number'!$B$2:$B$194,'Line Output'!$C66,'Job Number'!$E$2:$E$194,'Line Output'!$A$65)</f>
        <v>0</v>
      </c>
      <c r="Z66" s="65">
        <f>SUMIFS('Job Number'!$K$2:$K$194,'Job Number'!$A$2:$A$194,'Line Output'!Z$1,'Job Number'!$B$2:$B$194,'Line Output'!$C66,'Job Number'!$E$2:$E$194,'Line Output'!$A$65)</f>
        <v>0</v>
      </c>
      <c r="AA66" s="65">
        <f>SUMIFS('Job Number'!$K$2:$K$194,'Job Number'!$A$2:$A$194,'Line Output'!AA$1,'Job Number'!$B$2:$B$194,'Line Output'!$C66,'Job Number'!$E$2:$E$194,'Line Output'!$A$65)</f>
        <v>0</v>
      </c>
      <c r="AB66" s="65">
        <f>SUMIFS('Job Number'!$K$2:$K$194,'Job Number'!$A$2:$A$194,'Line Output'!AB$1,'Job Number'!$B$2:$B$194,'Line Output'!$C66,'Job Number'!$E$2:$E$194,'Line Output'!$A$65)</f>
        <v>0</v>
      </c>
      <c r="AC66" s="65">
        <f>SUMIFS('Job Number'!$K$2:$K$194,'Job Number'!$A$2:$A$194,'Line Output'!AC$1,'Job Number'!$B$2:$B$194,'Line Output'!$C66,'Job Number'!$E$2:$E$194,'Line Output'!$A$65)</f>
        <v>0</v>
      </c>
      <c r="AD66" s="65">
        <f>SUMIFS('Job Number'!$K$2:$K$194,'Job Number'!$A$2:$A$194,'Line Output'!AD$1,'Job Number'!$B$2:$B$194,'Line Output'!$C66,'Job Number'!$E$2:$E$194,'Line Output'!$A$65)</f>
        <v>0</v>
      </c>
      <c r="AE66" s="65">
        <f>SUMIFS('Job Number'!$K$2:$K$194,'Job Number'!$A$2:$A$194,'Line Output'!AE$1,'Job Number'!$B$2:$B$194,'Line Output'!$C66,'Job Number'!$E$2:$E$194,'Line Output'!$A$65)</f>
        <v>0</v>
      </c>
      <c r="AF66" s="65">
        <f>SUMIFS('Job Number'!$K$2:$K$194,'Job Number'!$A$2:$A$194,'Line Output'!AF$1,'Job Number'!$B$2:$B$194,'Line Output'!$C66,'Job Number'!$E$2:$E$194,'Line Output'!$A$65)</f>
        <v>0</v>
      </c>
      <c r="AG66" s="65">
        <f>SUMIFS('Job Number'!$K$2:$K$194,'Job Number'!$A$2:$A$194,'Line Output'!AG$1,'Job Number'!$B$2:$B$194,'Line Output'!$C66,'Job Number'!$E$2:$E$194,'Line Output'!$A$65)</f>
        <v>0</v>
      </c>
    </row>
    <row r="67" spans="1:33">
      <c r="B67" s="65"/>
      <c r="C67" s="179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</row>
    <row r="68" spans="1:33" ht="13.5" customHeight="1">
      <c r="A68" s="62" t="str">
        <f>'FG TYPE'!B28</f>
        <v>W03-25040039-Y</v>
      </c>
      <c r="B68" s="216" t="str">
        <f>'FG TYPE'!C28</f>
        <v>28#*2C+28#*2C+AL+D+</v>
      </c>
      <c r="C68" s="63">
        <f>SUM(B69)</f>
        <v>4598</v>
      </c>
      <c r="D68" s="64">
        <f>SUM(D69)</f>
        <v>0</v>
      </c>
      <c r="E68" s="64">
        <f t="shared" ref="E68:AG68" si="22">SUM(E69)</f>
        <v>0</v>
      </c>
      <c r="F68" s="64">
        <f t="shared" si="22"/>
        <v>0</v>
      </c>
      <c r="G68" s="64">
        <f t="shared" si="22"/>
        <v>0</v>
      </c>
      <c r="H68" s="64">
        <f t="shared" si="22"/>
        <v>0</v>
      </c>
      <c r="I68" s="64">
        <f t="shared" si="22"/>
        <v>0</v>
      </c>
      <c r="J68" s="64">
        <f t="shared" si="22"/>
        <v>0</v>
      </c>
      <c r="K68" s="64">
        <f t="shared" si="22"/>
        <v>0</v>
      </c>
      <c r="L68" s="64">
        <f t="shared" si="22"/>
        <v>0</v>
      </c>
      <c r="M68" s="64">
        <f t="shared" si="22"/>
        <v>0</v>
      </c>
      <c r="N68" s="64">
        <f t="shared" si="22"/>
        <v>0</v>
      </c>
      <c r="O68" s="64">
        <f t="shared" si="22"/>
        <v>0</v>
      </c>
      <c r="P68" s="64">
        <f t="shared" si="22"/>
        <v>0</v>
      </c>
      <c r="Q68" s="64">
        <f t="shared" si="22"/>
        <v>0</v>
      </c>
      <c r="R68" s="64">
        <f t="shared" si="22"/>
        <v>0</v>
      </c>
      <c r="S68" s="64">
        <f t="shared" si="22"/>
        <v>0</v>
      </c>
      <c r="T68" s="64">
        <f t="shared" si="22"/>
        <v>0</v>
      </c>
      <c r="U68" s="64">
        <f t="shared" si="22"/>
        <v>4200</v>
      </c>
      <c r="V68" s="64">
        <f t="shared" si="22"/>
        <v>0</v>
      </c>
      <c r="W68" s="64">
        <f t="shared" si="22"/>
        <v>0</v>
      </c>
      <c r="X68" s="64">
        <f t="shared" si="22"/>
        <v>0</v>
      </c>
      <c r="Y68" s="64">
        <f t="shared" si="22"/>
        <v>398</v>
      </c>
      <c r="Z68" s="64">
        <f t="shared" si="22"/>
        <v>0</v>
      </c>
      <c r="AA68" s="64">
        <f t="shared" si="22"/>
        <v>0</v>
      </c>
      <c r="AB68" s="64">
        <f t="shared" si="22"/>
        <v>0</v>
      </c>
      <c r="AC68" s="64">
        <f t="shared" si="22"/>
        <v>0</v>
      </c>
      <c r="AD68" s="64">
        <f t="shared" si="22"/>
        <v>0</v>
      </c>
      <c r="AE68" s="64">
        <f t="shared" si="22"/>
        <v>0</v>
      </c>
      <c r="AF68" s="64">
        <f t="shared" si="22"/>
        <v>0</v>
      </c>
      <c r="AG68" s="64">
        <f t="shared" si="22"/>
        <v>0</v>
      </c>
    </row>
    <row r="69" spans="1:33">
      <c r="B69" s="65">
        <f>SUM(D69:AG69)</f>
        <v>4598</v>
      </c>
      <c r="C69" s="179" t="str">
        <f>'FG TYPE'!E28</f>
        <v>Y01</v>
      </c>
      <c r="D69" s="65">
        <f>SUMIFS('Job Number'!$K$2:$K$194,'Job Number'!$A$2:$A$194,'Line Output'!D$1,'Job Number'!$B$2:$B$194,'Line Output'!$C69,'Job Number'!$E$2:$E$194,'Line Output'!$A$68)</f>
        <v>0</v>
      </c>
      <c r="E69" s="65">
        <f>SUMIFS('Job Number'!$K$2:$K$194,'Job Number'!$A$2:$A$194,'Line Output'!E$1,'Job Number'!$B$2:$B$194,'Line Output'!$C69,'Job Number'!$E$2:$E$194,'Line Output'!$A$68)</f>
        <v>0</v>
      </c>
      <c r="F69" s="65">
        <f>SUMIFS('Job Number'!$K$2:$K$194,'Job Number'!$A$2:$A$194,'Line Output'!F$1,'Job Number'!$B$2:$B$194,'Line Output'!$C69,'Job Number'!$E$2:$E$194,'Line Output'!$A$68)</f>
        <v>0</v>
      </c>
      <c r="G69" s="65">
        <f>SUMIFS('Job Number'!$K$2:$K$194,'Job Number'!$A$2:$A$194,'Line Output'!G$1,'Job Number'!$B$2:$B$194,'Line Output'!$C69,'Job Number'!$E$2:$E$194,'Line Output'!$A$68)</f>
        <v>0</v>
      </c>
      <c r="H69" s="65">
        <f>SUMIFS('Job Number'!$K$2:$K$194,'Job Number'!$A$2:$A$194,'Line Output'!H$1,'Job Number'!$B$2:$B$194,'Line Output'!$C69,'Job Number'!$E$2:$E$194,'Line Output'!$A$68)</f>
        <v>0</v>
      </c>
      <c r="I69" s="65">
        <f>SUMIFS('Job Number'!$K$2:$K$194,'Job Number'!$A$2:$A$194,'Line Output'!I$1,'Job Number'!$B$2:$B$194,'Line Output'!$C69,'Job Number'!$E$2:$E$194,'Line Output'!$A$68)</f>
        <v>0</v>
      </c>
      <c r="J69" s="65">
        <f>SUMIFS('Job Number'!$K$2:$K$194,'Job Number'!$A$2:$A$194,'Line Output'!J$1,'Job Number'!$B$2:$B$194,'Line Output'!$C69,'Job Number'!$E$2:$E$194,'Line Output'!$A$68)</f>
        <v>0</v>
      </c>
      <c r="K69" s="65">
        <f>SUMIFS('Job Number'!$K$2:$K$194,'Job Number'!$A$2:$A$194,'Line Output'!K$1,'Job Number'!$B$2:$B$194,'Line Output'!$C69,'Job Number'!$E$2:$E$194,'Line Output'!$A$68)</f>
        <v>0</v>
      </c>
      <c r="L69" s="65">
        <f>SUMIFS('Job Number'!$K$2:$K$194,'Job Number'!$A$2:$A$194,'Line Output'!L$1,'Job Number'!$B$2:$B$194,'Line Output'!$C69,'Job Number'!$E$2:$E$194,'Line Output'!$A$68)</f>
        <v>0</v>
      </c>
      <c r="M69" s="65">
        <f>SUMIFS('Job Number'!$K$2:$K$194,'Job Number'!$A$2:$A$194,'Line Output'!M$1,'Job Number'!$B$2:$B$194,'Line Output'!$C69,'Job Number'!$E$2:$E$194,'Line Output'!$A$68)</f>
        <v>0</v>
      </c>
      <c r="N69" s="65">
        <f>SUMIFS('Job Number'!$K$2:$K$194,'Job Number'!$A$2:$A$194,'Line Output'!N$1,'Job Number'!$B$2:$B$194,'Line Output'!$C69,'Job Number'!$E$2:$E$194,'Line Output'!$A$68)</f>
        <v>0</v>
      </c>
      <c r="O69" s="65">
        <f>SUMIFS('Job Number'!$K$2:$K$194,'Job Number'!$A$2:$A$194,'Line Output'!O$1,'Job Number'!$B$2:$B$194,'Line Output'!$C69,'Job Number'!$E$2:$E$194,'Line Output'!$A$68)</f>
        <v>0</v>
      </c>
      <c r="P69" s="65">
        <f>SUMIFS('Job Number'!$K$2:$K$194,'Job Number'!$A$2:$A$194,'Line Output'!P$1,'Job Number'!$B$2:$B$194,'Line Output'!$C69,'Job Number'!$E$2:$E$194,'Line Output'!$A$68)</f>
        <v>0</v>
      </c>
      <c r="Q69" s="65">
        <f>SUMIFS('Job Number'!$K$2:$K$194,'Job Number'!$A$2:$A$194,'Line Output'!Q$1,'Job Number'!$B$2:$B$194,'Line Output'!$C69,'Job Number'!$E$2:$E$194,'Line Output'!$A$68)</f>
        <v>0</v>
      </c>
      <c r="R69" s="65">
        <f>SUMIFS('Job Number'!$K$2:$K$194,'Job Number'!$A$2:$A$194,'Line Output'!R$1,'Job Number'!$B$2:$B$194,'Line Output'!$C69,'Job Number'!$E$2:$E$194,'Line Output'!$A$68)</f>
        <v>0</v>
      </c>
      <c r="S69" s="65">
        <f>SUMIFS('Job Number'!$K$2:$K$194,'Job Number'!$A$2:$A$194,'Line Output'!S$1,'Job Number'!$B$2:$B$194,'Line Output'!$C69,'Job Number'!$E$2:$E$194,'Line Output'!$A$68)</f>
        <v>0</v>
      </c>
      <c r="T69" s="65">
        <f>SUMIFS('Job Number'!$K$2:$K$194,'Job Number'!$A$2:$A$194,'Line Output'!T$1,'Job Number'!$B$2:$B$194,'Line Output'!$C69,'Job Number'!$E$2:$E$194,'Line Output'!$A$68)</f>
        <v>0</v>
      </c>
      <c r="U69" s="65">
        <f>SUMIFS('Job Number'!$K$2:$K$194,'Job Number'!$A$2:$A$194,'Line Output'!U$1,'Job Number'!$B$2:$B$194,'Line Output'!$C69,'Job Number'!$E$2:$E$194,'Line Output'!$A$68)</f>
        <v>4200</v>
      </c>
      <c r="V69" s="65">
        <f>SUMIFS('Job Number'!$K$2:$K$194,'Job Number'!$A$2:$A$194,'Line Output'!V$1,'Job Number'!$B$2:$B$194,'Line Output'!$C69,'Job Number'!$E$2:$E$194,'Line Output'!$A$68)</f>
        <v>0</v>
      </c>
      <c r="W69" s="65">
        <f>SUMIFS('Job Number'!$K$2:$K$194,'Job Number'!$A$2:$A$194,'Line Output'!W$1,'Job Number'!$B$2:$B$194,'Line Output'!$C69,'Job Number'!$E$2:$E$194,'Line Output'!$A$68)</f>
        <v>0</v>
      </c>
      <c r="X69" s="65">
        <f>SUMIFS('Job Number'!$K$2:$K$194,'Job Number'!$A$2:$A$194,'Line Output'!X$1,'Job Number'!$B$2:$B$194,'Line Output'!$C69,'Job Number'!$E$2:$E$194,'Line Output'!$A$68)</f>
        <v>0</v>
      </c>
      <c r="Y69" s="65">
        <f>SUMIFS('Job Number'!$K$2:$K$194,'Job Number'!$A$2:$A$194,'Line Output'!Y$1,'Job Number'!$B$2:$B$194,'Line Output'!$C69,'Job Number'!$E$2:$E$194,'Line Output'!$A$68)</f>
        <v>398</v>
      </c>
      <c r="Z69" s="65">
        <f>SUMIFS('Job Number'!$K$2:$K$194,'Job Number'!$A$2:$A$194,'Line Output'!Z$1,'Job Number'!$B$2:$B$194,'Line Output'!$C69,'Job Number'!$E$2:$E$194,'Line Output'!$A$68)</f>
        <v>0</v>
      </c>
      <c r="AA69" s="65">
        <f>SUMIFS('Job Number'!$K$2:$K$194,'Job Number'!$A$2:$A$194,'Line Output'!AA$1,'Job Number'!$B$2:$B$194,'Line Output'!$C69,'Job Number'!$E$2:$E$194,'Line Output'!$A$68)</f>
        <v>0</v>
      </c>
      <c r="AB69" s="65">
        <f>SUMIFS('Job Number'!$K$2:$K$194,'Job Number'!$A$2:$A$194,'Line Output'!AB$1,'Job Number'!$B$2:$B$194,'Line Output'!$C69,'Job Number'!$E$2:$E$194,'Line Output'!$A$68)</f>
        <v>0</v>
      </c>
      <c r="AC69" s="65">
        <f>SUMIFS('Job Number'!$K$2:$K$194,'Job Number'!$A$2:$A$194,'Line Output'!AC$1,'Job Number'!$B$2:$B$194,'Line Output'!$C69,'Job Number'!$E$2:$E$194,'Line Output'!$A$68)</f>
        <v>0</v>
      </c>
      <c r="AD69" s="65">
        <f>SUMIFS('Job Number'!$K$2:$K$194,'Job Number'!$A$2:$A$194,'Line Output'!AD$1,'Job Number'!$B$2:$B$194,'Line Output'!$C69,'Job Number'!$E$2:$E$194,'Line Output'!$A$68)</f>
        <v>0</v>
      </c>
      <c r="AE69" s="65">
        <f>SUMIFS('Job Number'!$K$2:$K$194,'Job Number'!$A$2:$A$194,'Line Output'!AE$1,'Job Number'!$B$2:$B$194,'Line Output'!$C69,'Job Number'!$E$2:$E$194,'Line Output'!$A$68)</f>
        <v>0</v>
      </c>
      <c r="AF69" s="65">
        <f>SUMIFS('Job Number'!$K$2:$K$194,'Job Number'!$A$2:$A$194,'Line Output'!AF$1,'Job Number'!$B$2:$B$194,'Line Output'!$C69,'Job Number'!$E$2:$E$194,'Line Output'!$A$68)</f>
        <v>0</v>
      </c>
      <c r="AG69" s="65">
        <f>SUMIFS('Job Number'!$K$2:$K$194,'Job Number'!$A$2:$A$194,'Line Output'!AG$1,'Job Number'!$B$2:$B$194,'Line Output'!$C69,'Job Number'!$E$2:$E$194,'Line Output'!$A$68)</f>
        <v>0</v>
      </c>
    </row>
    <row r="70" spans="1:33">
      <c r="B70" s="65"/>
      <c r="C70" s="179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</row>
    <row r="71" spans="1:33" ht="13.5" customHeight="1">
      <c r="A71" s="62" t="str">
        <f>'FG TYPE'!B29</f>
        <v>W03-25040040-Y</v>
      </c>
      <c r="B71" s="216" t="str">
        <f>'FG TYPE'!C29</f>
        <v>28#*2C+28#*2C+AL+D+</v>
      </c>
      <c r="C71" s="63">
        <f>SUM(B72)</f>
        <v>0</v>
      </c>
      <c r="D71" s="64">
        <f>SUM(D72)</f>
        <v>0</v>
      </c>
      <c r="E71" s="64">
        <f t="shared" ref="E71:AG71" si="23">SUM(E72)</f>
        <v>0</v>
      </c>
      <c r="F71" s="64">
        <f t="shared" si="23"/>
        <v>0</v>
      </c>
      <c r="G71" s="64">
        <f t="shared" si="23"/>
        <v>0</v>
      </c>
      <c r="H71" s="64">
        <f t="shared" si="23"/>
        <v>0</v>
      </c>
      <c r="I71" s="64">
        <f t="shared" si="23"/>
        <v>0</v>
      </c>
      <c r="J71" s="64">
        <f t="shared" si="23"/>
        <v>0</v>
      </c>
      <c r="K71" s="64">
        <f t="shared" si="23"/>
        <v>0</v>
      </c>
      <c r="L71" s="64">
        <f t="shared" si="23"/>
        <v>0</v>
      </c>
      <c r="M71" s="64">
        <f t="shared" si="23"/>
        <v>0</v>
      </c>
      <c r="N71" s="64">
        <f t="shared" si="23"/>
        <v>0</v>
      </c>
      <c r="O71" s="64">
        <f t="shared" si="23"/>
        <v>0</v>
      </c>
      <c r="P71" s="64">
        <f t="shared" si="23"/>
        <v>0</v>
      </c>
      <c r="Q71" s="64">
        <f t="shared" si="23"/>
        <v>0</v>
      </c>
      <c r="R71" s="64">
        <f t="shared" si="23"/>
        <v>0</v>
      </c>
      <c r="S71" s="64">
        <f t="shared" si="23"/>
        <v>0</v>
      </c>
      <c r="T71" s="64">
        <f t="shared" si="23"/>
        <v>0</v>
      </c>
      <c r="U71" s="64">
        <f t="shared" si="23"/>
        <v>0</v>
      </c>
      <c r="V71" s="64">
        <f t="shared" si="23"/>
        <v>0</v>
      </c>
      <c r="W71" s="64">
        <f t="shared" si="23"/>
        <v>0</v>
      </c>
      <c r="X71" s="64">
        <f t="shared" si="23"/>
        <v>0</v>
      </c>
      <c r="Y71" s="64">
        <f t="shared" si="23"/>
        <v>0</v>
      </c>
      <c r="Z71" s="64">
        <f t="shared" si="23"/>
        <v>0</v>
      </c>
      <c r="AA71" s="64">
        <f t="shared" si="23"/>
        <v>0</v>
      </c>
      <c r="AB71" s="64">
        <f t="shared" si="23"/>
        <v>0</v>
      </c>
      <c r="AC71" s="64">
        <f t="shared" si="23"/>
        <v>0</v>
      </c>
      <c r="AD71" s="64">
        <f t="shared" si="23"/>
        <v>0</v>
      </c>
      <c r="AE71" s="64">
        <f t="shared" si="23"/>
        <v>0</v>
      </c>
      <c r="AF71" s="64">
        <f t="shared" si="23"/>
        <v>0</v>
      </c>
      <c r="AG71" s="64">
        <f t="shared" si="23"/>
        <v>0</v>
      </c>
    </row>
    <row r="72" spans="1:33">
      <c r="B72" s="65">
        <f>SUM(D72:AG72)</f>
        <v>0</v>
      </c>
      <c r="C72" s="179" t="str">
        <f>'FG TYPE'!E29</f>
        <v>Y01</v>
      </c>
      <c r="D72" s="65">
        <f>SUMIFS('Job Number'!$K$2:$K$194,'Job Number'!$A$2:$A$194,'Line Output'!D$1,'Job Number'!$B$2:$B$194,'Line Output'!$C72,'Job Number'!$E$2:$E$194,'Line Output'!$A$71)</f>
        <v>0</v>
      </c>
      <c r="E72" s="65">
        <f>SUMIFS('Job Number'!$K$2:$K$194,'Job Number'!$A$2:$A$194,'Line Output'!E$1,'Job Number'!$B$2:$B$194,'Line Output'!$C72,'Job Number'!$E$2:$E$194,'Line Output'!$A$71)</f>
        <v>0</v>
      </c>
      <c r="F72" s="65">
        <f>SUMIFS('Job Number'!$K$2:$K$194,'Job Number'!$A$2:$A$194,'Line Output'!F$1,'Job Number'!$B$2:$B$194,'Line Output'!$C72,'Job Number'!$E$2:$E$194,'Line Output'!$A$71)</f>
        <v>0</v>
      </c>
      <c r="G72" s="65">
        <f>SUMIFS('Job Number'!$K$2:$K$194,'Job Number'!$A$2:$A$194,'Line Output'!G$1,'Job Number'!$B$2:$B$194,'Line Output'!$C72,'Job Number'!$E$2:$E$194,'Line Output'!$A$71)</f>
        <v>0</v>
      </c>
      <c r="H72" s="65">
        <f>SUMIFS('Job Number'!$K$2:$K$194,'Job Number'!$A$2:$A$194,'Line Output'!H$1,'Job Number'!$B$2:$B$194,'Line Output'!$C72,'Job Number'!$E$2:$E$194,'Line Output'!$A$71)</f>
        <v>0</v>
      </c>
      <c r="I72" s="65">
        <f>SUMIFS('Job Number'!$K$2:$K$194,'Job Number'!$A$2:$A$194,'Line Output'!I$1,'Job Number'!$B$2:$B$194,'Line Output'!$C72,'Job Number'!$E$2:$E$194,'Line Output'!$A$71)</f>
        <v>0</v>
      </c>
      <c r="J72" s="65">
        <f>SUMIFS('Job Number'!$K$2:$K$194,'Job Number'!$A$2:$A$194,'Line Output'!J$1,'Job Number'!$B$2:$B$194,'Line Output'!$C72,'Job Number'!$E$2:$E$194,'Line Output'!$A$71)</f>
        <v>0</v>
      </c>
      <c r="K72" s="65">
        <f>SUMIFS('Job Number'!$K$2:$K$194,'Job Number'!$A$2:$A$194,'Line Output'!K$1,'Job Number'!$B$2:$B$194,'Line Output'!$C72,'Job Number'!$E$2:$E$194,'Line Output'!$A$71)</f>
        <v>0</v>
      </c>
      <c r="L72" s="65">
        <f>SUMIFS('Job Number'!$K$2:$K$194,'Job Number'!$A$2:$A$194,'Line Output'!L$1,'Job Number'!$B$2:$B$194,'Line Output'!$C72,'Job Number'!$E$2:$E$194,'Line Output'!$A$71)</f>
        <v>0</v>
      </c>
      <c r="M72" s="65">
        <f>SUMIFS('Job Number'!$K$2:$K$194,'Job Number'!$A$2:$A$194,'Line Output'!M$1,'Job Number'!$B$2:$B$194,'Line Output'!$C72,'Job Number'!$E$2:$E$194,'Line Output'!$A$71)</f>
        <v>0</v>
      </c>
      <c r="N72" s="65">
        <f>SUMIFS('Job Number'!$K$2:$K$194,'Job Number'!$A$2:$A$194,'Line Output'!N$1,'Job Number'!$B$2:$B$194,'Line Output'!$C72,'Job Number'!$E$2:$E$194,'Line Output'!$A$71)</f>
        <v>0</v>
      </c>
      <c r="O72" s="65">
        <f>SUMIFS('Job Number'!$K$2:$K$194,'Job Number'!$A$2:$A$194,'Line Output'!O$1,'Job Number'!$B$2:$B$194,'Line Output'!$C72,'Job Number'!$E$2:$E$194,'Line Output'!$A$71)</f>
        <v>0</v>
      </c>
      <c r="P72" s="65">
        <f>SUMIFS('Job Number'!$K$2:$K$194,'Job Number'!$A$2:$A$194,'Line Output'!P$1,'Job Number'!$B$2:$B$194,'Line Output'!$C72,'Job Number'!$E$2:$E$194,'Line Output'!$A$71)</f>
        <v>0</v>
      </c>
      <c r="Q72" s="65">
        <f>SUMIFS('Job Number'!$K$2:$K$194,'Job Number'!$A$2:$A$194,'Line Output'!Q$1,'Job Number'!$B$2:$B$194,'Line Output'!$C72,'Job Number'!$E$2:$E$194,'Line Output'!$A$71)</f>
        <v>0</v>
      </c>
      <c r="R72" s="65">
        <f>SUMIFS('Job Number'!$K$2:$K$194,'Job Number'!$A$2:$A$194,'Line Output'!R$1,'Job Number'!$B$2:$B$194,'Line Output'!$C72,'Job Number'!$E$2:$E$194,'Line Output'!$A$71)</f>
        <v>0</v>
      </c>
      <c r="S72" s="65">
        <f>SUMIFS('Job Number'!$K$2:$K$194,'Job Number'!$A$2:$A$194,'Line Output'!S$1,'Job Number'!$B$2:$B$194,'Line Output'!$C72,'Job Number'!$E$2:$E$194,'Line Output'!$A$71)</f>
        <v>0</v>
      </c>
      <c r="T72" s="65">
        <f>SUMIFS('Job Number'!$K$2:$K$194,'Job Number'!$A$2:$A$194,'Line Output'!T$1,'Job Number'!$B$2:$B$194,'Line Output'!$C72,'Job Number'!$E$2:$E$194,'Line Output'!$A$71)</f>
        <v>0</v>
      </c>
      <c r="U72" s="65">
        <f>SUMIFS('Job Number'!$K$2:$K$194,'Job Number'!$A$2:$A$194,'Line Output'!U$1,'Job Number'!$B$2:$B$194,'Line Output'!$C72,'Job Number'!$E$2:$E$194,'Line Output'!$A$71)</f>
        <v>0</v>
      </c>
      <c r="V72" s="65">
        <f>SUMIFS('Job Number'!$K$2:$K$194,'Job Number'!$A$2:$A$194,'Line Output'!V$1,'Job Number'!$B$2:$B$194,'Line Output'!$C72,'Job Number'!$E$2:$E$194,'Line Output'!$A$71)</f>
        <v>0</v>
      </c>
      <c r="W72" s="65">
        <f>SUMIFS('Job Number'!$K$2:$K$194,'Job Number'!$A$2:$A$194,'Line Output'!W$1,'Job Number'!$B$2:$B$194,'Line Output'!$C72,'Job Number'!$E$2:$E$194,'Line Output'!$A$71)</f>
        <v>0</v>
      </c>
      <c r="X72" s="65">
        <f>SUMIFS('Job Number'!$K$2:$K$194,'Job Number'!$A$2:$A$194,'Line Output'!X$1,'Job Number'!$B$2:$B$194,'Line Output'!$C72,'Job Number'!$E$2:$E$194,'Line Output'!$A$71)</f>
        <v>0</v>
      </c>
      <c r="Y72" s="65">
        <f>SUMIFS('Job Number'!$K$2:$K$194,'Job Number'!$A$2:$A$194,'Line Output'!Y$1,'Job Number'!$B$2:$B$194,'Line Output'!$C72,'Job Number'!$E$2:$E$194,'Line Output'!$A$71)</f>
        <v>0</v>
      </c>
      <c r="Z72" s="65">
        <f>SUMIFS('Job Number'!$K$2:$K$194,'Job Number'!$A$2:$A$194,'Line Output'!Z$1,'Job Number'!$B$2:$B$194,'Line Output'!$C72,'Job Number'!$E$2:$E$194,'Line Output'!$A$71)</f>
        <v>0</v>
      </c>
      <c r="AA72" s="65">
        <f>SUMIFS('Job Number'!$K$2:$K$194,'Job Number'!$A$2:$A$194,'Line Output'!AA$1,'Job Number'!$B$2:$B$194,'Line Output'!$C72,'Job Number'!$E$2:$E$194,'Line Output'!$A$71)</f>
        <v>0</v>
      </c>
      <c r="AB72" s="65">
        <f>SUMIFS('Job Number'!$K$2:$K$194,'Job Number'!$A$2:$A$194,'Line Output'!AB$1,'Job Number'!$B$2:$B$194,'Line Output'!$C72,'Job Number'!$E$2:$E$194,'Line Output'!$A$71)</f>
        <v>0</v>
      </c>
      <c r="AC72" s="65">
        <f>SUMIFS('Job Number'!$K$2:$K$194,'Job Number'!$A$2:$A$194,'Line Output'!AC$1,'Job Number'!$B$2:$B$194,'Line Output'!$C72,'Job Number'!$E$2:$E$194,'Line Output'!$A$71)</f>
        <v>0</v>
      </c>
      <c r="AD72" s="65">
        <f>SUMIFS('Job Number'!$K$2:$K$194,'Job Number'!$A$2:$A$194,'Line Output'!AD$1,'Job Number'!$B$2:$B$194,'Line Output'!$C72,'Job Number'!$E$2:$E$194,'Line Output'!$A$71)</f>
        <v>0</v>
      </c>
      <c r="AE72" s="65">
        <f>SUMIFS('Job Number'!$K$2:$K$194,'Job Number'!$A$2:$A$194,'Line Output'!AE$1,'Job Number'!$B$2:$B$194,'Line Output'!$C72,'Job Number'!$E$2:$E$194,'Line Output'!$A$71)</f>
        <v>0</v>
      </c>
      <c r="AF72" s="65">
        <f>SUMIFS('Job Number'!$K$2:$K$194,'Job Number'!$A$2:$A$194,'Line Output'!AF$1,'Job Number'!$B$2:$B$194,'Line Output'!$C72,'Job Number'!$E$2:$E$194,'Line Output'!$A$71)</f>
        <v>0</v>
      </c>
      <c r="AG72" s="65">
        <f>SUMIFS('Job Number'!$K$2:$K$194,'Job Number'!$A$2:$A$194,'Line Output'!AG$1,'Job Number'!$B$2:$B$194,'Line Output'!$C72,'Job Number'!$E$2:$E$194,'Line Output'!$A$71)</f>
        <v>0</v>
      </c>
    </row>
    <row r="73" spans="1:33">
      <c r="B73" s="65"/>
      <c r="C73" s="179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</row>
    <row r="74" spans="1:33" ht="13.5" customHeight="1">
      <c r="A74" s="62" t="str">
        <f>'FG TYPE'!B30</f>
        <v>W03-00040033-Y</v>
      </c>
      <c r="B74" s="216" t="str">
        <f>'FG TYPE'!C30</f>
        <v>MM38 / MP98</v>
      </c>
      <c r="C74" s="63">
        <f>SUM(B75)</f>
        <v>49253</v>
      </c>
      <c r="D74" s="64">
        <f>SUM(D75)</f>
        <v>13672</v>
      </c>
      <c r="E74" s="64">
        <f t="shared" ref="E74:AG74" si="24">SUM(E75)</f>
        <v>0</v>
      </c>
      <c r="F74" s="64">
        <f t="shared" si="24"/>
        <v>0</v>
      </c>
      <c r="G74" s="64">
        <f t="shared" si="24"/>
        <v>14284</v>
      </c>
      <c r="H74" s="64">
        <f t="shared" si="24"/>
        <v>0</v>
      </c>
      <c r="I74" s="64">
        <f t="shared" si="24"/>
        <v>0</v>
      </c>
      <c r="J74" s="64">
        <f t="shared" si="24"/>
        <v>0</v>
      </c>
      <c r="K74" s="64">
        <f t="shared" si="24"/>
        <v>0</v>
      </c>
      <c r="L74" s="64">
        <f t="shared" si="24"/>
        <v>0</v>
      </c>
      <c r="M74" s="64">
        <f t="shared" si="24"/>
        <v>0</v>
      </c>
      <c r="N74" s="64">
        <f t="shared" si="24"/>
        <v>0</v>
      </c>
      <c r="O74" s="64">
        <f t="shared" si="24"/>
        <v>0</v>
      </c>
      <c r="P74" s="64">
        <f t="shared" si="24"/>
        <v>0</v>
      </c>
      <c r="Q74" s="64">
        <f t="shared" si="24"/>
        <v>0</v>
      </c>
      <c r="R74" s="64">
        <f t="shared" si="24"/>
        <v>0</v>
      </c>
      <c r="S74" s="64">
        <f t="shared" si="24"/>
        <v>0</v>
      </c>
      <c r="T74" s="64">
        <f t="shared" si="24"/>
        <v>0</v>
      </c>
      <c r="U74" s="64">
        <f t="shared" si="24"/>
        <v>0</v>
      </c>
      <c r="V74" s="64">
        <f t="shared" si="24"/>
        <v>21297</v>
      </c>
      <c r="W74" s="64">
        <f t="shared" si="24"/>
        <v>0</v>
      </c>
      <c r="X74" s="64">
        <f t="shared" si="24"/>
        <v>0</v>
      </c>
      <c r="Y74" s="64">
        <f t="shared" si="24"/>
        <v>0</v>
      </c>
      <c r="Z74" s="64">
        <f t="shared" si="24"/>
        <v>0</v>
      </c>
      <c r="AA74" s="64">
        <f t="shared" si="24"/>
        <v>0</v>
      </c>
      <c r="AB74" s="64">
        <f t="shared" si="24"/>
        <v>0</v>
      </c>
      <c r="AC74" s="64">
        <f t="shared" si="24"/>
        <v>0</v>
      </c>
      <c r="AD74" s="64">
        <f t="shared" si="24"/>
        <v>0</v>
      </c>
      <c r="AE74" s="64">
        <f t="shared" si="24"/>
        <v>0</v>
      </c>
      <c r="AF74" s="64">
        <f t="shared" si="24"/>
        <v>0</v>
      </c>
      <c r="AG74" s="64">
        <f t="shared" si="24"/>
        <v>0</v>
      </c>
    </row>
    <row r="75" spans="1:33">
      <c r="B75" s="65">
        <f>SUM(D75:AG75)</f>
        <v>49253</v>
      </c>
      <c r="C75" s="179" t="str">
        <f>'FG TYPE'!E30</f>
        <v>Y01</v>
      </c>
      <c r="D75" s="65">
        <f>SUMIFS('Job Number'!$K$2:$K$194,'Job Number'!$A$2:$A$194,'Line Output'!D$1,'Job Number'!$B$2:$B$194,'Line Output'!$C75,'Job Number'!$E$2:$E$194,'Line Output'!$A$74)</f>
        <v>13672</v>
      </c>
      <c r="E75" s="65">
        <f>SUMIFS('Job Number'!$K$2:$K$194,'Job Number'!$A$2:$A$194,'Line Output'!E$1,'Job Number'!$B$2:$B$194,'Line Output'!$C75,'Job Number'!$E$2:$E$194,'Line Output'!$A$74)</f>
        <v>0</v>
      </c>
      <c r="F75" s="65">
        <f>SUMIFS('Job Number'!$K$2:$K$194,'Job Number'!$A$2:$A$194,'Line Output'!F$1,'Job Number'!$B$2:$B$194,'Line Output'!$C75,'Job Number'!$E$2:$E$194,'Line Output'!$A$74)</f>
        <v>0</v>
      </c>
      <c r="G75" s="65">
        <f>SUMIFS('Job Number'!$K$2:$K$194,'Job Number'!$A$2:$A$194,'Line Output'!G$1,'Job Number'!$B$2:$B$194,'Line Output'!$C75,'Job Number'!$E$2:$E$194,'Line Output'!$A$74)</f>
        <v>14284</v>
      </c>
      <c r="H75" s="65">
        <f>SUMIFS('Job Number'!$K$2:$K$194,'Job Number'!$A$2:$A$194,'Line Output'!H$1,'Job Number'!$B$2:$B$194,'Line Output'!$C75,'Job Number'!$E$2:$E$194,'Line Output'!$A$74)</f>
        <v>0</v>
      </c>
      <c r="I75" s="65">
        <f>SUMIFS('Job Number'!$K$2:$K$194,'Job Number'!$A$2:$A$194,'Line Output'!I$1,'Job Number'!$B$2:$B$194,'Line Output'!$C75,'Job Number'!$E$2:$E$194,'Line Output'!$A$74)</f>
        <v>0</v>
      </c>
      <c r="J75" s="65">
        <f>SUMIFS('Job Number'!$K$2:$K$194,'Job Number'!$A$2:$A$194,'Line Output'!J$1,'Job Number'!$B$2:$B$194,'Line Output'!$C75,'Job Number'!$E$2:$E$194,'Line Output'!$A$74)</f>
        <v>0</v>
      </c>
      <c r="K75" s="65">
        <f>SUMIFS('Job Number'!$K$2:$K$194,'Job Number'!$A$2:$A$194,'Line Output'!K$1,'Job Number'!$B$2:$B$194,'Line Output'!$C75,'Job Number'!$E$2:$E$194,'Line Output'!$A$74)</f>
        <v>0</v>
      </c>
      <c r="L75" s="65">
        <f>SUMIFS('Job Number'!$K$2:$K$194,'Job Number'!$A$2:$A$194,'Line Output'!L$1,'Job Number'!$B$2:$B$194,'Line Output'!$C75,'Job Number'!$E$2:$E$194,'Line Output'!$A$74)</f>
        <v>0</v>
      </c>
      <c r="M75" s="65">
        <f>SUMIFS('Job Number'!$K$2:$K$194,'Job Number'!$A$2:$A$194,'Line Output'!M$1,'Job Number'!$B$2:$B$194,'Line Output'!$C75,'Job Number'!$E$2:$E$194,'Line Output'!$A$74)</f>
        <v>0</v>
      </c>
      <c r="N75" s="65">
        <f>SUMIFS('Job Number'!$K$2:$K$194,'Job Number'!$A$2:$A$194,'Line Output'!N$1,'Job Number'!$B$2:$B$194,'Line Output'!$C75,'Job Number'!$E$2:$E$194,'Line Output'!$A$74)</f>
        <v>0</v>
      </c>
      <c r="O75" s="65">
        <f>SUMIFS('Job Number'!$K$2:$K$194,'Job Number'!$A$2:$A$194,'Line Output'!O$1,'Job Number'!$B$2:$B$194,'Line Output'!$C75,'Job Number'!$E$2:$E$194,'Line Output'!$A$74)</f>
        <v>0</v>
      </c>
      <c r="P75" s="65">
        <f>SUMIFS('Job Number'!$K$2:$K$194,'Job Number'!$A$2:$A$194,'Line Output'!P$1,'Job Number'!$B$2:$B$194,'Line Output'!$C75,'Job Number'!$E$2:$E$194,'Line Output'!$A$74)</f>
        <v>0</v>
      </c>
      <c r="Q75" s="65">
        <f>SUMIFS('Job Number'!$K$2:$K$194,'Job Number'!$A$2:$A$194,'Line Output'!Q$1,'Job Number'!$B$2:$B$194,'Line Output'!$C75,'Job Number'!$E$2:$E$194,'Line Output'!$A$74)</f>
        <v>0</v>
      </c>
      <c r="R75" s="65">
        <f>SUMIFS('Job Number'!$K$2:$K$194,'Job Number'!$A$2:$A$194,'Line Output'!R$1,'Job Number'!$B$2:$B$194,'Line Output'!$C75,'Job Number'!$E$2:$E$194,'Line Output'!$A$74)</f>
        <v>0</v>
      </c>
      <c r="S75" s="65">
        <f>SUMIFS('Job Number'!$K$2:$K$194,'Job Number'!$A$2:$A$194,'Line Output'!S$1,'Job Number'!$B$2:$B$194,'Line Output'!$C75,'Job Number'!$E$2:$E$194,'Line Output'!$A$74)</f>
        <v>0</v>
      </c>
      <c r="T75" s="65">
        <f>SUMIFS('Job Number'!$K$2:$K$194,'Job Number'!$A$2:$A$194,'Line Output'!T$1,'Job Number'!$B$2:$B$194,'Line Output'!$C75,'Job Number'!$E$2:$E$194,'Line Output'!$A$74)</f>
        <v>0</v>
      </c>
      <c r="U75" s="65">
        <f>SUMIFS('Job Number'!$K$2:$K$194,'Job Number'!$A$2:$A$194,'Line Output'!U$1,'Job Number'!$B$2:$B$194,'Line Output'!$C75,'Job Number'!$E$2:$E$194,'Line Output'!$A$74)</f>
        <v>0</v>
      </c>
      <c r="V75" s="65">
        <f>SUMIFS('Job Number'!$K$2:$K$194,'Job Number'!$A$2:$A$194,'Line Output'!V$1,'Job Number'!$B$2:$B$194,'Line Output'!$C75,'Job Number'!$E$2:$E$194,'Line Output'!$A$74)</f>
        <v>21297</v>
      </c>
      <c r="W75" s="65">
        <f>SUMIFS('Job Number'!$K$2:$K$194,'Job Number'!$A$2:$A$194,'Line Output'!W$1,'Job Number'!$B$2:$B$194,'Line Output'!$C75,'Job Number'!$E$2:$E$194,'Line Output'!$A$74)</f>
        <v>0</v>
      </c>
      <c r="X75" s="65">
        <f>SUMIFS('Job Number'!$K$2:$K$194,'Job Number'!$A$2:$A$194,'Line Output'!X$1,'Job Number'!$B$2:$B$194,'Line Output'!$C75,'Job Number'!$E$2:$E$194,'Line Output'!$A$74)</f>
        <v>0</v>
      </c>
      <c r="Y75" s="65">
        <f>SUMIFS('Job Number'!$K$2:$K$194,'Job Number'!$A$2:$A$194,'Line Output'!Y$1,'Job Number'!$B$2:$B$194,'Line Output'!$C75,'Job Number'!$E$2:$E$194,'Line Output'!$A$74)</f>
        <v>0</v>
      </c>
      <c r="Z75" s="65">
        <f>SUMIFS('Job Number'!$K$2:$K$194,'Job Number'!$A$2:$A$194,'Line Output'!Z$1,'Job Number'!$B$2:$B$194,'Line Output'!$C75,'Job Number'!$E$2:$E$194,'Line Output'!$A$74)</f>
        <v>0</v>
      </c>
      <c r="AA75" s="65">
        <f>SUMIFS('Job Number'!$K$2:$K$194,'Job Number'!$A$2:$A$194,'Line Output'!AA$1,'Job Number'!$B$2:$B$194,'Line Output'!$C75,'Job Number'!$E$2:$E$194,'Line Output'!$A$74)</f>
        <v>0</v>
      </c>
      <c r="AB75" s="65">
        <f>SUMIFS('Job Number'!$K$2:$K$194,'Job Number'!$A$2:$A$194,'Line Output'!AB$1,'Job Number'!$B$2:$B$194,'Line Output'!$C75,'Job Number'!$E$2:$E$194,'Line Output'!$A$74)</f>
        <v>0</v>
      </c>
      <c r="AC75" s="65">
        <f>SUMIFS('Job Number'!$K$2:$K$194,'Job Number'!$A$2:$A$194,'Line Output'!AC$1,'Job Number'!$B$2:$B$194,'Line Output'!$C75,'Job Number'!$E$2:$E$194,'Line Output'!$A$74)</f>
        <v>0</v>
      </c>
      <c r="AD75" s="65">
        <f>SUMIFS('Job Number'!$K$2:$K$194,'Job Number'!$A$2:$A$194,'Line Output'!AD$1,'Job Number'!$B$2:$B$194,'Line Output'!$C75,'Job Number'!$E$2:$E$194,'Line Output'!$A$74)</f>
        <v>0</v>
      </c>
      <c r="AE75" s="65">
        <f>SUMIFS('Job Number'!$K$2:$K$194,'Job Number'!$A$2:$A$194,'Line Output'!AE$1,'Job Number'!$B$2:$B$194,'Line Output'!$C75,'Job Number'!$E$2:$E$194,'Line Output'!$A$74)</f>
        <v>0</v>
      </c>
      <c r="AF75" s="65">
        <f>SUMIFS('Job Number'!$K$2:$K$194,'Job Number'!$A$2:$A$194,'Line Output'!AF$1,'Job Number'!$B$2:$B$194,'Line Output'!$C75,'Job Number'!$E$2:$E$194,'Line Output'!$A$74)</f>
        <v>0</v>
      </c>
      <c r="AG75" s="65">
        <f>SUMIFS('Job Number'!$K$2:$K$194,'Job Number'!$A$2:$A$194,'Line Output'!AG$1,'Job Number'!$B$2:$B$194,'Line Output'!$C75,'Job Number'!$E$2:$E$194,'Line Output'!$A$74)</f>
        <v>0</v>
      </c>
    </row>
    <row r="76" spans="1:33">
      <c r="B76" s="65"/>
      <c r="C76" s="179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</row>
    <row r="77" spans="1:33" ht="13.5" customHeight="1">
      <c r="A77" s="62" t="str">
        <f>'FG TYPE'!B31</f>
        <v>W03-25050003-Y</v>
      </c>
      <c r="B77" s="216" t="str">
        <f>'FG TYPE'!C31</f>
        <v>MK83</v>
      </c>
      <c r="C77" s="63">
        <f>SUM(B78)</f>
        <v>15871</v>
      </c>
      <c r="D77" s="64">
        <f>SUM(D78)</f>
        <v>0</v>
      </c>
      <c r="E77" s="64">
        <f t="shared" ref="E77:AG77" si="25">SUM(E78)</f>
        <v>0</v>
      </c>
      <c r="F77" s="64">
        <f t="shared" si="25"/>
        <v>0</v>
      </c>
      <c r="G77" s="64">
        <f t="shared" si="25"/>
        <v>0</v>
      </c>
      <c r="H77" s="64">
        <f t="shared" si="25"/>
        <v>0</v>
      </c>
      <c r="I77" s="64">
        <f t="shared" si="25"/>
        <v>0</v>
      </c>
      <c r="J77" s="64">
        <f t="shared" si="25"/>
        <v>0</v>
      </c>
      <c r="K77" s="64">
        <f t="shared" si="25"/>
        <v>0</v>
      </c>
      <c r="L77" s="64">
        <f t="shared" si="25"/>
        <v>0</v>
      </c>
      <c r="M77" s="64">
        <f t="shared" si="25"/>
        <v>0</v>
      </c>
      <c r="N77" s="64">
        <f t="shared" si="25"/>
        <v>0</v>
      </c>
      <c r="O77" s="64">
        <f t="shared" si="25"/>
        <v>0</v>
      </c>
      <c r="P77" s="64">
        <f t="shared" si="25"/>
        <v>0</v>
      </c>
      <c r="Q77" s="64">
        <f t="shared" si="25"/>
        <v>0</v>
      </c>
      <c r="R77" s="64">
        <f t="shared" si="25"/>
        <v>0</v>
      </c>
      <c r="S77" s="64">
        <f t="shared" si="25"/>
        <v>0</v>
      </c>
      <c r="T77" s="64">
        <f t="shared" si="25"/>
        <v>0</v>
      </c>
      <c r="U77" s="64">
        <f t="shared" si="25"/>
        <v>0</v>
      </c>
      <c r="V77" s="64">
        <f t="shared" si="25"/>
        <v>0</v>
      </c>
      <c r="W77" s="64">
        <f t="shared" si="25"/>
        <v>0</v>
      </c>
      <c r="X77" s="64">
        <f t="shared" si="25"/>
        <v>15871</v>
      </c>
      <c r="Y77" s="64">
        <f t="shared" si="25"/>
        <v>0</v>
      </c>
      <c r="Z77" s="64">
        <f t="shared" si="25"/>
        <v>0</v>
      </c>
      <c r="AA77" s="64">
        <f t="shared" si="25"/>
        <v>0</v>
      </c>
      <c r="AB77" s="64">
        <f t="shared" si="25"/>
        <v>0</v>
      </c>
      <c r="AC77" s="64">
        <f t="shared" si="25"/>
        <v>0</v>
      </c>
      <c r="AD77" s="64">
        <f t="shared" si="25"/>
        <v>0</v>
      </c>
      <c r="AE77" s="64">
        <f t="shared" si="25"/>
        <v>0</v>
      </c>
      <c r="AF77" s="64">
        <f t="shared" si="25"/>
        <v>0</v>
      </c>
      <c r="AG77" s="64">
        <f t="shared" si="25"/>
        <v>0</v>
      </c>
    </row>
    <row r="78" spans="1:33">
      <c r="B78" s="65">
        <f>SUM(D78:AG78)</f>
        <v>15871</v>
      </c>
      <c r="C78" s="179" t="str">
        <f>'FG TYPE'!E31</f>
        <v>Y01</v>
      </c>
      <c r="D78" s="65">
        <f>SUMIFS('Job Number'!$K$2:$K$194,'Job Number'!$A$2:$A$194,'Line Output'!D$1,'Job Number'!$B$2:$B$194,'Line Output'!$C78,'Job Number'!$E$2:$E$194,'Line Output'!$A$77)</f>
        <v>0</v>
      </c>
      <c r="E78" s="65">
        <f>SUMIFS('Job Number'!$K$2:$K$194,'Job Number'!$A$2:$A$194,'Line Output'!E$1,'Job Number'!$B$2:$B$194,'Line Output'!$C78,'Job Number'!$E$2:$E$194,'Line Output'!$A$77)</f>
        <v>0</v>
      </c>
      <c r="F78" s="65">
        <f>SUMIFS('Job Number'!$K$2:$K$194,'Job Number'!$A$2:$A$194,'Line Output'!F$1,'Job Number'!$B$2:$B$194,'Line Output'!$C78,'Job Number'!$E$2:$E$194,'Line Output'!$A$77)</f>
        <v>0</v>
      </c>
      <c r="G78" s="65">
        <f>SUMIFS('Job Number'!$K$2:$K$194,'Job Number'!$A$2:$A$194,'Line Output'!G$1,'Job Number'!$B$2:$B$194,'Line Output'!$C78,'Job Number'!$E$2:$E$194,'Line Output'!$A$77)</f>
        <v>0</v>
      </c>
      <c r="H78" s="65">
        <f>SUMIFS('Job Number'!$K$2:$K$194,'Job Number'!$A$2:$A$194,'Line Output'!H$1,'Job Number'!$B$2:$B$194,'Line Output'!$C78,'Job Number'!$E$2:$E$194,'Line Output'!$A$77)</f>
        <v>0</v>
      </c>
      <c r="I78" s="65">
        <f>SUMIFS('Job Number'!$K$2:$K$194,'Job Number'!$A$2:$A$194,'Line Output'!I$1,'Job Number'!$B$2:$B$194,'Line Output'!$C78,'Job Number'!$E$2:$E$194,'Line Output'!$A$77)</f>
        <v>0</v>
      </c>
      <c r="J78" s="65">
        <f>SUMIFS('Job Number'!$K$2:$K$194,'Job Number'!$A$2:$A$194,'Line Output'!J$1,'Job Number'!$B$2:$B$194,'Line Output'!$C78,'Job Number'!$E$2:$E$194,'Line Output'!$A$77)</f>
        <v>0</v>
      </c>
      <c r="K78" s="65">
        <f>SUMIFS('Job Number'!$K$2:$K$194,'Job Number'!$A$2:$A$194,'Line Output'!K$1,'Job Number'!$B$2:$B$194,'Line Output'!$C78,'Job Number'!$E$2:$E$194,'Line Output'!$A$77)</f>
        <v>0</v>
      </c>
      <c r="L78" s="65">
        <f>SUMIFS('Job Number'!$K$2:$K$194,'Job Number'!$A$2:$A$194,'Line Output'!L$1,'Job Number'!$B$2:$B$194,'Line Output'!$C78,'Job Number'!$E$2:$E$194,'Line Output'!$A$77)</f>
        <v>0</v>
      </c>
      <c r="M78" s="65">
        <f>SUMIFS('Job Number'!$K$2:$K$194,'Job Number'!$A$2:$A$194,'Line Output'!M$1,'Job Number'!$B$2:$B$194,'Line Output'!$C78,'Job Number'!$E$2:$E$194,'Line Output'!$A$77)</f>
        <v>0</v>
      </c>
      <c r="N78" s="65">
        <f>SUMIFS('Job Number'!$K$2:$K$194,'Job Number'!$A$2:$A$194,'Line Output'!N$1,'Job Number'!$B$2:$B$194,'Line Output'!$C78,'Job Number'!$E$2:$E$194,'Line Output'!$A$77)</f>
        <v>0</v>
      </c>
      <c r="O78" s="65">
        <f>SUMIFS('Job Number'!$K$2:$K$194,'Job Number'!$A$2:$A$194,'Line Output'!O$1,'Job Number'!$B$2:$B$194,'Line Output'!$C78,'Job Number'!$E$2:$E$194,'Line Output'!$A$77)</f>
        <v>0</v>
      </c>
      <c r="P78" s="65">
        <f>SUMIFS('Job Number'!$K$2:$K$194,'Job Number'!$A$2:$A$194,'Line Output'!P$1,'Job Number'!$B$2:$B$194,'Line Output'!$C78,'Job Number'!$E$2:$E$194,'Line Output'!$A$77)</f>
        <v>0</v>
      </c>
      <c r="Q78" s="65">
        <f>SUMIFS('Job Number'!$K$2:$K$194,'Job Number'!$A$2:$A$194,'Line Output'!Q$1,'Job Number'!$B$2:$B$194,'Line Output'!$C78,'Job Number'!$E$2:$E$194,'Line Output'!$A$77)</f>
        <v>0</v>
      </c>
      <c r="R78" s="65">
        <f>SUMIFS('Job Number'!$K$2:$K$194,'Job Number'!$A$2:$A$194,'Line Output'!R$1,'Job Number'!$B$2:$B$194,'Line Output'!$C78,'Job Number'!$E$2:$E$194,'Line Output'!$A$77)</f>
        <v>0</v>
      </c>
      <c r="S78" s="65">
        <f>SUMIFS('Job Number'!$K$2:$K$194,'Job Number'!$A$2:$A$194,'Line Output'!S$1,'Job Number'!$B$2:$B$194,'Line Output'!$C78,'Job Number'!$E$2:$E$194,'Line Output'!$A$77)</f>
        <v>0</v>
      </c>
      <c r="T78" s="65">
        <f>SUMIFS('Job Number'!$K$2:$K$194,'Job Number'!$A$2:$A$194,'Line Output'!T$1,'Job Number'!$B$2:$B$194,'Line Output'!$C78,'Job Number'!$E$2:$E$194,'Line Output'!$A$77)</f>
        <v>0</v>
      </c>
      <c r="U78" s="65">
        <f>SUMIFS('Job Number'!$K$2:$K$194,'Job Number'!$A$2:$A$194,'Line Output'!U$1,'Job Number'!$B$2:$B$194,'Line Output'!$C78,'Job Number'!$E$2:$E$194,'Line Output'!$A$77)</f>
        <v>0</v>
      </c>
      <c r="V78" s="65">
        <f>SUMIFS('Job Number'!$K$2:$K$194,'Job Number'!$A$2:$A$194,'Line Output'!V$1,'Job Number'!$B$2:$B$194,'Line Output'!$C78,'Job Number'!$E$2:$E$194,'Line Output'!$A$77)</f>
        <v>0</v>
      </c>
      <c r="W78" s="65">
        <f>SUMIFS('Job Number'!$K$2:$K$194,'Job Number'!$A$2:$A$194,'Line Output'!W$1,'Job Number'!$B$2:$B$194,'Line Output'!$C78,'Job Number'!$E$2:$E$194,'Line Output'!$A$77)</f>
        <v>0</v>
      </c>
      <c r="X78" s="65">
        <f>SUMIFS('Job Number'!$K$2:$K$194,'Job Number'!$A$2:$A$194,'Line Output'!X$1,'Job Number'!$B$2:$B$194,'Line Output'!$C78,'Job Number'!$E$2:$E$194,'Line Output'!$A$77)</f>
        <v>15871</v>
      </c>
      <c r="Y78" s="65">
        <f>SUMIFS('Job Number'!$K$2:$K$194,'Job Number'!$A$2:$A$194,'Line Output'!Y$1,'Job Number'!$B$2:$B$194,'Line Output'!$C78,'Job Number'!$E$2:$E$194,'Line Output'!$A$77)</f>
        <v>0</v>
      </c>
      <c r="Z78" s="65">
        <f>SUMIFS('Job Number'!$K$2:$K$194,'Job Number'!$A$2:$A$194,'Line Output'!Z$1,'Job Number'!$B$2:$B$194,'Line Output'!$C78,'Job Number'!$E$2:$E$194,'Line Output'!$A$77)</f>
        <v>0</v>
      </c>
      <c r="AA78" s="65">
        <f>SUMIFS('Job Number'!$K$2:$K$194,'Job Number'!$A$2:$A$194,'Line Output'!AA$1,'Job Number'!$B$2:$B$194,'Line Output'!$C78,'Job Number'!$E$2:$E$194,'Line Output'!$A$77)</f>
        <v>0</v>
      </c>
      <c r="AB78" s="65">
        <f>SUMIFS('Job Number'!$K$2:$K$194,'Job Number'!$A$2:$A$194,'Line Output'!AB$1,'Job Number'!$B$2:$B$194,'Line Output'!$C78,'Job Number'!$E$2:$E$194,'Line Output'!$A$77)</f>
        <v>0</v>
      </c>
      <c r="AC78" s="65">
        <f>SUMIFS('Job Number'!$K$2:$K$194,'Job Number'!$A$2:$A$194,'Line Output'!AC$1,'Job Number'!$B$2:$B$194,'Line Output'!$C78,'Job Number'!$E$2:$E$194,'Line Output'!$A$77)</f>
        <v>0</v>
      </c>
      <c r="AD78" s="65">
        <f>SUMIFS('Job Number'!$K$2:$K$194,'Job Number'!$A$2:$A$194,'Line Output'!AD$1,'Job Number'!$B$2:$B$194,'Line Output'!$C78,'Job Number'!$E$2:$E$194,'Line Output'!$A$77)</f>
        <v>0</v>
      </c>
      <c r="AE78" s="65">
        <f>SUMIFS('Job Number'!$K$2:$K$194,'Job Number'!$A$2:$A$194,'Line Output'!AE$1,'Job Number'!$B$2:$B$194,'Line Output'!$C78,'Job Number'!$E$2:$E$194,'Line Output'!$A$77)</f>
        <v>0</v>
      </c>
      <c r="AF78" s="65">
        <f>SUMIFS('Job Number'!$K$2:$K$194,'Job Number'!$A$2:$A$194,'Line Output'!AF$1,'Job Number'!$B$2:$B$194,'Line Output'!$C78,'Job Number'!$E$2:$E$194,'Line Output'!$A$77)</f>
        <v>0</v>
      </c>
      <c r="AG78" s="65">
        <f>SUMIFS('Job Number'!$K$2:$K$194,'Job Number'!$A$2:$A$194,'Line Output'!AG$1,'Job Number'!$B$2:$B$194,'Line Output'!$C78,'Job Number'!$E$2:$E$194,'Line Output'!$A$77)</f>
        <v>0</v>
      </c>
    </row>
    <row r="79" spans="1:33">
      <c r="B79" s="65"/>
      <c r="C79" s="179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</row>
    <row r="80" spans="1:33">
      <c r="B80" s="65"/>
      <c r="C80" s="179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</row>
    <row r="81" spans="2:33" s="60" customFormat="1">
      <c r="B81" s="65"/>
      <c r="C81" s="179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</row>
    <row r="82" spans="2:33" s="60" customFormat="1">
      <c r="B82" s="65"/>
      <c r="C82" s="179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</row>
    <row r="83" spans="2:33" s="60" customFormat="1">
      <c r="B83" s="65"/>
      <c r="C83" s="179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</row>
    <row r="84" spans="2:33" s="60" customFormat="1">
      <c r="B84" s="220" t="s">
        <v>123</v>
      </c>
      <c r="C84" s="267">
        <f>SUM(C2:C21)</f>
        <v>1642.4200000000003</v>
      </c>
      <c r="D84" s="266" t="s">
        <v>121</v>
      </c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</row>
    <row r="85" spans="2:33" s="60" customFormat="1">
      <c r="B85" s="65"/>
      <c r="C85" s="179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</row>
    <row r="86" spans="2:33" s="60" customFormat="1" ht="17.25" customHeight="1">
      <c r="B86" s="220" t="s">
        <v>124</v>
      </c>
      <c r="C86" s="268">
        <f>SUM(C26:C78)</f>
        <v>191114</v>
      </c>
      <c r="D86" s="266" t="s">
        <v>122</v>
      </c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spans="2:33" s="60" customFormat="1" ht="17.25" customHeight="1">
      <c r="B87" s="65"/>
      <c r="C87" s="179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</row>
    <row r="88" spans="2:33" s="60" customFormat="1" ht="17.25" customHeight="1">
      <c r="B88" s="65"/>
      <c r="C88" s="179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</row>
    <row r="89" spans="2:33" s="60" customFormat="1" ht="17.25" customHeight="1">
      <c r="B89" s="65"/>
      <c r="C89" s="179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</row>
    <row r="90" spans="2:33" s="60" customFormat="1" ht="17.25" customHeight="1">
      <c r="B90" s="65"/>
      <c r="C90" s="179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</row>
    <row r="91" spans="2:33" s="60" customFormat="1" ht="17.25" customHeight="1">
      <c r="B91" s="65"/>
      <c r="C91" s="66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</row>
    <row r="92" spans="2:33" s="60" customFormat="1" ht="17.25" customHeight="1">
      <c r="B92" s="65"/>
      <c r="C92" s="179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</row>
    <row r="93" spans="2:33" s="60" customFormat="1" ht="17.25" customHeight="1">
      <c r="B93" s="65"/>
      <c r="C93" s="66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</row>
    <row r="94" spans="2:33" s="60" customFormat="1" ht="17.25" customHeight="1">
      <c r="B94" s="65"/>
      <c r="C94" s="66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</row>
    <row r="95" spans="2:33" s="60" customFormat="1" ht="17.25" customHeight="1">
      <c r="B95" s="65"/>
      <c r="C95" s="66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</row>
    <row r="96" spans="2:33" s="60" customFormat="1" ht="17.25" customHeight="1">
      <c r="B96" s="65"/>
      <c r="C96" s="66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</row>
    <row r="97" spans="2:33" s="60" customFormat="1" ht="17.25" customHeight="1">
      <c r="B97" s="65"/>
      <c r="C97" s="66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</row>
    <row r="98" spans="2:33" s="60" customFormat="1" ht="17.25" customHeight="1">
      <c r="B98" s="65"/>
      <c r="C98" s="66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</row>
  </sheetData>
  <autoFilter ref="B1:B99"/>
  <phoneticPr fontId="8" type="noConversion"/>
  <pageMargins left="0.70866141732283472" right="0.70866141732283472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H13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7" sqref="C37"/>
    </sheetView>
  </sheetViews>
  <sheetFormatPr defaultRowHeight="15"/>
  <cols>
    <col min="1" max="1" width="20.7109375" style="59" customWidth="1"/>
    <col min="2" max="2" width="13.42578125" style="60" bestFit="1" customWidth="1"/>
    <col min="3" max="3" width="13.5703125" style="1" customWidth="1"/>
    <col min="4" max="31" width="9.140625" style="1"/>
    <col min="32" max="33" width="9.140625" style="1" customWidth="1"/>
    <col min="34" max="16384" width="9.140625" style="1"/>
  </cols>
  <sheetData>
    <row r="1" spans="1:34">
      <c r="B1" s="59" t="s">
        <v>0</v>
      </c>
      <c r="D1" s="3">
        <v>45261</v>
      </c>
      <c r="E1" s="3">
        <v>45262</v>
      </c>
      <c r="F1" s="3">
        <v>45263</v>
      </c>
      <c r="G1" s="3">
        <v>45264</v>
      </c>
      <c r="H1" s="3">
        <v>45265</v>
      </c>
      <c r="I1" s="3">
        <v>45266</v>
      </c>
      <c r="J1" s="3">
        <v>45267</v>
      </c>
      <c r="K1" s="3">
        <v>45268</v>
      </c>
      <c r="L1" s="3">
        <v>45269</v>
      </c>
      <c r="M1" s="3">
        <v>45270</v>
      </c>
      <c r="N1" s="3">
        <v>45271</v>
      </c>
      <c r="O1" s="3">
        <v>45272</v>
      </c>
      <c r="P1" s="3">
        <v>45273</v>
      </c>
      <c r="Q1" s="3">
        <v>45274</v>
      </c>
      <c r="R1" s="3">
        <v>45275</v>
      </c>
      <c r="S1" s="3">
        <v>45276</v>
      </c>
      <c r="T1" s="3">
        <v>45277</v>
      </c>
      <c r="U1" s="3">
        <v>45278</v>
      </c>
      <c r="V1" s="3">
        <v>45279</v>
      </c>
      <c r="W1" s="3">
        <v>45280</v>
      </c>
      <c r="X1" s="3">
        <v>45281</v>
      </c>
      <c r="Y1" s="3">
        <v>45282</v>
      </c>
      <c r="Z1" s="3">
        <v>45283</v>
      </c>
      <c r="AA1" s="3">
        <v>45284</v>
      </c>
      <c r="AB1" s="3">
        <v>45285</v>
      </c>
      <c r="AC1" s="3">
        <v>45286</v>
      </c>
      <c r="AD1" s="3">
        <v>45287</v>
      </c>
      <c r="AE1" s="3">
        <v>45288</v>
      </c>
      <c r="AF1" s="3">
        <v>45289</v>
      </c>
      <c r="AG1" s="3">
        <v>45290</v>
      </c>
      <c r="AH1" s="3"/>
    </row>
    <row r="2" spans="1:34">
      <c r="A2" s="188" t="str">
        <f>'FG TYPE'!B2</f>
        <v>W01-03000027</v>
      </c>
      <c r="B2" s="217">
        <f>SUM(D2:AG2)</f>
        <v>343.16</v>
      </c>
      <c r="C2" s="1" t="s">
        <v>1</v>
      </c>
      <c r="D2" s="256">
        <f>SUMIFS('Job Number'!$K$2:$K$194,'Job Number'!$A$2:$A$194,'Product Result'!D$1,'Job Number'!$E$2:$E$194,'Product Result'!$A$2)</f>
        <v>63.92</v>
      </c>
      <c r="E2" s="256">
        <f>SUMIFS('Job Number'!$K$2:$K$194,'Job Number'!$A$2:$A$194,'Product Result'!E$1,'Job Number'!$E$2:$E$194,'Product Result'!$A$2)</f>
        <v>0</v>
      </c>
      <c r="F2" s="256">
        <f>SUMIFS('Job Number'!$K$2:$K$194,'Job Number'!$A$2:$A$194,'Product Result'!F$1,'Job Number'!$E$2:$E$194,'Product Result'!$A$2)</f>
        <v>0</v>
      </c>
      <c r="G2" s="256">
        <f>SUMIFS('Job Number'!$K$2:$K$194,'Job Number'!$A$2:$A$194,'Product Result'!G$1,'Job Number'!$E$2:$E$194,'Product Result'!$A$2)</f>
        <v>82.26</v>
      </c>
      <c r="H2" s="256">
        <f>SUMIFS('Job Number'!$K$2:$K$194,'Job Number'!$A$2:$A$194,'Product Result'!H$1,'Job Number'!$E$2:$E$194,'Product Result'!$A$2)</f>
        <v>87.98</v>
      </c>
      <c r="I2" s="256">
        <f>SUMIFS('Job Number'!$K$2:$K$194,'Job Number'!$A$2:$A$194,'Product Result'!I$1,'Job Number'!$E$2:$E$194,'Product Result'!$A$2)</f>
        <v>66.94</v>
      </c>
      <c r="J2" s="256">
        <f>SUMIFS('Job Number'!$K$2:$K$194,'Job Number'!$A$2:$A$194,'Product Result'!J$1,'Job Number'!$E$2:$E$194,'Product Result'!$A$2)</f>
        <v>0</v>
      </c>
      <c r="K2" s="256">
        <f>SUMIFS('Job Number'!$K$2:$K$194,'Job Number'!$A$2:$A$194,'Product Result'!K$1,'Job Number'!$E$2:$E$194,'Product Result'!$A$2)</f>
        <v>30.66</v>
      </c>
      <c r="L2" s="256">
        <f>SUMIFS('Job Number'!$K$2:$K$194,'Job Number'!$A$2:$A$194,'Product Result'!L$1,'Job Number'!$E$2:$E$194,'Product Result'!$A$2)</f>
        <v>0</v>
      </c>
      <c r="M2" s="256">
        <f>SUMIFS('Job Number'!$K$2:$K$194,'Job Number'!$A$2:$A$194,'Product Result'!M$1,'Job Number'!$E$2:$E$194,'Product Result'!$A$2)</f>
        <v>0</v>
      </c>
      <c r="N2" s="256">
        <f>SUMIFS('Job Number'!$K$2:$K$194,'Job Number'!$A$2:$A$194,'Product Result'!N$1,'Job Number'!$E$2:$E$194,'Product Result'!$A$2)</f>
        <v>11.4</v>
      </c>
      <c r="O2" s="256">
        <f>SUMIFS('Job Number'!$K$2:$K$194,'Job Number'!$A$2:$A$194,'Product Result'!O$1,'Job Number'!$E$2:$E$194,'Product Result'!$A$2)</f>
        <v>0</v>
      </c>
      <c r="P2" s="256">
        <f>SUMIFS('Job Number'!$K$2:$K$194,'Job Number'!$A$2:$A$194,'Product Result'!P$1,'Job Number'!$E$2:$E$194,'Product Result'!$A$2)</f>
        <v>0</v>
      </c>
      <c r="Q2" s="256">
        <f>SUMIFS('Job Number'!$K$2:$K$194,'Job Number'!$A$2:$A$194,'Product Result'!Q$1,'Job Number'!$E$2:$E$194,'Product Result'!$A$2)</f>
        <v>0</v>
      </c>
      <c r="R2" s="256">
        <f>SUMIFS('Job Number'!$K$2:$K$194,'Job Number'!$A$2:$A$194,'Product Result'!R$1,'Job Number'!$E$2:$E$194,'Product Result'!$A$2)</f>
        <v>0</v>
      </c>
      <c r="S2" s="256">
        <f>SUMIFS('Job Number'!$K$2:$K$194,'Job Number'!$A$2:$A$194,'Product Result'!S$1,'Job Number'!$E$2:$E$194,'Product Result'!$A$2)</f>
        <v>0</v>
      </c>
      <c r="T2" s="256">
        <f>SUMIFS('Job Number'!$K$2:$K$194,'Job Number'!$A$2:$A$194,'Product Result'!T$1,'Job Number'!$E$2:$E$194,'Product Result'!$A$2)</f>
        <v>0</v>
      </c>
      <c r="U2" s="256">
        <f>SUMIFS('Job Number'!$K$2:$K$194,'Job Number'!$A$2:$A$194,'Product Result'!U$1,'Job Number'!$E$2:$E$194,'Product Result'!$A$2)</f>
        <v>0</v>
      </c>
      <c r="V2" s="256">
        <f>SUMIFS('Job Number'!$K$2:$K$194,'Job Number'!$A$2:$A$194,'Product Result'!V$1,'Job Number'!$E$2:$E$194,'Product Result'!$A$2)</f>
        <v>0</v>
      </c>
      <c r="W2" s="256">
        <f>SUMIFS('Job Number'!$K$2:$K$194,'Job Number'!$A$2:$A$194,'Product Result'!W$1,'Job Number'!$E$2:$E$194,'Product Result'!$A$2)</f>
        <v>0</v>
      </c>
      <c r="X2" s="256">
        <f>SUMIFS('Job Number'!$K$2:$K$194,'Job Number'!$A$2:$A$194,'Product Result'!X$1,'Job Number'!$E$2:$E$194,'Product Result'!$A$2)</f>
        <v>0</v>
      </c>
      <c r="Y2" s="256">
        <f>SUMIFS('Job Number'!$K$2:$K$194,'Job Number'!$A$2:$A$194,'Product Result'!Y$1,'Job Number'!$E$2:$E$194,'Product Result'!$A$2)</f>
        <v>0</v>
      </c>
      <c r="Z2" s="256">
        <f>SUMIFS('Job Number'!$K$2:$K$194,'Job Number'!$A$2:$A$194,'Product Result'!Z$1,'Job Number'!$E$2:$E$194,'Product Result'!$A$2)</f>
        <v>0</v>
      </c>
      <c r="AA2" s="256">
        <f>SUMIFS('Job Number'!$K$2:$K$194,'Job Number'!$A$2:$A$194,'Product Result'!AA$1,'Job Number'!$E$2:$E$194,'Product Result'!$A$2)</f>
        <v>0</v>
      </c>
      <c r="AB2" s="256">
        <f>SUMIFS('Job Number'!$K$2:$K$194,'Job Number'!$A$2:$A$194,'Product Result'!AB$1,'Job Number'!$E$2:$E$194,'Product Result'!$A$2)</f>
        <v>0</v>
      </c>
      <c r="AC2" s="256">
        <f>SUMIFS('Job Number'!$K$2:$K$194,'Job Number'!$A$2:$A$194,'Product Result'!AC$1,'Job Number'!$E$2:$E$194,'Product Result'!$A$2)</f>
        <v>0</v>
      </c>
      <c r="AD2" s="256">
        <f>SUMIFS('Job Number'!$K$2:$K$194,'Job Number'!$A$2:$A$194,'Product Result'!AD$1,'Job Number'!$E$2:$E$194,'Product Result'!$A$2)</f>
        <v>0</v>
      </c>
      <c r="AE2" s="256">
        <f>SUMIFS('Job Number'!$K$2:$K$194,'Job Number'!$A$2:$A$194,'Product Result'!AE$1,'Job Number'!$E$2:$E$194,'Product Result'!$A$2)</f>
        <v>0</v>
      </c>
      <c r="AF2" s="256">
        <f>SUMIFS('Job Number'!$K$2:$K$194,'Job Number'!$A$2:$A$194,'Product Result'!AF$1,'Job Number'!$E$2:$E$194,'Product Result'!$A$2)</f>
        <v>0</v>
      </c>
      <c r="AG2" s="256">
        <f>SUMIFS('Job Number'!$K$2:$K$194,'Job Number'!$A$2:$A$194,'Product Result'!AG$1,'Job Number'!$E$2:$E$194,'Product Result'!$A$2)</f>
        <v>0</v>
      </c>
    </row>
    <row r="3" spans="1:34">
      <c r="A3" s="188" t="str">
        <f>'FG TYPE'!C2</f>
        <v>0,127 A</v>
      </c>
      <c r="B3" s="185">
        <f>IFERROR(B2/#REF!,0)</f>
        <v>0</v>
      </c>
      <c r="C3" s="1" t="s">
        <v>2</v>
      </c>
      <c r="D3" s="5" t="str">
        <f>IFERROR(D2/#REF!,"")</f>
        <v/>
      </c>
      <c r="E3" s="5" t="str">
        <f>IFERROR(E2/#REF!,"")</f>
        <v/>
      </c>
      <c r="F3" s="5" t="str">
        <f>IFERROR(F2/#REF!,"")</f>
        <v/>
      </c>
      <c r="G3" s="5" t="str">
        <f>IFERROR(G2/#REF!,"")</f>
        <v/>
      </c>
      <c r="H3" s="5" t="str">
        <f>IFERROR(H2/#REF!,"")</f>
        <v/>
      </c>
      <c r="I3" s="5" t="str">
        <f>IFERROR(I2/#REF!,"")</f>
        <v/>
      </c>
      <c r="J3" s="5" t="str">
        <f>IFERROR(J2/#REF!,"")</f>
        <v/>
      </c>
      <c r="K3" s="5" t="str">
        <f>IFERROR(K2/#REF!,"")</f>
        <v/>
      </c>
      <c r="L3" s="5" t="str">
        <f>IFERROR(L2/#REF!,"")</f>
        <v/>
      </c>
      <c r="M3" s="5" t="str">
        <f>IFERROR(M2/#REF!,"")</f>
        <v/>
      </c>
      <c r="N3" s="5" t="str">
        <f>IFERROR(N2/#REF!,"")</f>
        <v/>
      </c>
      <c r="O3" s="5" t="str">
        <f>IFERROR(O2/#REF!,"")</f>
        <v/>
      </c>
      <c r="P3" s="5" t="str">
        <f>IFERROR(P2/#REF!,"")</f>
        <v/>
      </c>
      <c r="Q3" s="5" t="str">
        <f>IFERROR(Q2/#REF!,"")</f>
        <v/>
      </c>
      <c r="R3" s="5" t="str">
        <f>IFERROR(R2/#REF!,"")</f>
        <v/>
      </c>
      <c r="S3" s="5" t="str">
        <f>IFERROR(S2/#REF!,"")</f>
        <v/>
      </c>
      <c r="T3" s="5" t="str">
        <f>IFERROR(T2/#REF!,"")</f>
        <v/>
      </c>
      <c r="U3" s="5" t="str">
        <f>IFERROR(U2/#REF!,"")</f>
        <v/>
      </c>
      <c r="V3" s="5" t="str">
        <f>IFERROR(V2/#REF!,"")</f>
        <v/>
      </c>
      <c r="W3" s="5" t="str">
        <f>IFERROR(W2/#REF!,"")</f>
        <v/>
      </c>
      <c r="X3" s="5" t="str">
        <f>IFERROR(X2/#REF!,"")</f>
        <v/>
      </c>
      <c r="Y3" s="5" t="str">
        <f>IFERROR(Y2/#REF!,"")</f>
        <v/>
      </c>
      <c r="Z3" s="5" t="str">
        <f>IFERROR(Z2/#REF!,"")</f>
        <v/>
      </c>
      <c r="AA3" s="5" t="str">
        <f>IFERROR(AA2/#REF!,"")</f>
        <v/>
      </c>
      <c r="AB3" s="5" t="str">
        <f>IFERROR(AB2/#REF!,"")</f>
        <v/>
      </c>
      <c r="AC3" s="5" t="str">
        <f>IFERROR(AC2/#REF!,"")</f>
        <v/>
      </c>
      <c r="AD3" s="5" t="str">
        <f>IFERROR(AD2/#REF!,"")</f>
        <v/>
      </c>
      <c r="AE3" s="5" t="str">
        <f>IFERROR(AE2/#REF!,"")</f>
        <v/>
      </c>
      <c r="AF3" s="5" t="str">
        <f>IFERROR(AF2/#REF!,"")</f>
        <v/>
      </c>
      <c r="AG3" s="5" t="str">
        <f>IFERROR(AG2/#REF!,"")</f>
        <v/>
      </c>
    </row>
    <row r="4" spans="1:34">
      <c r="B4" s="65">
        <f>SUM(D4:AG4)-AE4-X4-Q4-J4</f>
        <v>8.4954043119030223E-3</v>
      </c>
      <c r="C4" s="1" t="s">
        <v>3</v>
      </c>
      <c r="D4" s="4">
        <f>SUMIFS('Job Number'!$Q$2:$Q$194,'Job Number'!$A$2:$A$194,'Product Result'!D$1,'Job Number'!$E$2:$E$194,'Product Result'!$A$2)</f>
        <v>0</v>
      </c>
      <c r="E4" s="4">
        <f>SUMIFS('Job Number'!$Q$2:$Q$194,'Job Number'!$A$2:$A$194,'Product Result'!E$1,'Job Number'!$E$2:$E$194,'Product Result'!$A$2)</f>
        <v>0</v>
      </c>
      <c r="F4" s="4">
        <f>SUMIFS('Job Number'!$Q$2:$Q$194,'Job Number'!$A$2:$A$194,'Product Result'!F$1,'Job Number'!$E$2:$E$194,'Product Result'!$A$2)</f>
        <v>0</v>
      </c>
      <c r="G4" s="4">
        <f>SUMIFS('Job Number'!$Q$2:$Q$194,'Job Number'!$A$2:$A$194,'Product Result'!G$1,'Job Number'!$E$2:$E$194,'Product Result'!$A$2)</f>
        <v>0</v>
      </c>
      <c r="H4" s="4">
        <f>SUMIFS('Job Number'!$Q$2:$Q$194,'Job Number'!$A$2:$A$194,'Product Result'!H$1,'Job Number'!$E$2:$E$194,'Product Result'!$A$2)</f>
        <v>2.4943310657596371E-3</v>
      </c>
      <c r="I4" s="4">
        <f>SUMIFS('Job Number'!$Q$2:$Q$194,'Job Number'!$A$2:$A$194,'Product Result'!I$1,'Job Number'!$E$2:$E$194,'Product Result'!$A$2)</f>
        <v>5.349182763744428E-3</v>
      </c>
      <c r="J4" s="4">
        <f>SUMIFS('Job Number'!$Q$2:$Q$194,'Job Number'!$A$2:$A$194,'Product Result'!J$1,'Job Number'!$E$2:$E$194,'Product Result'!$A$2)</f>
        <v>0</v>
      </c>
      <c r="K4" s="4">
        <f>SUMIFS('Job Number'!$Q$2:$Q$194,'Job Number'!$A$2:$A$194,'Product Result'!K$1,'Job Number'!$E$2:$E$194,'Product Result'!$A$2)</f>
        <v>6.5189048239895696E-4</v>
      </c>
      <c r="L4" s="4">
        <f>SUMIFS('Job Number'!$Q$2:$Q$194,'Job Number'!$A$2:$A$194,'Product Result'!L$1,'Job Number'!$E$2:$E$194,'Product Result'!$A$2)</f>
        <v>0</v>
      </c>
      <c r="M4" s="4">
        <f>SUMIFS('Job Number'!$Q$2:$Q$194,'Job Number'!$A$2:$A$194,'Product Result'!M$1,'Job Number'!$E$2:$E$194,'Product Result'!$A$2)</f>
        <v>0</v>
      </c>
      <c r="N4" s="4">
        <f>SUMIFS('Job Number'!$Q$2:$Q$194,'Job Number'!$A$2:$A$194,'Product Result'!N$1,'Job Number'!$E$2:$E$194,'Product Result'!$A$2)</f>
        <v>0</v>
      </c>
      <c r="O4" s="4">
        <f>SUMIFS('Job Number'!$Q$2:$Q$194,'Job Number'!$A$2:$A$194,'Product Result'!O$1,'Job Number'!$E$2:$E$194,'Product Result'!$A$2)</f>
        <v>0</v>
      </c>
      <c r="P4" s="4">
        <f>SUMIFS('Job Number'!$Q$2:$Q$194,'Job Number'!$A$2:$A$194,'Product Result'!P$1,'Job Number'!$E$2:$E$194,'Product Result'!$A$2)</f>
        <v>0</v>
      </c>
      <c r="Q4" s="4">
        <f>SUMIFS('Job Number'!$Q$2:$Q$194,'Job Number'!$A$2:$A$194,'Product Result'!Q$1,'Job Number'!$E$2:$E$194,'Product Result'!$A$2)</f>
        <v>0</v>
      </c>
      <c r="R4" s="4">
        <f>SUMIFS('Job Number'!$Q$2:$Q$194,'Job Number'!$A$2:$A$194,'Product Result'!R$1,'Job Number'!$E$2:$E$194,'Product Result'!$A$2)</f>
        <v>0</v>
      </c>
      <c r="S4" s="4">
        <f>SUMIFS('Job Number'!$Q$2:$Q$194,'Job Number'!$A$2:$A$194,'Product Result'!S$1,'Job Number'!$E$2:$E$194,'Product Result'!$A$2)</f>
        <v>0</v>
      </c>
      <c r="T4" s="4">
        <f>SUMIFS('Job Number'!$Q$2:$Q$194,'Job Number'!$A$2:$A$194,'Product Result'!T$1,'Job Number'!$E$2:$E$194,'Product Result'!$A$2)</f>
        <v>0</v>
      </c>
      <c r="U4" s="4">
        <f>SUMIFS('Job Number'!$Q$2:$Q$194,'Job Number'!$A$2:$A$194,'Product Result'!U$1,'Job Number'!$E$2:$E$194,'Product Result'!$A$2)</f>
        <v>0</v>
      </c>
      <c r="V4" s="4">
        <f>SUMIFS('Job Number'!$Q$2:$Q$194,'Job Number'!$A$2:$A$194,'Product Result'!V$1,'Job Number'!$E$2:$E$194,'Product Result'!$A$2)</f>
        <v>0</v>
      </c>
      <c r="W4" s="4">
        <f>SUMIFS('Job Number'!$Q$2:$Q$194,'Job Number'!$A$2:$A$194,'Product Result'!W$1,'Job Number'!$E$2:$E$194,'Product Result'!$A$2)</f>
        <v>0</v>
      </c>
      <c r="X4" s="4">
        <f>SUMIFS('Job Number'!$Q$2:$Q$194,'Job Number'!$A$2:$A$194,'Product Result'!X$1,'Job Number'!$E$2:$E$194,'Product Result'!$A$2)</f>
        <v>0</v>
      </c>
      <c r="Y4" s="4">
        <f>SUMIFS('Job Number'!$Q$2:$Q$194,'Job Number'!$A$2:$A$194,'Product Result'!Y$1,'Job Number'!$E$2:$E$194,'Product Result'!$A$2)</f>
        <v>0</v>
      </c>
      <c r="Z4" s="4">
        <f>SUMIFS('Job Number'!$Q$2:$Q$194,'Job Number'!$A$2:$A$194,'Product Result'!Z$1,'Job Number'!$E$2:$E$194,'Product Result'!$A$2)</f>
        <v>0</v>
      </c>
      <c r="AA4" s="4">
        <f>SUMIFS('Job Number'!$Q$2:$Q$194,'Job Number'!$A$2:$A$194,'Product Result'!AA$1,'Job Number'!$E$2:$E$194,'Product Result'!$A$2)</f>
        <v>0</v>
      </c>
      <c r="AB4" s="4">
        <f>SUMIFS('Job Number'!$Q$2:$Q$194,'Job Number'!$A$2:$A$194,'Product Result'!AB$1,'Job Number'!$E$2:$E$194,'Product Result'!$A$2)</f>
        <v>0</v>
      </c>
      <c r="AC4" s="4">
        <f>SUMIFS('Job Number'!$Q$2:$Q$194,'Job Number'!$A$2:$A$194,'Product Result'!AC$1,'Job Number'!$E$2:$E$194,'Product Result'!$A$2)</f>
        <v>0</v>
      </c>
      <c r="AD4" s="4">
        <f>SUMIFS('Job Number'!$Q$2:$Q$194,'Job Number'!$A$2:$A$194,'Product Result'!AD$1,'Job Number'!$E$2:$E$194,'Product Result'!$A$2)</f>
        <v>0</v>
      </c>
      <c r="AE4" s="4">
        <f>SUMIFS('Job Number'!$Q$2:$Q$194,'Job Number'!$A$2:$A$194,'Product Result'!AE$1,'Job Number'!$E$2:$E$194,'Product Result'!$A$2)</f>
        <v>0</v>
      </c>
      <c r="AF4" s="4">
        <f>SUMIFS('Job Number'!$Q$2:$Q$194,'Job Number'!$A$2:$A$194,'Product Result'!AF$1,'Job Number'!$E$2:$E$194,'Product Result'!$A$2)</f>
        <v>0</v>
      </c>
      <c r="AG4" s="4">
        <f>SUMIFS('Job Number'!$Q$2:$Q$194,'Job Number'!$A$2:$A$194,'Product Result'!AG$1,'Job Number'!$E$2:$E$194,'Product Result'!$A$2)</f>
        <v>0</v>
      </c>
    </row>
    <row r="5" spans="1:34" ht="15.75" thickBot="1">
      <c r="B5" s="185">
        <f>IFERROR(B4/B2,0)</f>
        <v>2.4756394427972439E-5</v>
      </c>
      <c r="C5" s="1" t="s">
        <v>4</v>
      </c>
      <c r="D5" s="6">
        <f t="shared" ref="D5:AG5" si="0">IFERROR(D4/D2,"")</f>
        <v>0</v>
      </c>
      <c r="E5" s="6" t="str">
        <f t="shared" si="0"/>
        <v/>
      </c>
      <c r="F5" s="6" t="str">
        <f t="shared" si="0"/>
        <v/>
      </c>
      <c r="G5" s="6">
        <f t="shared" si="0"/>
        <v>0</v>
      </c>
      <c r="H5" s="6">
        <f t="shared" si="0"/>
        <v>2.8351114636958821E-5</v>
      </c>
      <c r="I5" s="6">
        <f t="shared" si="0"/>
        <v>7.9910110005145332E-5</v>
      </c>
      <c r="J5" s="6" t="str">
        <f t="shared" si="0"/>
        <v/>
      </c>
      <c r="K5" s="6">
        <f t="shared" si="0"/>
        <v>2.1261920495725929E-5</v>
      </c>
      <c r="L5" s="6" t="str">
        <f t="shared" si="0"/>
        <v/>
      </c>
      <c r="M5" s="6" t="str">
        <f t="shared" si="0"/>
        <v/>
      </c>
      <c r="N5" s="6">
        <f t="shared" si="0"/>
        <v>0</v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 t="str">
        <f t="shared" si="0"/>
        <v/>
      </c>
      <c r="W5" s="6" t="str">
        <f t="shared" si="0"/>
        <v/>
      </c>
      <c r="X5" s="6" t="str">
        <f t="shared" si="0"/>
        <v/>
      </c>
      <c r="Y5" s="6" t="str">
        <f t="shared" si="0"/>
        <v/>
      </c>
      <c r="Z5" s="6" t="str">
        <f t="shared" si="0"/>
        <v/>
      </c>
      <c r="AA5" s="6" t="str">
        <f t="shared" si="0"/>
        <v/>
      </c>
      <c r="AB5" s="6" t="str">
        <f t="shared" si="0"/>
        <v/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</row>
    <row r="6" spans="1:34" ht="15.75" thickBot="1"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</row>
    <row r="7" spans="1:34">
      <c r="A7" s="188" t="str">
        <f>'FG TYPE'!B3</f>
        <v>W01-03000013</v>
      </c>
      <c r="B7" s="217">
        <f>SUM(D7:AG7)</f>
        <v>69.839999999999989</v>
      </c>
      <c r="C7" s="1" t="s">
        <v>1</v>
      </c>
      <c r="D7" s="256">
        <f>SUMIFS('Job Number'!$K$2:$K$194,'Job Number'!$A$2:$A$194,'Product Result'!D$1,'Job Number'!$E$2:$E$194,'Product Result'!$A7)</f>
        <v>0</v>
      </c>
      <c r="E7" s="256">
        <f>SUMIFS('Job Number'!$K$2:$K$194,'Job Number'!$A$2:$A$194,'Product Result'!E$1,'Job Number'!$E$2:$E$194,'Product Result'!$A7)</f>
        <v>0</v>
      </c>
      <c r="F7" s="256">
        <f>SUMIFS('Job Number'!$K$2:$K$194,'Job Number'!$A$2:$A$194,'Product Result'!F$1,'Job Number'!$E$2:$E$194,'Product Result'!$A7)</f>
        <v>0</v>
      </c>
      <c r="G7" s="256">
        <f>SUMIFS('Job Number'!$K$2:$K$194,'Job Number'!$A$2:$A$194,'Product Result'!G$1,'Job Number'!$E$2:$E$194,'Product Result'!$A7)</f>
        <v>6.34</v>
      </c>
      <c r="H7" s="256">
        <f>SUMIFS('Job Number'!$K$2:$K$194,'Job Number'!$A$2:$A$194,'Product Result'!H$1,'Job Number'!$E$2:$E$194,'Product Result'!$A7)</f>
        <v>0</v>
      </c>
      <c r="I7" s="256">
        <f>SUMIFS('Job Number'!$K$2:$K$194,'Job Number'!$A$2:$A$194,'Product Result'!I$1,'Job Number'!$E$2:$E$194,'Product Result'!$A7)</f>
        <v>0</v>
      </c>
      <c r="J7" s="256">
        <f>SUMIFS('Job Number'!$K$2:$K$194,'Job Number'!$A$2:$A$194,'Product Result'!J$1,'Job Number'!$E$2:$E$194,'Product Result'!$A7)</f>
        <v>0</v>
      </c>
      <c r="K7" s="256">
        <f>SUMIFS('Job Number'!$K$2:$K$194,'Job Number'!$A$2:$A$194,'Product Result'!K$1,'Job Number'!$E$2:$E$194,'Product Result'!$A7)</f>
        <v>31.6</v>
      </c>
      <c r="L7" s="256">
        <f>SUMIFS('Job Number'!$K$2:$K$194,'Job Number'!$A$2:$A$194,'Product Result'!L$1,'Job Number'!$E$2:$E$194,'Product Result'!$A7)</f>
        <v>0</v>
      </c>
      <c r="M7" s="256">
        <f>SUMIFS('Job Number'!$K$2:$K$194,'Job Number'!$A$2:$A$194,'Product Result'!M$1,'Job Number'!$E$2:$E$194,'Product Result'!$A7)</f>
        <v>0</v>
      </c>
      <c r="N7" s="256">
        <f>SUMIFS('Job Number'!$K$2:$K$194,'Job Number'!$A$2:$A$194,'Product Result'!N$1,'Job Number'!$E$2:$E$194,'Product Result'!$A7)</f>
        <v>23.52</v>
      </c>
      <c r="O7" s="256">
        <f>SUMIFS('Job Number'!$K$2:$K$194,'Job Number'!$A$2:$A$194,'Product Result'!O$1,'Job Number'!$E$2:$E$194,'Product Result'!$A7)</f>
        <v>8.3800000000000008</v>
      </c>
      <c r="P7" s="256">
        <f>SUMIFS('Job Number'!$K$2:$K$194,'Job Number'!$A$2:$A$194,'Product Result'!P$1,'Job Number'!$E$2:$E$194,'Product Result'!$A7)</f>
        <v>0</v>
      </c>
      <c r="Q7" s="256">
        <f>SUMIFS('Job Number'!$K$2:$K$194,'Job Number'!$A$2:$A$194,'Product Result'!Q$1,'Job Number'!$E$2:$E$194,'Product Result'!$A7)</f>
        <v>0</v>
      </c>
      <c r="R7" s="256">
        <f>SUMIFS('Job Number'!$K$2:$K$194,'Job Number'!$A$2:$A$194,'Product Result'!R$1,'Job Number'!$E$2:$E$194,'Product Result'!$A7)</f>
        <v>0</v>
      </c>
      <c r="S7" s="256">
        <f>SUMIFS('Job Number'!$K$2:$K$194,'Job Number'!$A$2:$A$194,'Product Result'!S$1,'Job Number'!$E$2:$E$194,'Product Result'!$A7)</f>
        <v>0</v>
      </c>
      <c r="T7" s="256">
        <f>SUMIFS('Job Number'!$K$2:$K$194,'Job Number'!$A$2:$A$194,'Product Result'!T$1,'Job Number'!$E$2:$E$194,'Product Result'!$A7)</f>
        <v>0</v>
      </c>
      <c r="U7" s="256">
        <f>SUMIFS('Job Number'!$K$2:$K$194,'Job Number'!$A$2:$A$194,'Product Result'!U$1,'Job Number'!$E$2:$E$194,'Product Result'!$A7)</f>
        <v>0</v>
      </c>
      <c r="V7" s="256">
        <f>SUMIFS('Job Number'!$K$2:$K$194,'Job Number'!$A$2:$A$194,'Product Result'!V$1,'Job Number'!$E$2:$E$194,'Product Result'!$A7)</f>
        <v>0</v>
      </c>
      <c r="W7" s="256">
        <f>SUMIFS('Job Number'!$K$2:$K$194,'Job Number'!$A$2:$A$194,'Product Result'!W$1,'Job Number'!$E$2:$E$194,'Product Result'!$A7)</f>
        <v>0</v>
      </c>
      <c r="X7" s="256">
        <f>SUMIFS('Job Number'!$K$2:$K$194,'Job Number'!$A$2:$A$194,'Product Result'!X$1,'Job Number'!$E$2:$E$194,'Product Result'!$A7)</f>
        <v>0</v>
      </c>
      <c r="Y7" s="256">
        <f>SUMIFS('Job Number'!$K$2:$K$194,'Job Number'!$A$2:$A$194,'Product Result'!Y$1,'Job Number'!$E$2:$E$194,'Product Result'!$A7)</f>
        <v>0</v>
      </c>
      <c r="Z7" s="256">
        <f>SUMIFS('Job Number'!$K$2:$K$194,'Job Number'!$A$2:$A$194,'Product Result'!Z$1,'Job Number'!$E$2:$E$194,'Product Result'!$A7)</f>
        <v>0</v>
      </c>
      <c r="AA7" s="256">
        <f>SUMIFS('Job Number'!$K$2:$K$194,'Job Number'!$A$2:$A$194,'Product Result'!AA$1,'Job Number'!$E$2:$E$194,'Product Result'!$A7)</f>
        <v>0</v>
      </c>
      <c r="AB7" s="256">
        <f>SUMIFS('Job Number'!$K$2:$K$194,'Job Number'!$A$2:$A$194,'Product Result'!AB$1,'Job Number'!$E$2:$E$194,'Product Result'!$A7)</f>
        <v>0</v>
      </c>
      <c r="AC7" s="256">
        <f>SUMIFS('Job Number'!$K$2:$K$194,'Job Number'!$A$2:$A$194,'Product Result'!AC$1,'Job Number'!$E$2:$E$194,'Product Result'!$A7)</f>
        <v>0</v>
      </c>
      <c r="AD7" s="256">
        <f>SUMIFS('Job Number'!$K$2:$K$194,'Job Number'!$A$2:$A$194,'Product Result'!AD$1,'Job Number'!$E$2:$E$194,'Product Result'!$A7)</f>
        <v>0</v>
      </c>
      <c r="AE7" s="256">
        <f>SUMIFS('Job Number'!$K$2:$K$194,'Job Number'!$A$2:$A$194,'Product Result'!AE$1,'Job Number'!$E$2:$E$194,'Product Result'!$A7)</f>
        <v>0</v>
      </c>
      <c r="AF7" s="256">
        <f>SUMIFS('Job Number'!$K$2:$K$194,'Job Number'!$A$2:$A$194,'Product Result'!AF$1,'Job Number'!$E$2:$E$194,'Product Result'!$A7)</f>
        <v>0</v>
      </c>
      <c r="AG7" s="256">
        <f>SUMIFS('Job Number'!$K$2:$K$194,'Job Number'!$A$2:$A$194,'Product Result'!AG$1,'Job Number'!$E$2:$E$194,'Product Result'!$A7)</f>
        <v>0</v>
      </c>
    </row>
    <row r="8" spans="1:34">
      <c r="A8" s="188" t="str">
        <f>'FG TYPE'!C3</f>
        <v>0,120 A</v>
      </c>
      <c r="B8" s="185">
        <f>IFERROR(B7/#REF!,0)</f>
        <v>0</v>
      </c>
      <c r="C8" s="1" t="s">
        <v>2</v>
      </c>
      <c r="D8" s="5" t="str">
        <f>IFERROR(D7/#REF!,"")</f>
        <v/>
      </c>
      <c r="E8" s="5" t="str">
        <f>IFERROR(E7/#REF!,"")</f>
        <v/>
      </c>
      <c r="F8" s="5" t="str">
        <f>IFERROR(F7/#REF!,"")</f>
        <v/>
      </c>
      <c r="G8" s="5" t="str">
        <f>IFERROR(G7/#REF!,"")</f>
        <v/>
      </c>
      <c r="H8" s="5" t="str">
        <f>IFERROR(H7/#REF!,"")</f>
        <v/>
      </c>
      <c r="I8" s="5" t="str">
        <f>IFERROR(I7/#REF!,"")</f>
        <v/>
      </c>
      <c r="J8" s="5" t="str">
        <f>IFERROR(J7/#REF!,"")</f>
        <v/>
      </c>
      <c r="K8" s="5" t="str">
        <f>IFERROR(K7/#REF!,"")</f>
        <v/>
      </c>
      <c r="L8" s="5" t="str">
        <f>IFERROR(L7/#REF!,"")</f>
        <v/>
      </c>
      <c r="M8" s="5" t="str">
        <f>IFERROR(M7/#REF!,"")</f>
        <v/>
      </c>
      <c r="N8" s="5" t="str">
        <f>IFERROR(N7/#REF!,"")</f>
        <v/>
      </c>
      <c r="O8" s="5" t="str">
        <f>IFERROR(O7/#REF!,"")</f>
        <v/>
      </c>
      <c r="P8" s="5" t="str">
        <f>IFERROR(P7/#REF!,"")</f>
        <v/>
      </c>
      <c r="Q8" s="5" t="str">
        <f>IFERROR(Q7/#REF!,"")</f>
        <v/>
      </c>
      <c r="R8" s="5" t="str">
        <f>IFERROR(R7/#REF!,"")</f>
        <v/>
      </c>
      <c r="S8" s="5" t="str">
        <f>IFERROR(S7/#REF!,"")</f>
        <v/>
      </c>
      <c r="T8" s="5" t="str">
        <f>IFERROR(T7/#REF!,"")</f>
        <v/>
      </c>
      <c r="U8" s="5" t="str">
        <f>IFERROR(U7/#REF!,"")</f>
        <v/>
      </c>
      <c r="V8" s="5" t="str">
        <f>IFERROR(V7/#REF!,"")</f>
        <v/>
      </c>
      <c r="W8" s="5" t="str">
        <f>IFERROR(W7/#REF!,"")</f>
        <v/>
      </c>
      <c r="X8" s="5" t="str">
        <f>IFERROR(X7/#REF!,"")</f>
        <v/>
      </c>
      <c r="Y8" s="5" t="str">
        <f>IFERROR(Y7/#REF!,"")</f>
        <v/>
      </c>
      <c r="Z8" s="5" t="str">
        <f>IFERROR(Z7/#REF!,"")</f>
        <v/>
      </c>
      <c r="AA8" s="5" t="str">
        <f>IFERROR(AA7/#REF!,"")</f>
        <v/>
      </c>
      <c r="AB8" s="5" t="str">
        <f>IFERROR(AB7/#REF!,"")</f>
        <v/>
      </c>
      <c r="AC8" s="5" t="str">
        <f>IFERROR(AC7/#REF!,"")</f>
        <v/>
      </c>
      <c r="AD8" s="5" t="str">
        <f>IFERROR(AD7/#REF!,"")</f>
        <v/>
      </c>
      <c r="AE8" s="5" t="str">
        <f>IFERROR(AE7/#REF!,"")</f>
        <v/>
      </c>
      <c r="AF8" s="5" t="str">
        <f>IFERROR(AF7/#REF!,"")</f>
        <v/>
      </c>
      <c r="AG8" s="5" t="str">
        <f>IFERROR(AG7/#REF!,"")</f>
        <v/>
      </c>
    </row>
    <row r="9" spans="1:34">
      <c r="B9" s="65">
        <f>SUM(D9:AG9)-AE9-X9-Q9-J9</f>
        <v>1.8951358180669614E-3</v>
      </c>
      <c r="C9" s="1" t="s">
        <v>3</v>
      </c>
      <c r="D9" s="4">
        <f>SUMIFS('Job Number'!$Q$2:$Q$194,'Job Number'!$A$2:$A$194,'Product Result'!D$1,'Job Number'!$E$2:$E$194,'Product Result'!$A$7)</f>
        <v>0</v>
      </c>
      <c r="E9" s="4">
        <f>SUMIFS('Job Number'!$Q$2:$Q$194,'Job Number'!$A$2:$A$194,'Product Result'!E$1,'Job Number'!$E$2:$E$194,'Product Result'!$A$7)</f>
        <v>0</v>
      </c>
      <c r="F9" s="4">
        <f>SUMIFS('Job Number'!$Q$2:$Q$194,'Job Number'!$A$2:$A$194,'Product Result'!F$1,'Job Number'!$E$2:$E$194,'Product Result'!$A$7)</f>
        <v>0</v>
      </c>
      <c r="G9" s="4">
        <f>SUMIFS('Job Number'!$Q$2:$Q$194,'Job Number'!$A$2:$A$194,'Product Result'!G$1,'Job Number'!$E$2:$E$194,'Product Result'!$A$7)</f>
        <v>0</v>
      </c>
      <c r="H9" s="4">
        <f>SUMIFS('Job Number'!$Q$2:$Q$194,'Job Number'!$A$2:$A$194,'Product Result'!H$1,'Job Number'!$E$2:$E$194,'Product Result'!$A$7)</f>
        <v>0</v>
      </c>
      <c r="I9" s="4">
        <f>SUMIFS('Job Number'!$Q$2:$Q$194,'Job Number'!$A$2:$A$194,'Product Result'!I$1,'Job Number'!$E$2:$E$194,'Product Result'!$A$7)</f>
        <v>0</v>
      </c>
      <c r="J9" s="4">
        <f>SUMIFS('Job Number'!$Q$2:$Q$194,'Job Number'!$A$2:$A$194,'Product Result'!J$1,'Job Number'!$E$2:$E$194,'Product Result'!$A$7)</f>
        <v>0</v>
      </c>
      <c r="K9" s="4">
        <f>SUMIFS('Job Number'!$Q$2:$Q$194,'Job Number'!$A$2:$A$194,'Product Result'!K$1,'Job Number'!$E$2:$E$194,'Product Result'!$A$7)</f>
        <v>1.8951358180669614E-3</v>
      </c>
      <c r="L9" s="4">
        <f>SUMIFS('Job Number'!$Q$2:$Q$194,'Job Number'!$A$2:$A$194,'Product Result'!L$1,'Job Number'!$E$2:$E$194,'Product Result'!$A$7)</f>
        <v>0</v>
      </c>
      <c r="M9" s="4">
        <f>SUMIFS('Job Number'!$Q$2:$Q$194,'Job Number'!$A$2:$A$194,'Product Result'!M$1,'Job Number'!$E$2:$E$194,'Product Result'!$A$7)</f>
        <v>0</v>
      </c>
      <c r="N9" s="4">
        <f>SUMIFS('Job Number'!$Q$2:$Q$194,'Job Number'!$A$2:$A$194,'Product Result'!N$1,'Job Number'!$E$2:$E$194,'Product Result'!$A$7)</f>
        <v>0</v>
      </c>
      <c r="O9" s="4">
        <f>SUMIFS('Job Number'!$Q$2:$Q$194,'Job Number'!$A$2:$A$194,'Product Result'!O$1,'Job Number'!$E$2:$E$194,'Product Result'!$A$7)</f>
        <v>0</v>
      </c>
      <c r="P9" s="4">
        <f>SUMIFS('Job Number'!$Q$2:$Q$194,'Job Number'!$A$2:$A$194,'Product Result'!P$1,'Job Number'!$E$2:$E$194,'Product Result'!$A$7)</f>
        <v>0</v>
      </c>
      <c r="Q9" s="4">
        <f>SUMIFS('Job Number'!$Q$2:$Q$194,'Job Number'!$A$2:$A$194,'Product Result'!Q$1,'Job Number'!$E$2:$E$194,'Product Result'!$A$7)</f>
        <v>0</v>
      </c>
      <c r="R9" s="4">
        <f>SUMIFS('Job Number'!$Q$2:$Q$194,'Job Number'!$A$2:$A$194,'Product Result'!R$1,'Job Number'!$E$2:$E$194,'Product Result'!$A$7)</f>
        <v>0</v>
      </c>
      <c r="S9" s="4">
        <f>SUMIFS('Job Number'!$Q$2:$Q$194,'Job Number'!$A$2:$A$194,'Product Result'!S$1,'Job Number'!$E$2:$E$194,'Product Result'!$A$7)</f>
        <v>0</v>
      </c>
      <c r="T9" s="4">
        <f>SUMIFS('Job Number'!$Q$2:$Q$194,'Job Number'!$A$2:$A$194,'Product Result'!T$1,'Job Number'!$E$2:$E$194,'Product Result'!$A$7)</f>
        <v>0</v>
      </c>
      <c r="U9" s="4">
        <f>SUMIFS('Job Number'!$Q$2:$Q$194,'Job Number'!$A$2:$A$194,'Product Result'!U$1,'Job Number'!$E$2:$E$194,'Product Result'!$A$7)</f>
        <v>0</v>
      </c>
      <c r="V9" s="4">
        <f>SUMIFS('Job Number'!$Q$2:$Q$194,'Job Number'!$A$2:$A$194,'Product Result'!V$1,'Job Number'!$E$2:$E$194,'Product Result'!$A$7)</f>
        <v>0</v>
      </c>
      <c r="W9" s="4">
        <f>SUMIFS('Job Number'!$Q$2:$Q$194,'Job Number'!$A$2:$A$194,'Product Result'!W$1,'Job Number'!$E$2:$E$194,'Product Result'!$A$7)</f>
        <v>0</v>
      </c>
      <c r="X9" s="4">
        <f>SUMIFS('Job Number'!$Q$2:$Q$194,'Job Number'!$A$2:$A$194,'Product Result'!X$1,'Job Number'!$E$2:$E$194,'Product Result'!$A$7)</f>
        <v>0</v>
      </c>
      <c r="Y9" s="4">
        <f>SUMIFS('Job Number'!$Q$2:$Q$194,'Job Number'!$A$2:$A$194,'Product Result'!Y$1,'Job Number'!$E$2:$E$194,'Product Result'!$A$7)</f>
        <v>0</v>
      </c>
      <c r="Z9" s="4">
        <f>SUMIFS('Job Number'!$Q$2:$Q$194,'Job Number'!$A$2:$A$194,'Product Result'!Z$1,'Job Number'!$E$2:$E$194,'Product Result'!$A$7)</f>
        <v>0</v>
      </c>
      <c r="AA9" s="4">
        <f>SUMIFS('Job Number'!$Q$2:$Q$194,'Job Number'!$A$2:$A$194,'Product Result'!AA$1,'Job Number'!$E$2:$E$194,'Product Result'!$A$7)</f>
        <v>0</v>
      </c>
      <c r="AB9" s="4">
        <f>SUMIFS('Job Number'!$Q$2:$Q$194,'Job Number'!$A$2:$A$194,'Product Result'!AB$1,'Job Number'!$E$2:$E$194,'Product Result'!$A$7)</f>
        <v>0</v>
      </c>
      <c r="AC9" s="4">
        <f>SUMIFS('Job Number'!$Q$2:$Q$194,'Job Number'!$A$2:$A$194,'Product Result'!AC$1,'Job Number'!$E$2:$E$194,'Product Result'!$A$7)</f>
        <v>0</v>
      </c>
      <c r="AD9" s="4">
        <f>SUMIFS('Job Number'!$Q$2:$Q$194,'Job Number'!$A$2:$A$194,'Product Result'!AD$1,'Job Number'!$E$2:$E$194,'Product Result'!$A$7)</f>
        <v>0</v>
      </c>
      <c r="AE9" s="4">
        <f>SUMIFS('Job Number'!$Q$2:$Q$194,'Job Number'!$A$2:$A$194,'Product Result'!AE$1,'Job Number'!$E$2:$E$194,'Product Result'!$A$7)</f>
        <v>0</v>
      </c>
      <c r="AF9" s="4">
        <f>SUMIFS('Job Number'!$Q$2:$Q$194,'Job Number'!$A$2:$A$194,'Product Result'!AF$1,'Job Number'!$E$2:$E$194,'Product Result'!$A$7)</f>
        <v>0</v>
      </c>
      <c r="AG9" s="4">
        <f>SUMIFS('Job Number'!$Q$2:$Q$194,'Job Number'!$A$2:$A$194,'Product Result'!AG$1,'Job Number'!$E$2:$E$194,'Product Result'!$A$7)</f>
        <v>0</v>
      </c>
    </row>
    <row r="10" spans="1:34" ht="15.75" thickBot="1">
      <c r="B10" s="185">
        <f>IFERROR(B9/B7,0)</f>
        <v>2.7135392584005754E-5</v>
      </c>
      <c r="C10" s="1" t="s">
        <v>4</v>
      </c>
      <c r="D10" s="6" t="str">
        <f t="shared" ref="D10:AG10" si="1">IFERROR(D9/D7,"")</f>
        <v/>
      </c>
      <c r="E10" s="6" t="str">
        <f t="shared" si="1"/>
        <v/>
      </c>
      <c r="F10" s="6" t="str">
        <f t="shared" si="1"/>
        <v/>
      </c>
      <c r="G10" s="6">
        <f t="shared" si="1"/>
        <v>0</v>
      </c>
      <c r="H10" s="6" t="str">
        <f t="shared" si="1"/>
        <v/>
      </c>
      <c r="I10" s="6" t="str">
        <f t="shared" si="1"/>
        <v/>
      </c>
      <c r="J10" s="6" t="str">
        <f t="shared" si="1"/>
        <v/>
      </c>
      <c r="K10" s="6">
        <f t="shared" si="1"/>
        <v>5.9972652470473457E-5</v>
      </c>
      <c r="L10" s="6" t="str">
        <f t="shared" si="1"/>
        <v/>
      </c>
      <c r="M10" s="6" t="str">
        <f t="shared" si="1"/>
        <v/>
      </c>
      <c r="N10" s="6">
        <f t="shared" si="1"/>
        <v>0</v>
      </c>
      <c r="O10" s="6">
        <f t="shared" si="1"/>
        <v>0</v>
      </c>
      <c r="P10" s="6" t="str">
        <f t="shared" si="1"/>
        <v/>
      </c>
      <c r="Q10" s="6" t="str">
        <f t="shared" si="1"/>
        <v/>
      </c>
      <c r="R10" s="6" t="str">
        <f t="shared" si="1"/>
        <v/>
      </c>
      <c r="S10" s="6" t="str">
        <f t="shared" si="1"/>
        <v/>
      </c>
      <c r="T10" s="6" t="str">
        <f t="shared" si="1"/>
        <v/>
      </c>
      <c r="U10" s="6" t="str">
        <f t="shared" si="1"/>
        <v/>
      </c>
      <c r="V10" s="6" t="str">
        <f t="shared" si="1"/>
        <v/>
      </c>
      <c r="W10" s="6" t="str">
        <f t="shared" si="1"/>
        <v/>
      </c>
      <c r="X10" s="6" t="str">
        <f t="shared" si="1"/>
        <v/>
      </c>
      <c r="Y10" s="6" t="str">
        <f t="shared" si="1"/>
        <v/>
      </c>
      <c r="Z10" s="6" t="str">
        <f t="shared" si="1"/>
        <v/>
      </c>
      <c r="AA10" s="6" t="str">
        <f t="shared" si="1"/>
        <v/>
      </c>
      <c r="AB10" s="6" t="str">
        <f t="shared" si="1"/>
        <v/>
      </c>
      <c r="AC10" s="6" t="str">
        <f t="shared" si="1"/>
        <v/>
      </c>
      <c r="AD10" s="6" t="str">
        <f t="shared" si="1"/>
        <v/>
      </c>
      <c r="AE10" s="6" t="str">
        <f t="shared" si="1"/>
        <v/>
      </c>
      <c r="AF10" s="6" t="str">
        <f t="shared" si="1"/>
        <v/>
      </c>
      <c r="AG10" s="6" t="str">
        <f t="shared" si="1"/>
        <v/>
      </c>
    </row>
    <row r="11" spans="1:34" ht="15.75" thickBot="1"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</row>
    <row r="12" spans="1:34">
      <c r="A12" s="188" t="str">
        <f>'FG TYPE'!B4</f>
        <v>W01-03000026</v>
      </c>
      <c r="B12" s="217">
        <f>SUM(D12:AG12)</f>
        <v>156.70000000000002</v>
      </c>
      <c r="C12" s="1" t="s">
        <v>1</v>
      </c>
      <c r="D12" s="256">
        <f>SUMIFS('Job Number'!$K$2:$K$194,'Job Number'!$A$2:$A$194,'Product Result'!D$1,'Job Number'!$E$2:$E$194,'Product Result'!$A$12)</f>
        <v>0</v>
      </c>
      <c r="E12" s="256">
        <f>SUMIFS('Job Number'!$K$2:$K$194,'Job Number'!$A$2:$A$194,'Product Result'!E$1,'Job Number'!$E$2:$E$194,'Product Result'!$A$12)</f>
        <v>0</v>
      </c>
      <c r="F12" s="256">
        <f>SUMIFS('Job Number'!$K$2:$K$194,'Job Number'!$A$2:$A$194,'Product Result'!F$1,'Job Number'!$E$2:$E$194,'Product Result'!$A$12)</f>
        <v>0</v>
      </c>
      <c r="G12" s="256">
        <f>SUMIFS('Job Number'!$K$2:$K$194,'Job Number'!$A$2:$A$194,'Product Result'!G$1,'Job Number'!$E$2:$E$194,'Product Result'!$A$12)</f>
        <v>0</v>
      </c>
      <c r="H12" s="256">
        <f>SUMIFS('Job Number'!$K$2:$K$194,'Job Number'!$A$2:$A$194,'Product Result'!H$1,'Job Number'!$E$2:$E$194,'Product Result'!$A$12)</f>
        <v>0</v>
      </c>
      <c r="I12" s="256">
        <f>SUMIFS('Job Number'!$K$2:$K$194,'Job Number'!$A$2:$A$194,'Product Result'!I$1,'Job Number'!$E$2:$E$194,'Product Result'!$A$12)</f>
        <v>93.4</v>
      </c>
      <c r="J12" s="256">
        <f>SUMIFS('Job Number'!$K$2:$K$194,'Job Number'!$A$2:$A$194,'Product Result'!J$1,'Job Number'!$E$2:$E$194,'Product Result'!$A$12)</f>
        <v>0</v>
      </c>
      <c r="K12" s="256">
        <f>SUMIFS('Job Number'!$K$2:$K$194,'Job Number'!$A$2:$A$194,'Product Result'!K$1,'Job Number'!$E$2:$E$194,'Product Result'!$A$12)</f>
        <v>0</v>
      </c>
      <c r="L12" s="256">
        <f>SUMIFS('Job Number'!$K$2:$K$194,'Job Number'!$A$2:$A$194,'Product Result'!L$1,'Job Number'!$E$2:$E$194,'Product Result'!$A$12)</f>
        <v>0</v>
      </c>
      <c r="M12" s="256">
        <f>SUMIFS('Job Number'!$K$2:$K$194,'Job Number'!$A$2:$A$194,'Product Result'!M$1,'Job Number'!$E$2:$E$194,'Product Result'!$A$12)</f>
        <v>0</v>
      </c>
      <c r="N12" s="256">
        <f>SUMIFS('Job Number'!$K$2:$K$194,'Job Number'!$A$2:$A$194,'Product Result'!N$1,'Job Number'!$E$2:$E$194,'Product Result'!$A$12)</f>
        <v>0</v>
      </c>
      <c r="O12" s="256">
        <f>SUMIFS('Job Number'!$K$2:$K$194,'Job Number'!$A$2:$A$194,'Product Result'!O$1,'Job Number'!$E$2:$E$194,'Product Result'!$A$12)</f>
        <v>35.200000000000003</v>
      </c>
      <c r="P12" s="256">
        <f>SUMIFS('Job Number'!$K$2:$K$194,'Job Number'!$A$2:$A$194,'Product Result'!P$1,'Job Number'!$E$2:$E$194,'Product Result'!$A$12)</f>
        <v>28.1</v>
      </c>
      <c r="Q12" s="256">
        <f>SUMIFS('Job Number'!$K$2:$K$194,'Job Number'!$A$2:$A$194,'Product Result'!Q$1,'Job Number'!$E$2:$E$194,'Product Result'!$A$12)</f>
        <v>0</v>
      </c>
      <c r="R12" s="256">
        <f>SUMIFS('Job Number'!$K$2:$K$194,'Job Number'!$A$2:$A$194,'Product Result'!R$1,'Job Number'!$E$2:$E$194,'Product Result'!$A$12)</f>
        <v>0</v>
      </c>
      <c r="S12" s="256">
        <f>SUMIFS('Job Number'!$K$2:$K$194,'Job Number'!$A$2:$A$194,'Product Result'!S$1,'Job Number'!$E$2:$E$194,'Product Result'!$A$12)</f>
        <v>0</v>
      </c>
      <c r="T12" s="256">
        <f>SUMIFS('Job Number'!$K$2:$K$194,'Job Number'!$A$2:$A$194,'Product Result'!T$1,'Job Number'!$E$2:$E$194,'Product Result'!$A$12)</f>
        <v>0</v>
      </c>
      <c r="U12" s="256">
        <f>SUMIFS('Job Number'!$K$2:$K$194,'Job Number'!$A$2:$A$194,'Product Result'!U$1,'Job Number'!$E$2:$E$194,'Product Result'!$A$12)</f>
        <v>0</v>
      </c>
      <c r="V12" s="256">
        <f>SUMIFS('Job Number'!$K$2:$K$194,'Job Number'!$A$2:$A$194,'Product Result'!V$1,'Job Number'!$E$2:$E$194,'Product Result'!$A$12)</f>
        <v>0</v>
      </c>
      <c r="W12" s="256">
        <f>SUMIFS('Job Number'!$K$2:$K$194,'Job Number'!$A$2:$A$194,'Product Result'!W$1,'Job Number'!$E$2:$E$194,'Product Result'!$A$12)</f>
        <v>0</v>
      </c>
      <c r="X12" s="256">
        <f>SUMIFS('Job Number'!$K$2:$K$194,'Job Number'!$A$2:$A$194,'Product Result'!X$1,'Job Number'!$E$2:$E$194,'Product Result'!$A$12)</f>
        <v>0</v>
      </c>
      <c r="Y12" s="256">
        <f>SUMIFS('Job Number'!$K$2:$K$194,'Job Number'!$A$2:$A$194,'Product Result'!Y$1,'Job Number'!$E$2:$E$194,'Product Result'!$A$12)</f>
        <v>0</v>
      </c>
      <c r="Z12" s="256">
        <f>SUMIFS('Job Number'!$K$2:$K$194,'Job Number'!$A$2:$A$194,'Product Result'!Z$1,'Job Number'!$E$2:$E$194,'Product Result'!$A$12)</f>
        <v>0</v>
      </c>
      <c r="AA12" s="256">
        <f>SUMIFS('Job Number'!$K$2:$K$194,'Job Number'!$A$2:$A$194,'Product Result'!AA$1,'Job Number'!$E$2:$E$194,'Product Result'!$A$12)</f>
        <v>0</v>
      </c>
      <c r="AB12" s="256">
        <f>SUMIFS('Job Number'!$K$2:$K$194,'Job Number'!$A$2:$A$194,'Product Result'!AB$1,'Job Number'!$E$2:$E$194,'Product Result'!$A$12)</f>
        <v>0</v>
      </c>
      <c r="AC12" s="256">
        <f>SUMIFS('Job Number'!$K$2:$K$194,'Job Number'!$A$2:$A$194,'Product Result'!AC$1,'Job Number'!$E$2:$E$194,'Product Result'!$A$12)</f>
        <v>0</v>
      </c>
      <c r="AD12" s="256">
        <f>SUMIFS('Job Number'!$K$2:$K$194,'Job Number'!$A$2:$A$194,'Product Result'!AD$1,'Job Number'!$E$2:$E$194,'Product Result'!$A$12)</f>
        <v>0</v>
      </c>
      <c r="AE12" s="256">
        <f>SUMIFS('Job Number'!$K$2:$K$194,'Job Number'!$A$2:$A$194,'Product Result'!AE$1,'Job Number'!$E$2:$E$194,'Product Result'!$A$12)</f>
        <v>0</v>
      </c>
      <c r="AF12" s="256">
        <f>SUMIFS('Job Number'!$K$2:$K$194,'Job Number'!$A$2:$A$194,'Product Result'!AF$1,'Job Number'!$E$2:$E$194,'Product Result'!$A$12)</f>
        <v>0</v>
      </c>
      <c r="AG12" s="256">
        <f>SUMIFS('Job Number'!$K$2:$K$194,'Job Number'!$A$2:$A$194,'Product Result'!AG$1,'Job Number'!$E$2:$E$194,'Product Result'!$A$12)</f>
        <v>0</v>
      </c>
    </row>
    <row r="13" spans="1:34">
      <c r="A13" s="188" t="str">
        <f>'FG TYPE'!C4</f>
        <v>0,200 A</v>
      </c>
      <c r="B13" s="185">
        <f>IFERROR(B12/#REF!,0)</f>
        <v>0</v>
      </c>
      <c r="C13" s="1" t="s">
        <v>2</v>
      </c>
      <c r="D13" s="5" t="str">
        <f>IFERROR(D12/#REF!,"")</f>
        <v/>
      </c>
      <c r="E13" s="5" t="str">
        <f>IFERROR(E12/#REF!,"")</f>
        <v/>
      </c>
      <c r="F13" s="5" t="str">
        <f>IFERROR(F12/#REF!,"")</f>
        <v/>
      </c>
      <c r="G13" s="5" t="str">
        <f>IFERROR(G12/#REF!,"")</f>
        <v/>
      </c>
      <c r="H13" s="5" t="str">
        <f>IFERROR(H12/#REF!,"")</f>
        <v/>
      </c>
      <c r="I13" s="5" t="str">
        <f>IFERROR(I12/#REF!,"")</f>
        <v/>
      </c>
      <c r="J13" s="5" t="str">
        <f>IFERROR(J12/#REF!,"")</f>
        <v/>
      </c>
      <c r="K13" s="5" t="str">
        <f>IFERROR(K12/#REF!,"")</f>
        <v/>
      </c>
      <c r="L13" s="5" t="str">
        <f>IFERROR(L12/#REF!,"")</f>
        <v/>
      </c>
      <c r="M13" s="5" t="str">
        <f>IFERROR(M12/#REF!,"")</f>
        <v/>
      </c>
      <c r="N13" s="5" t="str">
        <f>IFERROR(N12/#REF!,"")</f>
        <v/>
      </c>
      <c r="O13" s="5" t="str">
        <f>IFERROR(O12/#REF!,"")</f>
        <v/>
      </c>
      <c r="P13" s="5" t="str">
        <f>IFERROR(P12/#REF!,"")</f>
        <v/>
      </c>
      <c r="Q13" s="5" t="str">
        <f>IFERROR(Q12/#REF!,"")</f>
        <v/>
      </c>
      <c r="R13" s="5" t="str">
        <f>IFERROR(R12/#REF!,"")</f>
        <v/>
      </c>
      <c r="S13" s="5" t="str">
        <f>IFERROR(S12/#REF!,"")</f>
        <v/>
      </c>
      <c r="T13" s="5" t="str">
        <f>IFERROR(T12/#REF!,"")</f>
        <v/>
      </c>
      <c r="U13" s="5" t="str">
        <f>IFERROR(U12/#REF!,"")</f>
        <v/>
      </c>
      <c r="V13" s="5" t="str">
        <f>IFERROR(V12/#REF!,"")</f>
        <v/>
      </c>
      <c r="W13" s="5" t="str">
        <f>IFERROR(W12/#REF!,"")</f>
        <v/>
      </c>
      <c r="X13" s="5" t="str">
        <f>IFERROR(X12/#REF!,"")</f>
        <v/>
      </c>
      <c r="Y13" s="5" t="str">
        <f>IFERROR(Y12/#REF!,"")</f>
        <v/>
      </c>
      <c r="Z13" s="5" t="str">
        <f>IFERROR(Z12/#REF!,"")</f>
        <v/>
      </c>
      <c r="AA13" s="5" t="str">
        <f>IFERROR(AA12/#REF!,"")</f>
        <v/>
      </c>
      <c r="AB13" s="5" t="str">
        <f>IFERROR(AB12/#REF!,"")</f>
        <v/>
      </c>
      <c r="AC13" s="5" t="str">
        <f>IFERROR(AC12/#REF!,"")</f>
        <v/>
      </c>
      <c r="AD13" s="5" t="str">
        <f>IFERROR(AD12/#REF!,"")</f>
        <v/>
      </c>
      <c r="AE13" s="5" t="str">
        <f>IFERROR(AE12/#REF!,"")</f>
        <v/>
      </c>
      <c r="AF13" s="5" t="str">
        <f>IFERROR(AF12/#REF!,"")</f>
        <v/>
      </c>
      <c r="AG13" s="5" t="str">
        <f>IFERROR(AG12/#REF!,"")</f>
        <v/>
      </c>
    </row>
    <row r="14" spans="1:34">
      <c r="B14" s="65">
        <f>SUM(D14:AG14)-AE14-X14-Q14-J14</f>
        <v>2.1367521367521365E-3</v>
      </c>
      <c r="C14" s="1" t="s">
        <v>3</v>
      </c>
      <c r="D14" s="4">
        <f>SUMIFS('Job Number'!$Q$2:$Q$194,'Job Number'!$A$2:$A$194,'Product Result'!D$1,'Job Number'!$E$2:$E$194,'Product Result'!$A$12)</f>
        <v>0</v>
      </c>
      <c r="E14" s="4">
        <f>SUMIFS('Job Number'!$Q$2:$Q$194,'Job Number'!$A$2:$A$194,'Product Result'!E$1,'Job Number'!$E$2:$E$194,'Product Result'!$A$12)</f>
        <v>0</v>
      </c>
      <c r="F14" s="4">
        <f>SUMIFS('Job Number'!$Q$2:$Q$194,'Job Number'!$A$2:$A$194,'Product Result'!F$1,'Job Number'!$E$2:$E$194,'Product Result'!$A$12)</f>
        <v>0</v>
      </c>
      <c r="G14" s="4">
        <f>SUMIFS('Job Number'!$Q$2:$Q$194,'Job Number'!$A$2:$A$194,'Product Result'!G$1,'Job Number'!$E$2:$E$194,'Product Result'!$A$12)</f>
        <v>0</v>
      </c>
      <c r="H14" s="4">
        <f>SUMIFS('Job Number'!$Q$2:$Q$194,'Job Number'!$A$2:$A$194,'Product Result'!H$1,'Job Number'!$E$2:$E$194,'Product Result'!$A$12)</f>
        <v>0</v>
      </c>
      <c r="I14" s="4">
        <f>SUMIFS('Job Number'!$Q$2:$Q$194,'Job Number'!$A$2:$A$194,'Product Result'!I$1,'Job Number'!$E$2:$E$194,'Product Result'!$A$12)</f>
        <v>2.1367521367521365E-3</v>
      </c>
      <c r="J14" s="4">
        <f>SUMIFS('Job Number'!$Q$2:$Q$194,'Job Number'!$A$2:$A$194,'Product Result'!J$1,'Job Number'!$E$2:$E$194,'Product Result'!$A$12)</f>
        <v>0</v>
      </c>
      <c r="K14" s="4">
        <f>SUMIFS('Job Number'!$Q$2:$Q$194,'Job Number'!$A$2:$A$194,'Product Result'!K$1,'Job Number'!$E$2:$E$194,'Product Result'!$A$12)</f>
        <v>0</v>
      </c>
      <c r="L14" s="4">
        <f>SUMIFS('Job Number'!$Q$2:$Q$194,'Job Number'!$A$2:$A$194,'Product Result'!L$1,'Job Number'!$E$2:$E$194,'Product Result'!$A$12)</f>
        <v>0</v>
      </c>
      <c r="M14" s="4">
        <f>SUMIFS('Job Number'!$Q$2:$Q$194,'Job Number'!$A$2:$A$194,'Product Result'!M$1,'Job Number'!$E$2:$E$194,'Product Result'!$A$12)</f>
        <v>0</v>
      </c>
      <c r="N14" s="4">
        <f>SUMIFS('Job Number'!$Q$2:$Q$194,'Job Number'!$A$2:$A$194,'Product Result'!N$1,'Job Number'!$E$2:$E$194,'Product Result'!$A$12)</f>
        <v>0</v>
      </c>
      <c r="O14" s="4">
        <f>SUMIFS('Job Number'!$Q$2:$Q$194,'Job Number'!$A$2:$A$194,'Product Result'!O$1,'Job Number'!$E$2:$E$194,'Product Result'!$A$12)</f>
        <v>0</v>
      </c>
      <c r="P14" s="4">
        <f>SUMIFS('Job Number'!$Q$2:$Q$194,'Job Number'!$A$2:$A$194,'Product Result'!P$1,'Job Number'!$E$2:$E$194,'Product Result'!$A$12)</f>
        <v>0</v>
      </c>
      <c r="Q14" s="4">
        <f>SUMIFS('Job Number'!$Q$2:$Q$194,'Job Number'!$A$2:$A$194,'Product Result'!Q$1,'Job Number'!$E$2:$E$194,'Product Result'!$A$12)</f>
        <v>0</v>
      </c>
      <c r="R14" s="4">
        <f>SUMIFS('Job Number'!$Q$2:$Q$194,'Job Number'!$A$2:$A$194,'Product Result'!R$1,'Job Number'!$E$2:$E$194,'Product Result'!$A$12)</f>
        <v>0</v>
      </c>
      <c r="S14" s="4">
        <f>SUMIFS('Job Number'!$Q$2:$Q$194,'Job Number'!$A$2:$A$194,'Product Result'!S$1,'Job Number'!$E$2:$E$194,'Product Result'!$A$12)</f>
        <v>0</v>
      </c>
      <c r="T14" s="4">
        <f>SUMIFS('Job Number'!$Q$2:$Q$194,'Job Number'!$A$2:$A$194,'Product Result'!T$1,'Job Number'!$E$2:$E$194,'Product Result'!$A$12)</f>
        <v>0</v>
      </c>
      <c r="U14" s="4">
        <f>SUMIFS('Job Number'!$Q$2:$Q$194,'Job Number'!$A$2:$A$194,'Product Result'!U$1,'Job Number'!$E$2:$E$194,'Product Result'!$A$12)</f>
        <v>0</v>
      </c>
      <c r="V14" s="4">
        <f>SUMIFS('Job Number'!$Q$2:$Q$194,'Job Number'!$A$2:$A$194,'Product Result'!V$1,'Job Number'!$E$2:$E$194,'Product Result'!$A$12)</f>
        <v>0</v>
      </c>
      <c r="W14" s="4">
        <f>SUMIFS('Job Number'!$Q$2:$Q$194,'Job Number'!$A$2:$A$194,'Product Result'!W$1,'Job Number'!$E$2:$E$194,'Product Result'!$A$12)</f>
        <v>0</v>
      </c>
      <c r="X14" s="4">
        <f>SUMIFS('Job Number'!$Q$2:$Q$194,'Job Number'!$A$2:$A$194,'Product Result'!X$1,'Job Number'!$E$2:$E$194,'Product Result'!$A$12)</f>
        <v>0</v>
      </c>
      <c r="Y14" s="4">
        <f>SUMIFS('Job Number'!$Q$2:$Q$194,'Job Number'!$A$2:$A$194,'Product Result'!Y$1,'Job Number'!$E$2:$E$194,'Product Result'!$A$12)</f>
        <v>0</v>
      </c>
      <c r="Z14" s="4">
        <f>SUMIFS('Job Number'!$Q$2:$Q$194,'Job Number'!$A$2:$A$194,'Product Result'!Z$1,'Job Number'!$E$2:$E$194,'Product Result'!$A$12)</f>
        <v>0</v>
      </c>
      <c r="AA14" s="4">
        <f>SUMIFS('Job Number'!$Q$2:$Q$194,'Job Number'!$A$2:$A$194,'Product Result'!AA$1,'Job Number'!$E$2:$E$194,'Product Result'!$A$12)</f>
        <v>0</v>
      </c>
      <c r="AB14" s="4">
        <f>SUMIFS('Job Number'!$Q$2:$Q$194,'Job Number'!$A$2:$A$194,'Product Result'!AB$1,'Job Number'!$E$2:$E$194,'Product Result'!$A$12)</f>
        <v>0</v>
      </c>
      <c r="AC14" s="4">
        <f>SUMIFS('Job Number'!$Q$2:$Q$194,'Job Number'!$A$2:$A$194,'Product Result'!AC$1,'Job Number'!$E$2:$E$194,'Product Result'!$A$12)</f>
        <v>0</v>
      </c>
      <c r="AD14" s="4">
        <f>SUMIFS('Job Number'!$Q$2:$Q$194,'Job Number'!$A$2:$A$194,'Product Result'!AD$1,'Job Number'!$E$2:$E$194,'Product Result'!$A$12)</f>
        <v>0</v>
      </c>
      <c r="AE14" s="4">
        <f>SUMIFS('Job Number'!$Q$2:$Q$194,'Job Number'!$A$2:$A$194,'Product Result'!AE$1,'Job Number'!$E$2:$E$194,'Product Result'!$A$12)</f>
        <v>0</v>
      </c>
      <c r="AF14" s="4">
        <f>SUMIFS('Job Number'!$Q$2:$Q$194,'Job Number'!$A$2:$A$194,'Product Result'!AF$1,'Job Number'!$E$2:$E$194,'Product Result'!$A$12)</f>
        <v>0</v>
      </c>
      <c r="AG14" s="4">
        <f>SUMIFS('Job Number'!$Q$2:$Q$194,'Job Number'!$A$2:$A$194,'Product Result'!AG$1,'Job Number'!$E$2:$E$194,'Product Result'!$A$12)</f>
        <v>0</v>
      </c>
    </row>
    <row r="15" spans="1:34" ht="15.75" thickBot="1">
      <c r="B15" s="185">
        <f>IFERROR(B14/B12,0)</f>
        <v>1.3635942161787724E-5</v>
      </c>
      <c r="C15" s="1" t="s">
        <v>4</v>
      </c>
      <c r="D15" s="6" t="str">
        <f t="shared" ref="D15:AG15" si="2">IFERROR(D14/D12,"")</f>
        <v/>
      </c>
      <c r="E15" s="6" t="str">
        <f t="shared" si="2"/>
        <v/>
      </c>
      <c r="F15" s="6" t="str">
        <f t="shared" si="2"/>
        <v/>
      </c>
      <c r="G15" s="6" t="str">
        <f t="shared" si="2"/>
        <v/>
      </c>
      <c r="H15" s="6" t="str">
        <f t="shared" si="2"/>
        <v/>
      </c>
      <c r="I15" s="6">
        <f t="shared" si="2"/>
        <v>2.2877431871007883E-5</v>
      </c>
      <c r="J15" s="6" t="str">
        <f t="shared" si="2"/>
        <v/>
      </c>
      <c r="K15" s="6" t="str">
        <f t="shared" si="2"/>
        <v/>
      </c>
      <c r="L15" s="6" t="str">
        <f t="shared" si="2"/>
        <v/>
      </c>
      <c r="M15" s="6" t="str">
        <f t="shared" si="2"/>
        <v/>
      </c>
      <c r="N15" s="6" t="str">
        <f t="shared" si="2"/>
        <v/>
      </c>
      <c r="O15" s="6">
        <f t="shared" si="2"/>
        <v>0</v>
      </c>
      <c r="P15" s="6">
        <f t="shared" si="2"/>
        <v>0</v>
      </c>
      <c r="Q15" s="6" t="str">
        <f t="shared" si="2"/>
        <v/>
      </c>
      <c r="R15" s="6" t="str">
        <f t="shared" si="2"/>
        <v/>
      </c>
      <c r="S15" s="6" t="str">
        <f t="shared" si="2"/>
        <v/>
      </c>
      <c r="T15" s="6" t="str">
        <f t="shared" si="2"/>
        <v/>
      </c>
      <c r="U15" s="6" t="str">
        <f t="shared" si="2"/>
        <v/>
      </c>
      <c r="V15" s="6" t="str">
        <f t="shared" si="2"/>
        <v/>
      </c>
      <c r="W15" s="6" t="str">
        <f t="shared" si="2"/>
        <v/>
      </c>
      <c r="X15" s="6" t="str">
        <f t="shared" si="2"/>
        <v/>
      </c>
      <c r="Y15" s="6" t="str">
        <f t="shared" si="2"/>
        <v/>
      </c>
      <c r="Z15" s="6" t="str">
        <f t="shared" si="2"/>
        <v/>
      </c>
      <c r="AA15" s="6" t="str">
        <f t="shared" si="2"/>
        <v/>
      </c>
      <c r="AB15" s="6" t="str">
        <f t="shared" si="2"/>
        <v/>
      </c>
      <c r="AC15" s="6" t="str">
        <f t="shared" si="2"/>
        <v/>
      </c>
      <c r="AD15" s="6" t="str">
        <f t="shared" si="2"/>
        <v/>
      </c>
      <c r="AE15" s="6" t="str">
        <f t="shared" si="2"/>
        <v/>
      </c>
      <c r="AF15" s="6" t="str">
        <f t="shared" si="2"/>
        <v/>
      </c>
      <c r="AG15" s="6" t="str">
        <f t="shared" si="2"/>
        <v/>
      </c>
    </row>
    <row r="16" spans="1:34" ht="15.75" thickBot="1"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5"/>
      <c r="AD16" s="245"/>
      <c r="AE16" s="245"/>
      <c r="AF16" s="245"/>
      <c r="AG16" s="245"/>
    </row>
    <row r="17" spans="1:33">
      <c r="A17" s="189" t="str">
        <f>'FG TYPE'!B5</f>
        <v>W01-03000020</v>
      </c>
      <c r="B17" s="217">
        <f>SUM(D17:AG17)</f>
        <v>0</v>
      </c>
      <c r="C17" s="1" t="s">
        <v>1</v>
      </c>
      <c r="D17" s="256">
        <f>SUMIFS('Job Number'!$K$2:$K$194,'Job Number'!$A$2:$A$194,'Product Result'!D$1,'Job Number'!$E$2:$E$194,'Product Result'!$A$17)</f>
        <v>0</v>
      </c>
      <c r="E17" s="256">
        <f>SUMIFS('Job Number'!$K$2:$K$194,'Job Number'!$A$2:$A$194,'Product Result'!E$1,'Job Number'!$E$2:$E$194,'Product Result'!$A$17)</f>
        <v>0</v>
      </c>
      <c r="F17" s="256">
        <f>SUMIFS('Job Number'!$K$2:$K$194,'Job Number'!$A$2:$A$194,'Product Result'!F$1,'Job Number'!$E$2:$E$194,'Product Result'!$A$17)</f>
        <v>0</v>
      </c>
      <c r="G17" s="256">
        <f>SUMIFS('Job Number'!$K$2:$K$194,'Job Number'!$A$2:$A$194,'Product Result'!G$1,'Job Number'!$E$2:$E$194,'Product Result'!$A$17)</f>
        <v>0</v>
      </c>
      <c r="H17" s="256">
        <f>SUMIFS('Job Number'!$K$2:$K$194,'Job Number'!$A$2:$A$194,'Product Result'!H$1,'Job Number'!$E$2:$E$194,'Product Result'!$A$17)</f>
        <v>0</v>
      </c>
      <c r="I17" s="256">
        <f>SUMIFS('Job Number'!$K$2:$K$194,'Job Number'!$A$2:$A$194,'Product Result'!I$1,'Job Number'!$E$2:$E$194,'Product Result'!$A$17)</f>
        <v>0</v>
      </c>
      <c r="J17" s="256">
        <f>SUMIFS('Job Number'!$K$2:$K$194,'Job Number'!$A$2:$A$194,'Product Result'!J$1,'Job Number'!$E$2:$E$194,'Product Result'!$A$17)</f>
        <v>0</v>
      </c>
      <c r="K17" s="256">
        <f>SUMIFS('Job Number'!$K$2:$K$194,'Job Number'!$A$2:$A$194,'Product Result'!K$1,'Job Number'!$E$2:$E$194,'Product Result'!$A$17)</f>
        <v>0</v>
      </c>
      <c r="L17" s="256">
        <f>SUMIFS('Job Number'!$K$2:$K$194,'Job Number'!$A$2:$A$194,'Product Result'!L$1,'Job Number'!$E$2:$E$194,'Product Result'!$A$17)</f>
        <v>0</v>
      </c>
      <c r="M17" s="256">
        <f>SUMIFS('Job Number'!$K$2:$K$194,'Job Number'!$A$2:$A$194,'Product Result'!M$1,'Job Number'!$E$2:$E$194,'Product Result'!$A$17)</f>
        <v>0</v>
      </c>
      <c r="N17" s="256">
        <f>SUMIFS('Job Number'!$K$2:$K$194,'Job Number'!$A$2:$A$194,'Product Result'!N$1,'Job Number'!$E$2:$E$194,'Product Result'!$A$17)</f>
        <v>0</v>
      </c>
      <c r="O17" s="256">
        <f>SUMIFS('Job Number'!$K$2:$K$194,'Job Number'!$A$2:$A$194,'Product Result'!O$1,'Job Number'!$E$2:$E$194,'Product Result'!$A$17)</f>
        <v>0</v>
      </c>
      <c r="P17" s="256">
        <f>SUMIFS('Job Number'!$K$2:$K$194,'Job Number'!$A$2:$A$194,'Product Result'!P$1,'Job Number'!$E$2:$E$194,'Product Result'!$A$17)</f>
        <v>0</v>
      </c>
      <c r="Q17" s="256">
        <f>SUMIFS('Job Number'!$K$2:$K$194,'Job Number'!$A$2:$A$194,'Product Result'!Q$1,'Job Number'!$E$2:$E$194,'Product Result'!$A$17)</f>
        <v>0</v>
      </c>
      <c r="R17" s="256">
        <f>SUMIFS('Job Number'!$K$2:$K$194,'Job Number'!$A$2:$A$194,'Product Result'!R$1,'Job Number'!$E$2:$E$194,'Product Result'!$A$17)</f>
        <v>0</v>
      </c>
      <c r="S17" s="256">
        <f>SUMIFS('Job Number'!$K$2:$K$194,'Job Number'!$A$2:$A$194,'Product Result'!S$1,'Job Number'!$E$2:$E$194,'Product Result'!$A$17)</f>
        <v>0</v>
      </c>
      <c r="T17" s="256">
        <f>SUMIFS('Job Number'!$K$2:$K$194,'Job Number'!$A$2:$A$194,'Product Result'!T$1,'Job Number'!$E$2:$E$194,'Product Result'!$A$17)</f>
        <v>0</v>
      </c>
      <c r="U17" s="256">
        <f>SUMIFS('Job Number'!$K$2:$K$194,'Job Number'!$A$2:$A$194,'Product Result'!U$1,'Job Number'!$E$2:$E$194,'Product Result'!$A$17)</f>
        <v>0</v>
      </c>
      <c r="V17" s="256">
        <f>SUMIFS('Job Number'!$K$2:$K$194,'Job Number'!$A$2:$A$194,'Product Result'!V$1,'Job Number'!$E$2:$E$194,'Product Result'!$A$17)</f>
        <v>0</v>
      </c>
      <c r="W17" s="256">
        <f>SUMIFS('Job Number'!$K$2:$K$194,'Job Number'!$A$2:$A$194,'Product Result'!W$1,'Job Number'!$E$2:$E$194,'Product Result'!$A$17)</f>
        <v>0</v>
      </c>
      <c r="X17" s="256">
        <f>SUMIFS('Job Number'!$K$2:$K$194,'Job Number'!$A$2:$A$194,'Product Result'!X$1,'Job Number'!$E$2:$E$194,'Product Result'!$A$17)</f>
        <v>0</v>
      </c>
      <c r="Y17" s="256">
        <f>SUMIFS('Job Number'!$K$2:$K$194,'Job Number'!$A$2:$A$194,'Product Result'!Y$1,'Job Number'!$E$2:$E$194,'Product Result'!$A$17)</f>
        <v>0</v>
      </c>
      <c r="Z17" s="256">
        <f>SUMIFS('Job Number'!$K$2:$K$194,'Job Number'!$A$2:$A$194,'Product Result'!Z$1,'Job Number'!$E$2:$E$194,'Product Result'!$A$17)</f>
        <v>0</v>
      </c>
      <c r="AA17" s="256">
        <f>SUMIFS('Job Number'!$K$2:$K$194,'Job Number'!$A$2:$A$194,'Product Result'!AA$1,'Job Number'!$E$2:$E$194,'Product Result'!$A$17)</f>
        <v>0</v>
      </c>
      <c r="AB17" s="256">
        <f>SUMIFS('Job Number'!$K$2:$K$194,'Job Number'!$A$2:$A$194,'Product Result'!AB$1,'Job Number'!$E$2:$E$194,'Product Result'!$A$17)</f>
        <v>0</v>
      </c>
      <c r="AC17" s="256">
        <f>SUMIFS('Job Number'!$K$2:$K$194,'Job Number'!$A$2:$A$194,'Product Result'!AC$1,'Job Number'!$E$2:$E$194,'Product Result'!$A$17)</f>
        <v>0</v>
      </c>
      <c r="AD17" s="256">
        <f>SUMIFS('Job Number'!$K$2:$K$194,'Job Number'!$A$2:$A$194,'Product Result'!AD$1,'Job Number'!$E$2:$E$194,'Product Result'!$A$17)</f>
        <v>0</v>
      </c>
      <c r="AE17" s="256">
        <f>SUMIFS('Job Number'!$K$2:$K$194,'Job Number'!$A$2:$A$194,'Product Result'!AE$1,'Job Number'!$E$2:$E$194,'Product Result'!$A$17)</f>
        <v>0</v>
      </c>
      <c r="AF17" s="256">
        <f>SUMIFS('Job Number'!$K$2:$K$194,'Job Number'!$A$2:$A$194,'Product Result'!AF$1,'Job Number'!$E$2:$E$194,'Product Result'!$A$17)</f>
        <v>0</v>
      </c>
      <c r="AG17" s="256">
        <f>SUMIFS('Job Number'!$K$2:$K$194,'Job Number'!$A$2:$A$194,'Product Result'!AG$1,'Job Number'!$E$2:$E$194,'Product Result'!$A$17)</f>
        <v>0</v>
      </c>
    </row>
    <row r="18" spans="1:33">
      <c r="A18" s="189" t="str">
        <f>'FG TYPE'!C5</f>
        <v>0,160 A</v>
      </c>
      <c r="B18" s="185">
        <f>IFERROR(B17/#REF!,0)</f>
        <v>0</v>
      </c>
      <c r="C18" s="1" t="s">
        <v>2</v>
      </c>
      <c r="D18" s="5" t="str">
        <f>IFERROR(D17/#REF!,"")</f>
        <v/>
      </c>
      <c r="E18" s="5" t="str">
        <f>IFERROR(E17/#REF!,"")</f>
        <v/>
      </c>
      <c r="F18" s="5" t="str">
        <f>IFERROR(F17/#REF!,"")</f>
        <v/>
      </c>
      <c r="G18" s="5" t="str">
        <f>IFERROR(G17/#REF!,"")</f>
        <v/>
      </c>
      <c r="H18" s="5" t="str">
        <f>IFERROR(H17/#REF!,"")</f>
        <v/>
      </c>
      <c r="I18" s="5" t="str">
        <f>IFERROR(I17/#REF!,"")</f>
        <v/>
      </c>
      <c r="J18" s="5" t="str">
        <f>IFERROR(J17/#REF!,"")</f>
        <v/>
      </c>
      <c r="K18" s="5" t="str">
        <f>IFERROR(K17/#REF!,"")</f>
        <v/>
      </c>
      <c r="L18" s="5" t="str">
        <f>IFERROR(L17/#REF!,"")</f>
        <v/>
      </c>
      <c r="M18" s="5" t="str">
        <f>IFERROR(M17/#REF!,"")</f>
        <v/>
      </c>
      <c r="N18" s="5" t="str">
        <f>IFERROR(N17/#REF!,"")</f>
        <v/>
      </c>
      <c r="O18" s="5" t="str">
        <f>IFERROR(O17/#REF!,"")</f>
        <v/>
      </c>
      <c r="P18" s="5" t="str">
        <f>IFERROR(P17/#REF!,"")</f>
        <v/>
      </c>
      <c r="Q18" s="5" t="str">
        <f>IFERROR(Q17/#REF!,"")</f>
        <v/>
      </c>
      <c r="R18" s="5" t="str">
        <f>IFERROR(R17/#REF!,"")</f>
        <v/>
      </c>
      <c r="S18" s="5" t="str">
        <f>IFERROR(S17/#REF!,"")</f>
        <v/>
      </c>
      <c r="T18" s="5" t="str">
        <f>IFERROR(T17/#REF!,"")</f>
        <v/>
      </c>
      <c r="U18" s="5" t="str">
        <f>IFERROR(U17/#REF!,"")</f>
        <v/>
      </c>
      <c r="V18" s="5" t="str">
        <f>IFERROR(V17/#REF!,"")</f>
        <v/>
      </c>
      <c r="W18" s="5" t="str">
        <f>IFERROR(W17/#REF!,"")</f>
        <v/>
      </c>
      <c r="X18" s="5" t="str">
        <f>IFERROR(X17/#REF!,"")</f>
        <v/>
      </c>
      <c r="Y18" s="5" t="str">
        <f>IFERROR(Y17/#REF!,"")</f>
        <v/>
      </c>
      <c r="Z18" s="5" t="str">
        <f>IFERROR(Z17/#REF!,"")</f>
        <v/>
      </c>
      <c r="AA18" s="5" t="str">
        <f>IFERROR(AA17/#REF!,"")</f>
        <v/>
      </c>
      <c r="AB18" s="5" t="str">
        <f>IFERROR(AB17/#REF!,"")</f>
        <v/>
      </c>
      <c r="AC18" s="5" t="str">
        <f>IFERROR(AC17/#REF!,"")</f>
        <v/>
      </c>
      <c r="AD18" s="5" t="str">
        <f>IFERROR(AD17/#REF!,"")</f>
        <v/>
      </c>
      <c r="AE18" s="5" t="str">
        <f>IFERROR(AE17/#REF!,"")</f>
        <v/>
      </c>
      <c r="AF18" s="5" t="str">
        <f>IFERROR(AF17/#REF!,"")</f>
        <v/>
      </c>
      <c r="AG18" s="5" t="str">
        <f>IFERROR(AG17/#REF!,"")</f>
        <v/>
      </c>
    </row>
    <row r="19" spans="1:33">
      <c r="B19" s="65">
        <f>SUM(D19:AG19)-AE19-X19-Q19-J19</f>
        <v>0</v>
      </c>
      <c r="C19" s="1" t="s">
        <v>3</v>
      </c>
      <c r="D19" s="4">
        <f>SUMIFS('Job Number'!$Q$2:$Q$194,'Job Number'!$A$2:$A$194,'Product Result'!D$1,'Job Number'!$E$2:$E$194,'Product Result'!$A$17)</f>
        <v>0</v>
      </c>
      <c r="E19" s="4">
        <f>SUMIFS('Job Number'!$Q$2:$Q$194,'Job Number'!$A$2:$A$194,'Product Result'!E$1,'Job Number'!$E$2:$E$194,'Product Result'!$A$17)</f>
        <v>0</v>
      </c>
      <c r="F19" s="4">
        <f>SUMIFS('Job Number'!$Q$2:$Q$194,'Job Number'!$A$2:$A$194,'Product Result'!F$1,'Job Number'!$E$2:$E$194,'Product Result'!$A$17)</f>
        <v>0</v>
      </c>
      <c r="G19" s="4">
        <f>SUMIFS('Job Number'!$Q$2:$Q$194,'Job Number'!$A$2:$A$194,'Product Result'!G$1,'Job Number'!$E$2:$E$194,'Product Result'!$A$17)</f>
        <v>0</v>
      </c>
      <c r="H19" s="4">
        <f>SUMIFS('Job Number'!$Q$2:$Q$194,'Job Number'!$A$2:$A$194,'Product Result'!H$1,'Job Number'!$E$2:$E$194,'Product Result'!$A$17)</f>
        <v>0</v>
      </c>
      <c r="I19" s="4">
        <f>SUMIFS('Job Number'!$Q$2:$Q$194,'Job Number'!$A$2:$A$194,'Product Result'!I$1,'Job Number'!$E$2:$E$194,'Product Result'!$A$17)</f>
        <v>0</v>
      </c>
      <c r="J19" s="4">
        <f>SUMIFS('Job Number'!$Q$2:$Q$194,'Job Number'!$A$2:$A$194,'Product Result'!J$1,'Job Number'!$E$2:$E$194,'Product Result'!$A$17)</f>
        <v>0</v>
      </c>
      <c r="K19" s="4">
        <f>SUMIFS('Job Number'!$Q$2:$Q$194,'Job Number'!$A$2:$A$194,'Product Result'!K$1,'Job Number'!$E$2:$E$194,'Product Result'!$A$17)</f>
        <v>0</v>
      </c>
      <c r="L19" s="4">
        <f>SUMIFS('Job Number'!$Q$2:$Q$194,'Job Number'!$A$2:$A$194,'Product Result'!L$1,'Job Number'!$E$2:$E$194,'Product Result'!$A$17)</f>
        <v>0</v>
      </c>
      <c r="M19" s="4">
        <f>SUMIFS('Job Number'!$Q$2:$Q$194,'Job Number'!$A$2:$A$194,'Product Result'!M$1,'Job Number'!$E$2:$E$194,'Product Result'!$A$17)</f>
        <v>0</v>
      </c>
      <c r="N19" s="4">
        <f>SUMIFS('Job Number'!$Q$2:$Q$194,'Job Number'!$A$2:$A$194,'Product Result'!N$1,'Job Number'!$E$2:$E$194,'Product Result'!$A$17)</f>
        <v>0</v>
      </c>
      <c r="O19" s="4">
        <f>SUMIFS('Job Number'!$Q$2:$Q$194,'Job Number'!$A$2:$A$194,'Product Result'!O$1,'Job Number'!$E$2:$E$194,'Product Result'!$A$17)</f>
        <v>0</v>
      </c>
      <c r="P19" s="4">
        <f>SUMIFS('Job Number'!$Q$2:$Q$194,'Job Number'!$A$2:$A$194,'Product Result'!P$1,'Job Number'!$E$2:$E$194,'Product Result'!$A$17)</f>
        <v>0</v>
      </c>
      <c r="Q19" s="4">
        <f>SUMIFS('Job Number'!$Q$2:$Q$194,'Job Number'!$A$2:$A$194,'Product Result'!Q$1,'Job Number'!$E$2:$E$194,'Product Result'!$A$17)</f>
        <v>0</v>
      </c>
      <c r="R19" s="4">
        <f>SUMIFS('Job Number'!$Q$2:$Q$194,'Job Number'!$A$2:$A$194,'Product Result'!R$1,'Job Number'!$E$2:$E$194,'Product Result'!$A$17)</f>
        <v>0</v>
      </c>
      <c r="S19" s="4">
        <f>SUMIFS('Job Number'!$Q$2:$Q$194,'Job Number'!$A$2:$A$194,'Product Result'!S$1,'Job Number'!$E$2:$E$194,'Product Result'!$A$17)</f>
        <v>0</v>
      </c>
      <c r="T19" s="4">
        <f>SUMIFS('Job Number'!$Q$2:$Q$194,'Job Number'!$A$2:$A$194,'Product Result'!T$1,'Job Number'!$E$2:$E$194,'Product Result'!$A$17)</f>
        <v>0</v>
      </c>
      <c r="U19" s="4">
        <f>SUMIFS('Job Number'!$Q$2:$Q$194,'Job Number'!$A$2:$A$194,'Product Result'!U$1,'Job Number'!$E$2:$E$194,'Product Result'!$A$17)</f>
        <v>0</v>
      </c>
      <c r="V19" s="4">
        <f>SUMIFS('Job Number'!$Q$2:$Q$194,'Job Number'!$A$2:$A$194,'Product Result'!V$1,'Job Number'!$E$2:$E$194,'Product Result'!$A$17)</f>
        <v>0</v>
      </c>
      <c r="W19" s="4">
        <f>SUMIFS('Job Number'!$Q$2:$Q$194,'Job Number'!$A$2:$A$194,'Product Result'!W$1,'Job Number'!$E$2:$E$194,'Product Result'!$A$17)</f>
        <v>0</v>
      </c>
      <c r="X19" s="4">
        <f>SUMIFS('Job Number'!$Q$2:$Q$194,'Job Number'!$A$2:$A$194,'Product Result'!X$1,'Job Number'!$E$2:$E$194,'Product Result'!$A$17)</f>
        <v>0</v>
      </c>
      <c r="Y19" s="4">
        <f>SUMIFS('Job Number'!$Q$2:$Q$194,'Job Number'!$A$2:$A$194,'Product Result'!Y$1,'Job Number'!$E$2:$E$194,'Product Result'!$A$17)</f>
        <v>0</v>
      </c>
      <c r="Z19" s="4">
        <f>SUMIFS('Job Number'!$Q$2:$Q$194,'Job Number'!$A$2:$A$194,'Product Result'!Z$1,'Job Number'!$E$2:$E$194,'Product Result'!$A$17)</f>
        <v>0</v>
      </c>
      <c r="AA19" s="4">
        <f>SUMIFS('Job Number'!$Q$2:$Q$194,'Job Number'!$A$2:$A$194,'Product Result'!AA$1,'Job Number'!$E$2:$E$194,'Product Result'!$A$17)</f>
        <v>0</v>
      </c>
      <c r="AB19" s="4">
        <f>SUMIFS('Job Number'!$Q$2:$Q$194,'Job Number'!$A$2:$A$194,'Product Result'!AB$1,'Job Number'!$E$2:$E$194,'Product Result'!$A$17)</f>
        <v>0</v>
      </c>
      <c r="AC19" s="4">
        <f>SUMIFS('Job Number'!$Q$2:$Q$194,'Job Number'!$A$2:$A$194,'Product Result'!AC$1,'Job Number'!$E$2:$E$194,'Product Result'!$A$17)</f>
        <v>0</v>
      </c>
      <c r="AD19" s="4">
        <f>SUMIFS('Job Number'!$Q$2:$Q$194,'Job Number'!$A$2:$A$194,'Product Result'!AD$1,'Job Number'!$E$2:$E$194,'Product Result'!$A$17)</f>
        <v>0</v>
      </c>
      <c r="AE19" s="4">
        <f>SUMIFS('Job Number'!$Q$2:$Q$194,'Job Number'!$A$2:$A$194,'Product Result'!AE$1,'Job Number'!$E$2:$E$194,'Product Result'!$A$17)</f>
        <v>0</v>
      </c>
      <c r="AF19" s="4">
        <f>SUMIFS('Job Number'!$Q$2:$Q$194,'Job Number'!$A$2:$A$194,'Product Result'!AF$1,'Job Number'!$E$2:$E$194,'Product Result'!$A$17)</f>
        <v>0</v>
      </c>
      <c r="AG19" s="4">
        <f>SUMIFS('Job Number'!$Q$2:$Q$194,'Job Number'!$A$2:$A$194,'Product Result'!AG$1,'Job Number'!$E$2:$E$194,'Product Result'!$A$17)</f>
        <v>0</v>
      </c>
    </row>
    <row r="20" spans="1:33" ht="15.75" thickBot="1">
      <c r="B20" s="185">
        <f>IFERROR(B19/B17,0)</f>
        <v>0</v>
      </c>
      <c r="C20" s="1" t="s">
        <v>4</v>
      </c>
      <c r="D20" s="6" t="str">
        <f t="shared" ref="D20:AG20" si="3">IFERROR(D19/D17,"")</f>
        <v/>
      </c>
      <c r="E20" s="6" t="str">
        <f t="shared" si="3"/>
        <v/>
      </c>
      <c r="F20" s="6" t="str">
        <f t="shared" si="3"/>
        <v/>
      </c>
      <c r="G20" s="6" t="str">
        <f t="shared" si="3"/>
        <v/>
      </c>
      <c r="H20" s="6" t="str">
        <f t="shared" si="3"/>
        <v/>
      </c>
      <c r="I20" s="6" t="str">
        <f t="shared" si="3"/>
        <v/>
      </c>
      <c r="J20" s="6" t="str">
        <f t="shared" si="3"/>
        <v/>
      </c>
      <c r="K20" s="6" t="str">
        <f t="shared" si="3"/>
        <v/>
      </c>
      <c r="L20" s="6" t="str">
        <f t="shared" si="3"/>
        <v/>
      </c>
      <c r="M20" s="6" t="str">
        <f t="shared" si="3"/>
        <v/>
      </c>
      <c r="N20" s="6" t="str">
        <f t="shared" si="3"/>
        <v/>
      </c>
      <c r="O20" s="6" t="str">
        <f t="shared" si="3"/>
        <v/>
      </c>
      <c r="P20" s="6" t="str">
        <f t="shared" si="3"/>
        <v/>
      </c>
      <c r="Q20" s="6" t="str">
        <f t="shared" si="3"/>
        <v/>
      </c>
      <c r="R20" s="6" t="str">
        <f t="shared" si="3"/>
        <v/>
      </c>
      <c r="S20" s="6" t="str">
        <f t="shared" si="3"/>
        <v/>
      </c>
      <c r="T20" s="6" t="str">
        <f t="shared" si="3"/>
        <v/>
      </c>
      <c r="U20" s="6" t="str">
        <f t="shared" si="3"/>
        <v/>
      </c>
      <c r="V20" s="6" t="str">
        <f t="shared" si="3"/>
        <v/>
      </c>
      <c r="W20" s="6" t="str">
        <f t="shared" si="3"/>
        <v/>
      </c>
      <c r="X20" s="6" t="str">
        <f t="shared" si="3"/>
        <v/>
      </c>
      <c r="Y20" s="6" t="str">
        <f t="shared" si="3"/>
        <v/>
      </c>
      <c r="Z20" s="6" t="str">
        <f t="shared" si="3"/>
        <v/>
      </c>
      <c r="AA20" s="6" t="str">
        <f t="shared" si="3"/>
        <v/>
      </c>
      <c r="AB20" s="6" t="str">
        <f t="shared" si="3"/>
        <v/>
      </c>
      <c r="AC20" s="6" t="str">
        <f t="shared" si="3"/>
        <v/>
      </c>
      <c r="AD20" s="6" t="str">
        <f t="shared" si="3"/>
        <v/>
      </c>
      <c r="AE20" s="6" t="str">
        <f t="shared" si="3"/>
        <v/>
      </c>
      <c r="AF20" s="6" t="str">
        <f t="shared" si="3"/>
        <v/>
      </c>
      <c r="AG20" s="6" t="str">
        <f t="shared" si="3"/>
        <v/>
      </c>
    </row>
    <row r="21" spans="1:33" ht="15.75" thickBot="1"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</row>
    <row r="22" spans="1:33">
      <c r="A22" s="189" t="str">
        <f>'FG TYPE'!B6</f>
        <v>W01-03000004</v>
      </c>
      <c r="B22" s="217">
        <f>SUM(D22:AG22)</f>
        <v>874.06000000000006</v>
      </c>
      <c r="C22" s="1" t="s">
        <v>1</v>
      </c>
      <c r="D22" s="256">
        <f>SUMIFS('Job Number'!$K$2:$K$194,'Job Number'!$A$2:$A$194,'Product Result'!D$1,'Job Number'!$E$2:$E$194,'Product Result'!$A$22)</f>
        <v>44.88</v>
      </c>
      <c r="E22" s="256">
        <f>SUMIFS('Job Number'!$K$2:$K$194,'Job Number'!$A$2:$A$194,'Product Result'!E$1,'Job Number'!$E$2:$E$194,'Product Result'!$A$22)</f>
        <v>0</v>
      </c>
      <c r="F22" s="256">
        <f>SUMIFS('Job Number'!$K$2:$K$194,'Job Number'!$A$2:$A$194,'Product Result'!F$1,'Job Number'!$E$2:$E$194,'Product Result'!$A$22)</f>
        <v>0</v>
      </c>
      <c r="G22" s="256">
        <f>SUMIFS('Job Number'!$K$2:$K$194,'Job Number'!$A$2:$A$194,'Product Result'!G$1,'Job Number'!$E$2:$E$194,'Product Result'!$A$22)</f>
        <v>56.32</v>
      </c>
      <c r="H22" s="256">
        <f>SUMIFS('Job Number'!$K$2:$K$194,'Job Number'!$A$2:$A$194,'Product Result'!H$1,'Job Number'!$E$2:$E$194,'Product Result'!$A$22)</f>
        <v>59.12</v>
      </c>
      <c r="I22" s="256">
        <f>SUMIFS('Job Number'!$K$2:$K$194,'Job Number'!$A$2:$A$194,'Product Result'!I$1,'Job Number'!$E$2:$E$194,'Product Result'!$A$22)</f>
        <v>59.16</v>
      </c>
      <c r="J22" s="256">
        <f>SUMIFS('Job Number'!$K$2:$K$194,'Job Number'!$A$2:$A$194,'Product Result'!J$1,'Job Number'!$E$2:$E$194,'Product Result'!$A$22)</f>
        <v>30.34</v>
      </c>
      <c r="K22" s="256">
        <f>SUMIFS('Job Number'!$K$2:$K$194,'Job Number'!$A$2:$A$194,'Product Result'!K$1,'Job Number'!$E$2:$E$194,'Product Result'!$A$22)</f>
        <v>36.619999999999997</v>
      </c>
      <c r="L22" s="256">
        <f>SUMIFS('Job Number'!$K$2:$K$194,'Job Number'!$A$2:$A$194,'Product Result'!L$1,'Job Number'!$E$2:$E$194,'Product Result'!$A$22)</f>
        <v>0</v>
      </c>
      <c r="M22" s="256">
        <f>SUMIFS('Job Number'!$K$2:$K$194,'Job Number'!$A$2:$A$194,'Product Result'!M$1,'Job Number'!$E$2:$E$194,'Product Result'!$A$22)</f>
        <v>0</v>
      </c>
      <c r="N22" s="256">
        <f>SUMIFS('Job Number'!$K$2:$K$194,'Job Number'!$A$2:$A$194,'Product Result'!N$1,'Job Number'!$E$2:$E$194,'Product Result'!$A$22)</f>
        <v>38.82</v>
      </c>
      <c r="O22" s="256">
        <f>SUMIFS('Job Number'!$K$2:$K$194,'Job Number'!$A$2:$A$194,'Product Result'!O$1,'Job Number'!$E$2:$E$194,'Product Result'!$A$22)</f>
        <v>39.119999999999997</v>
      </c>
      <c r="P22" s="256">
        <f>SUMIFS('Job Number'!$K$2:$K$194,'Job Number'!$A$2:$A$194,'Product Result'!P$1,'Job Number'!$E$2:$E$194,'Product Result'!$A$22)</f>
        <v>47.54</v>
      </c>
      <c r="Q22" s="256">
        <f>SUMIFS('Job Number'!$K$2:$K$194,'Job Number'!$A$2:$A$194,'Product Result'!Q$1,'Job Number'!$E$2:$E$194,'Product Result'!$A$22)</f>
        <v>68.88</v>
      </c>
      <c r="R22" s="256">
        <f>SUMIFS('Job Number'!$K$2:$K$194,'Job Number'!$A$2:$A$194,'Product Result'!R$1,'Job Number'!$E$2:$E$194,'Product Result'!$A$22)</f>
        <v>0</v>
      </c>
      <c r="S22" s="256">
        <f>SUMIFS('Job Number'!$K$2:$K$194,'Job Number'!$A$2:$A$194,'Product Result'!S$1,'Job Number'!$E$2:$E$194,'Product Result'!$A$22)</f>
        <v>0</v>
      </c>
      <c r="T22" s="256">
        <f>SUMIFS('Job Number'!$K$2:$K$194,'Job Number'!$A$2:$A$194,'Product Result'!T$1,'Job Number'!$E$2:$E$194,'Product Result'!$A$22)</f>
        <v>0</v>
      </c>
      <c r="U22" s="256">
        <f>SUMIFS('Job Number'!$K$2:$K$194,'Job Number'!$A$2:$A$194,'Product Result'!U$1,'Job Number'!$E$2:$E$194,'Product Result'!$A$22)</f>
        <v>75.400000000000006</v>
      </c>
      <c r="V22" s="256">
        <f>SUMIFS('Job Number'!$K$2:$K$194,'Job Number'!$A$2:$A$194,'Product Result'!V$1,'Job Number'!$E$2:$E$194,'Product Result'!$A$22)</f>
        <v>85.68</v>
      </c>
      <c r="W22" s="256">
        <f>SUMIFS('Job Number'!$K$2:$K$194,'Job Number'!$A$2:$A$194,'Product Result'!W$1,'Job Number'!$E$2:$E$194,'Product Result'!$A$22)</f>
        <v>122.06</v>
      </c>
      <c r="X22" s="256">
        <f>SUMIFS('Job Number'!$K$2:$K$194,'Job Number'!$A$2:$A$194,'Product Result'!X$1,'Job Number'!$E$2:$E$194,'Product Result'!$A$22)</f>
        <v>110.12</v>
      </c>
      <c r="Y22" s="256">
        <f>SUMIFS('Job Number'!$K$2:$K$194,'Job Number'!$A$2:$A$194,'Product Result'!Y$1,'Job Number'!$E$2:$E$194,'Product Result'!$A$22)</f>
        <v>0</v>
      </c>
      <c r="Z22" s="256">
        <f>SUMIFS('Job Number'!$K$2:$K$194,'Job Number'!$A$2:$A$194,'Product Result'!Z$1,'Job Number'!$E$2:$E$194,'Product Result'!$A$22)</f>
        <v>0</v>
      </c>
      <c r="AA22" s="256">
        <f>SUMIFS('Job Number'!$K$2:$K$194,'Job Number'!$A$2:$A$194,'Product Result'!AA$1,'Job Number'!$E$2:$E$194,'Product Result'!$A$22)</f>
        <v>0</v>
      </c>
      <c r="AB22" s="256">
        <f>SUMIFS('Job Number'!$K$2:$K$194,'Job Number'!$A$2:$A$194,'Product Result'!AB$1,'Job Number'!$E$2:$E$194,'Product Result'!$A$22)</f>
        <v>0</v>
      </c>
      <c r="AC22" s="256">
        <f>SUMIFS('Job Number'!$K$2:$K$194,'Job Number'!$A$2:$A$194,'Product Result'!AC$1,'Job Number'!$E$2:$E$194,'Product Result'!$A$22)</f>
        <v>0</v>
      </c>
      <c r="AD22" s="256">
        <f>SUMIFS('Job Number'!$K$2:$K$194,'Job Number'!$A$2:$A$194,'Product Result'!AD$1,'Job Number'!$E$2:$E$194,'Product Result'!$A$22)</f>
        <v>0</v>
      </c>
      <c r="AE22" s="256">
        <f>SUMIFS('Job Number'!$K$2:$K$194,'Job Number'!$A$2:$A$194,'Product Result'!AE$1,'Job Number'!$E$2:$E$194,'Product Result'!$A$22)</f>
        <v>0</v>
      </c>
      <c r="AF22" s="256">
        <f>SUMIFS('Job Number'!$K$2:$K$194,'Job Number'!$A$2:$A$194,'Product Result'!AF$1,'Job Number'!$E$2:$E$194,'Product Result'!$A$22)</f>
        <v>0</v>
      </c>
      <c r="AG22" s="256">
        <f>SUMIFS('Job Number'!$K$2:$K$194,'Job Number'!$A$2:$A$194,'Product Result'!AG$1,'Job Number'!$E$2:$E$194,'Product Result'!$A$22)</f>
        <v>0</v>
      </c>
    </row>
    <row r="23" spans="1:33">
      <c r="A23" s="189" t="str">
        <f>'FG TYPE'!C6</f>
        <v>0,080 A</v>
      </c>
      <c r="B23" s="185">
        <f>IFERROR(B22/#REF!,0)</f>
        <v>0</v>
      </c>
      <c r="C23" s="1" t="s">
        <v>2</v>
      </c>
      <c r="D23" s="5" t="str">
        <f>IFERROR(D22/#REF!,"")</f>
        <v/>
      </c>
      <c r="E23" s="5" t="str">
        <f>IFERROR(E22/#REF!,"")</f>
        <v/>
      </c>
      <c r="F23" s="5" t="str">
        <f>IFERROR(F22/#REF!,"")</f>
        <v/>
      </c>
      <c r="G23" s="5" t="str">
        <f>IFERROR(G22/#REF!,"")</f>
        <v/>
      </c>
      <c r="H23" s="5" t="str">
        <f>IFERROR(H22/#REF!,"")</f>
        <v/>
      </c>
      <c r="I23" s="5" t="str">
        <f>IFERROR(I22/#REF!,"")</f>
        <v/>
      </c>
      <c r="J23" s="5" t="str">
        <f>IFERROR(J22/#REF!,"")</f>
        <v/>
      </c>
      <c r="K23" s="5" t="str">
        <f>IFERROR(K22/#REF!,"")</f>
        <v/>
      </c>
      <c r="L23" s="5" t="str">
        <f>IFERROR(L22/#REF!,"")</f>
        <v/>
      </c>
      <c r="M23" s="5" t="str">
        <f>IFERROR(M22/#REF!,"")</f>
        <v/>
      </c>
      <c r="N23" s="5" t="str">
        <f>IFERROR(N22/#REF!,"")</f>
        <v/>
      </c>
      <c r="O23" s="5" t="str">
        <f>IFERROR(O22/#REF!,"")</f>
        <v/>
      </c>
      <c r="P23" s="5" t="str">
        <f>IFERROR(P22/#REF!,"")</f>
        <v/>
      </c>
      <c r="Q23" s="5" t="str">
        <f>IFERROR(Q22/#REF!,"")</f>
        <v/>
      </c>
      <c r="R23" s="5" t="str">
        <f>IFERROR(R22/#REF!,"")</f>
        <v/>
      </c>
      <c r="S23" s="5" t="str">
        <f>IFERROR(S22/#REF!,"")</f>
        <v/>
      </c>
      <c r="T23" s="5" t="str">
        <f>IFERROR(T22/#REF!,"")</f>
        <v/>
      </c>
      <c r="U23" s="5" t="str">
        <f>IFERROR(U22/#REF!,"")</f>
        <v/>
      </c>
      <c r="V23" s="5" t="str">
        <f>IFERROR(V22/#REF!,"")</f>
        <v/>
      </c>
      <c r="W23" s="5" t="str">
        <f>IFERROR(W22/#REF!,"")</f>
        <v/>
      </c>
      <c r="X23" s="5" t="str">
        <f>IFERROR(X22/#REF!,"")</f>
        <v/>
      </c>
      <c r="Y23" s="5" t="str">
        <f>IFERROR(Y22/#REF!,"")</f>
        <v/>
      </c>
      <c r="Z23" s="5" t="str">
        <f>IFERROR(Z22/#REF!,"")</f>
        <v/>
      </c>
      <c r="AA23" s="5" t="str">
        <f>IFERROR(AA22/#REF!,"")</f>
        <v/>
      </c>
      <c r="AB23" s="5" t="str">
        <f>IFERROR(AB22/#REF!,"")</f>
        <v/>
      </c>
      <c r="AC23" s="5" t="str">
        <f>IFERROR(AC22/#REF!,"")</f>
        <v/>
      </c>
      <c r="AD23" s="5" t="str">
        <f>IFERROR(AD22/#REF!,"")</f>
        <v/>
      </c>
      <c r="AE23" s="5" t="str">
        <f>IFERROR(AE22/#REF!,"")</f>
        <v/>
      </c>
      <c r="AF23" s="5" t="str">
        <f>IFERROR(AF22/#REF!,"")</f>
        <v/>
      </c>
      <c r="AG23" s="5" t="str">
        <f>IFERROR(AG22/#REF!,"")</f>
        <v/>
      </c>
    </row>
    <row r="24" spans="1:33">
      <c r="B24" s="65">
        <f>SUM(D24:AG24)-AE24-X24-Q24-J24</f>
        <v>2.5782648355999662E-2</v>
      </c>
      <c r="C24" s="1" t="s">
        <v>3</v>
      </c>
      <c r="D24" s="4">
        <f>SUMIFS('Job Number'!$Q$2:$Q$194,'Job Number'!$A$2:$A$194,'Product Result'!D$1,'Job Number'!$E$2:$E$194,'Product Result'!$A$22)</f>
        <v>7.0796460176991149E-3</v>
      </c>
      <c r="E24" s="4">
        <f>SUMIFS('Job Number'!$Q$2:$Q$194,'Job Number'!$A$2:$A$194,'Product Result'!E$1,'Job Number'!$E$2:$E$194,'Product Result'!$A$22)</f>
        <v>0</v>
      </c>
      <c r="F24" s="4">
        <f>SUMIFS('Job Number'!$Q$2:$Q$194,'Job Number'!$A$2:$A$194,'Product Result'!F$1,'Job Number'!$E$2:$E$194,'Product Result'!$A$22)</f>
        <v>0</v>
      </c>
      <c r="G24" s="4">
        <f>SUMIFS('Job Number'!$Q$2:$Q$194,'Job Number'!$A$2:$A$194,'Product Result'!G$1,'Job Number'!$E$2:$E$194,'Product Result'!$A$22)</f>
        <v>2.8328611898016999E-3</v>
      </c>
      <c r="H24" s="4">
        <f>SUMIFS('Job Number'!$Q$2:$Q$194,'Job Number'!$A$2:$A$194,'Product Result'!H$1,'Job Number'!$E$2:$E$194,'Product Result'!$A$22)</f>
        <v>2.6990553306342783E-3</v>
      </c>
      <c r="I24" s="4">
        <f>SUMIFS('Job Number'!$Q$2:$Q$194,'Job Number'!$A$2:$A$194,'Product Result'!I$1,'Job Number'!$E$2:$E$194,'Product Result'!$A$22)</f>
        <v>5.0454086781029266E-3</v>
      </c>
      <c r="J24" s="4">
        <f>SUMIFS('Job Number'!$Q$2:$Q$194,'Job Number'!$A$2:$A$194,'Product Result'!J$1,'Job Number'!$E$2:$E$194,'Product Result'!$A$22)</f>
        <v>1.621271076523995E-2</v>
      </c>
      <c r="K24" s="4">
        <f>SUMIFS('Job Number'!$Q$2:$Q$194,'Job Number'!$A$2:$A$194,'Product Result'!K$1,'Job Number'!$E$2:$E$194,'Product Result'!$A$22)</f>
        <v>8.125677139761648E-3</v>
      </c>
      <c r="L24" s="4">
        <f>SUMIFS('Job Number'!$Q$2:$Q$194,'Job Number'!$A$2:$A$194,'Product Result'!L$1,'Job Number'!$E$2:$E$194,'Product Result'!$A$22)</f>
        <v>0</v>
      </c>
      <c r="M24" s="4">
        <f>SUMIFS('Job Number'!$Q$2:$Q$194,'Job Number'!$A$2:$A$194,'Product Result'!M$1,'Job Number'!$E$2:$E$194,'Product Result'!$A$22)</f>
        <v>0</v>
      </c>
      <c r="N24" s="4">
        <f>SUMIFS('Job Number'!$Q$2:$Q$194,'Job Number'!$A$2:$A$194,'Product Result'!N$1,'Job Number'!$E$2:$E$194,'Product Result'!$A$22)</f>
        <v>0</v>
      </c>
      <c r="O24" s="4">
        <f>SUMIFS('Job Number'!$Q$2:$Q$194,'Job Number'!$A$2:$A$194,'Product Result'!O$1,'Job Number'!$E$2:$E$194,'Product Result'!$A$22)</f>
        <v>0</v>
      </c>
      <c r="P24" s="4">
        <f>SUMIFS('Job Number'!$Q$2:$Q$194,'Job Number'!$A$2:$A$194,'Product Result'!P$1,'Job Number'!$E$2:$E$194,'Product Result'!$A$22)</f>
        <v>0</v>
      </c>
      <c r="Q24" s="4">
        <f>SUMIFS('Job Number'!$Q$2:$Q$194,'Job Number'!$A$2:$A$194,'Product Result'!Q$1,'Job Number'!$E$2:$E$194,'Product Result'!$A$22)</f>
        <v>5.055611729019212E-3</v>
      </c>
      <c r="R24" s="4">
        <f>SUMIFS('Job Number'!$Q$2:$Q$194,'Job Number'!$A$2:$A$194,'Product Result'!R$1,'Job Number'!$E$2:$E$194,'Product Result'!$A$22)</f>
        <v>0</v>
      </c>
      <c r="S24" s="4">
        <f>SUMIFS('Job Number'!$Q$2:$Q$194,'Job Number'!$A$2:$A$194,'Product Result'!S$1,'Job Number'!$E$2:$E$194,'Product Result'!$A$22)</f>
        <v>0</v>
      </c>
      <c r="T24" s="4">
        <f>SUMIFS('Job Number'!$Q$2:$Q$194,'Job Number'!$A$2:$A$194,'Product Result'!T$1,'Job Number'!$E$2:$E$194,'Product Result'!$A$22)</f>
        <v>0</v>
      </c>
      <c r="U24" s="4">
        <f>SUMIFS('Job Number'!$Q$2:$Q$194,'Job Number'!$A$2:$A$194,'Product Result'!U$1,'Job Number'!$E$2:$E$194,'Product Result'!$A$22)</f>
        <v>0</v>
      </c>
      <c r="V24" s="4">
        <f>SUMIFS('Job Number'!$Q$2:$Q$194,'Job Number'!$A$2:$A$194,'Product Result'!V$1,'Job Number'!$E$2:$E$194,'Product Result'!$A$22)</f>
        <v>0</v>
      </c>
      <c r="W24" s="4">
        <f>SUMIFS('Job Number'!$Q$2:$Q$194,'Job Number'!$A$2:$A$194,'Product Result'!W$1,'Job Number'!$E$2:$E$194,'Product Result'!$A$22)</f>
        <v>0</v>
      </c>
      <c r="X24" s="4">
        <f>SUMIFS('Job Number'!$Q$2:$Q$194,'Job Number'!$A$2:$A$194,'Product Result'!X$1,'Job Number'!$E$2:$E$194,'Product Result'!$A$22)</f>
        <v>0</v>
      </c>
      <c r="Y24" s="4">
        <f>SUMIFS('Job Number'!$Q$2:$Q$194,'Job Number'!$A$2:$A$194,'Product Result'!Y$1,'Job Number'!$E$2:$E$194,'Product Result'!$A$22)</f>
        <v>0</v>
      </c>
      <c r="Z24" s="4">
        <f>SUMIFS('Job Number'!$Q$2:$Q$194,'Job Number'!$A$2:$A$194,'Product Result'!Z$1,'Job Number'!$E$2:$E$194,'Product Result'!$A$22)</f>
        <v>0</v>
      </c>
      <c r="AA24" s="4">
        <f>SUMIFS('Job Number'!$Q$2:$Q$194,'Job Number'!$A$2:$A$194,'Product Result'!AA$1,'Job Number'!$E$2:$E$194,'Product Result'!$A$22)</f>
        <v>0</v>
      </c>
      <c r="AB24" s="4">
        <f>SUMIFS('Job Number'!$Q$2:$Q$194,'Job Number'!$A$2:$A$194,'Product Result'!AB$1,'Job Number'!$E$2:$E$194,'Product Result'!$A$22)</f>
        <v>0</v>
      </c>
      <c r="AC24" s="4">
        <f>SUMIFS('Job Number'!$Q$2:$Q$194,'Job Number'!$A$2:$A$194,'Product Result'!AC$1,'Job Number'!$E$2:$E$194,'Product Result'!$A$22)</f>
        <v>0</v>
      </c>
      <c r="AD24" s="4">
        <f>SUMIFS('Job Number'!$Q$2:$Q$194,'Job Number'!$A$2:$A$194,'Product Result'!AD$1,'Job Number'!$E$2:$E$194,'Product Result'!$A$22)</f>
        <v>0</v>
      </c>
      <c r="AE24" s="4">
        <f>SUMIFS('Job Number'!$Q$2:$Q$194,'Job Number'!$A$2:$A$194,'Product Result'!AE$1,'Job Number'!$E$2:$E$194,'Product Result'!$A$22)</f>
        <v>0</v>
      </c>
      <c r="AF24" s="4">
        <f>SUMIFS('Job Number'!$Q$2:$Q$194,'Job Number'!$A$2:$A$194,'Product Result'!AF$1,'Job Number'!$E$2:$E$194,'Product Result'!$A$22)</f>
        <v>0</v>
      </c>
      <c r="AG24" s="4">
        <f>SUMIFS('Job Number'!$Q$2:$Q$194,'Job Number'!$A$2:$A$194,'Product Result'!AG$1,'Job Number'!$E$2:$E$194,'Product Result'!$A$22)</f>
        <v>0</v>
      </c>
    </row>
    <row r="25" spans="1:33" ht="15.75" thickBot="1">
      <c r="B25" s="185">
        <f>IFERROR(B24/B22,0)</f>
        <v>2.9497572656338994E-5</v>
      </c>
      <c r="C25" s="1" t="s">
        <v>4</v>
      </c>
      <c r="D25" s="6">
        <f t="shared" ref="D25:AG25" si="4">IFERROR(D24/D22,"")</f>
        <v>1.577461233890177E-4</v>
      </c>
      <c r="E25" s="6" t="str">
        <f t="shared" si="4"/>
        <v/>
      </c>
      <c r="F25" s="6" t="str">
        <f t="shared" si="4"/>
        <v/>
      </c>
      <c r="G25" s="6">
        <f t="shared" si="4"/>
        <v>5.0299381921194954E-5</v>
      </c>
      <c r="H25" s="6">
        <f t="shared" si="4"/>
        <v>4.5653845240769254E-5</v>
      </c>
      <c r="I25" s="6">
        <f t="shared" si="4"/>
        <v>8.5284122347919656E-5</v>
      </c>
      <c r="J25" s="6">
        <f t="shared" si="4"/>
        <v>5.3436752687013682E-4</v>
      </c>
      <c r="K25" s="6">
        <f t="shared" si="4"/>
        <v>2.2189178426438146E-4</v>
      </c>
      <c r="L25" s="6" t="str">
        <f t="shared" si="4"/>
        <v/>
      </c>
      <c r="M25" s="6" t="str">
        <f t="shared" si="4"/>
        <v/>
      </c>
      <c r="N25" s="6">
        <f t="shared" si="4"/>
        <v>0</v>
      </c>
      <c r="O25" s="6">
        <f t="shared" si="4"/>
        <v>0</v>
      </c>
      <c r="P25" s="6">
        <f t="shared" si="4"/>
        <v>0</v>
      </c>
      <c r="Q25" s="6">
        <f t="shared" si="4"/>
        <v>7.3397382825482173E-5</v>
      </c>
      <c r="R25" s="6" t="str">
        <f t="shared" si="4"/>
        <v/>
      </c>
      <c r="S25" s="6" t="str">
        <f t="shared" si="4"/>
        <v/>
      </c>
      <c r="T25" s="6" t="str">
        <f t="shared" si="4"/>
        <v/>
      </c>
      <c r="U25" s="6">
        <f t="shared" si="4"/>
        <v>0</v>
      </c>
      <c r="V25" s="6">
        <f t="shared" si="4"/>
        <v>0</v>
      </c>
      <c r="W25" s="6">
        <f t="shared" si="4"/>
        <v>0</v>
      </c>
      <c r="X25" s="6">
        <f t="shared" si="4"/>
        <v>0</v>
      </c>
      <c r="Y25" s="6" t="str">
        <f t="shared" si="4"/>
        <v/>
      </c>
      <c r="Z25" s="6" t="str">
        <f t="shared" si="4"/>
        <v/>
      </c>
      <c r="AA25" s="6" t="str">
        <f t="shared" si="4"/>
        <v/>
      </c>
      <c r="AB25" s="6" t="str">
        <f t="shared" si="4"/>
        <v/>
      </c>
      <c r="AC25" s="6" t="str">
        <f t="shared" si="4"/>
        <v/>
      </c>
      <c r="AD25" s="6" t="str">
        <f t="shared" si="4"/>
        <v/>
      </c>
      <c r="AE25" s="6" t="str">
        <f t="shared" si="4"/>
        <v/>
      </c>
      <c r="AF25" s="6" t="str">
        <f t="shared" si="4"/>
        <v/>
      </c>
      <c r="AG25" s="6" t="str">
        <f t="shared" si="4"/>
        <v/>
      </c>
    </row>
    <row r="26" spans="1:33" ht="15.75" thickBot="1"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</row>
    <row r="27" spans="1:33">
      <c r="A27" s="189" t="str">
        <f>'FG TYPE'!B7</f>
        <v>W01-03000025</v>
      </c>
      <c r="B27" s="217">
        <f>SUM(D27:AG27)</f>
        <v>0</v>
      </c>
      <c r="C27" s="1" t="s">
        <v>1</v>
      </c>
      <c r="D27" s="256">
        <f>SUMIFS('Job Number'!$K$2:$K$194,'Job Number'!$A$2:$A$194,'Product Result'!D$1,'Job Number'!$E$2:$E$194,'Product Result'!$A$27)</f>
        <v>0</v>
      </c>
      <c r="E27" s="256">
        <f>SUMIFS('Job Number'!$K$2:$K$194,'Job Number'!$A$2:$A$194,'Product Result'!E$1,'Job Number'!$E$2:$E$194,'Product Result'!$A$27)</f>
        <v>0</v>
      </c>
      <c r="F27" s="256">
        <f>SUMIFS('Job Number'!$K$2:$K$194,'Job Number'!$A$2:$A$194,'Product Result'!F$1,'Job Number'!$E$2:$E$194,'Product Result'!$A$27)</f>
        <v>0</v>
      </c>
      <c r="G27" s="256">
        <f>SUMIFS('Job Number'!$K$2:$K$194,'Job Number'!$A$2:$A$194,'Product Result'!G$1,'Job Number'!$E$2:$E$194,'Product Result'!$A$27)</f>
        <v>0</v>
      </c>
      <c r="H27" s="256">
        <f>SUMIFS('Job Number'!$K$2:$K$194,'Job Number'!$A$2:$A$194,'Product Result'!H$1,'Job Number'!$E$2:$E$194,'Product Result'!$A$27)</f>
        <v>0</v>
      </c>
      <c r="I27" s="256">
        <f>SUMIFS('Job Number'!$K$2:$K$194,'Job Number'!$A$2:$A$194,'Product Result'!I$1,'Job Number'!$E$2:$E$194,'Product Result'!$A$27)</f>
        <v>0</v>
      </c>
      <c r="J27" s="256">
        <f>SUMIFS('Job Number'!$K$2:$K$194,'Job Number'!$A$2:$A$194,'Product Result'!J$1,'Job Number'!$E$2:$E$194,'Product Result'!$A$27)</f>
        <v>0</v>
      </c>
      <c r="K27" s="256">
        <f>SUMIFS('Job Number'!$K$2:$K$194,'Job Number'!$A$2:$A$194,'Product Result'!K$1,'Job Number'!$E$2:$E$194,'Product Result'!$A$27)</f>
        <v>0</v>
      </c>
      <c r="L27" s="256">
        <f>SUMIFS('Job Number'!$K$2:$K$194,'Job Number'!$A$2:$A$194,'Product Result'!L$1,'Job Number'!$E$2:$E$194,'Product Result'!$A$27)</f>
        <v>0</v>
      </c>
      <c r="M27" s="256">
        <f>SUMIFS('Job Number'!$K$2:$K$194,'Job Number'!$A$2:$A$194,'Product Result'!M$1,'Job Number'!$E$2:$E$194,'Product Result'!$A$27)</f>
        <v>0</v>
      </c>
      <c r="N27" s="256">
        <f>SUMIFS('Job Number'!$K$2:$K$194,'Job Number'!$A$2:$A$194,'Product Result'!N$1,'Job Number'!$E$2:$E$194,'Product Result'!$A$27)</f>
        <v>0</v>
      </c>
      <c r="O27" s="256">
        <f>SUMIFS('Job Number'!$K$2:$K$194,'Job Number'!$A$2:$A$194,'Product Result'!O$1,'Job Number'!$E$2:$E$194,'Product Result'!$A$27)</f>
        <v>0</v>
      </c>
      <c r="P27" s="256">
        <f>SUMIFS('Job Number'!$K$2:$K$194,'Job Number'!$A$2:$A$194,'Product Result'!P$1,'Job Number'!$E$2:$E$194,'Product Result'!$A$27)</f>
        <v>0</v>
      </c>
      <c r="Q27" s="256">
        <f>SUMIFS('Job Number'!$K$2:$K$194,'Job Number'!$A$2:$A$194,'Product Result'!Q$1,'Job Number'!$E$2:$E$194,'Product Result'!$A$27)</f>
        <v>0</v>
      </c>
      <c r="R27" s="256">
        <f>SUMIFS('Job Number'!$K$2:$K$194,'Job Number'!$A$2:$A$194,'Product Result'!R$1,'Job Number'!$E$2:$E$194,'Product Result'!$A$27)</f>
        <v>0</v>
      </c>
      <c r="S27" s="256">
        <f>SUMIFS('Job Number'!$K$2:$K$194,'Job Number'!$A$2:$A$194,'Product Result'!S$1,'Job Number'!$E$2:$E$194,'Product Result'!$A$27)</f>
        <v>0</v>
      </c>
      <c r="T27" s="256">
        <f>SUMIFS('Job Number'!$K$2:$K$194,'Job Number'!$A$2:$A$194,'Product Result'!T$1,'Job Number'!$E$2:$E$194,'Product Result'!$A$27)</f>
        <v>0</v>
      </c>
      <c r="U27" s="256">
        <f>SUMIFS('Job Number'!$K$2:$K$194,'Job Number'!$A$2:$A$194,'Product Result'!U$1,'Job Number'!$E$2:$E$194,'Product Result'!$A$27)</f>
        <v>0</v>
      </c>
      <c r="V27" s="256">
        <f>SUMIFS('Job Number'!$K$2:$K$194,'Job Number'!$A$2:$A$194,'Product Result'!V$1,'Job Number'!$E$2:$E$194,'Product Result'!$A$27)</f>
        <v>0</v>
      </c>
      <c r="W27" s="256">
        <f>SUMIFS('Job Number'!$K$2:$K$194,'Job Number'!$A$2:$A$194,'Product Result'!W$1,'Job Number'!$E$2:$E$194,'Product Result'!$A$27)</f>
        <v>0</v>
      </c>
      <c r="X27" s="256">
        <f>SUMIFS('Job Number'!$K$2:$K$194,'Job Number'!$A$2:$A$194,'Product Result'!X$1,'Job Number'!$E$2:$E$194,'Product Result'!$A$27)</f>
        <v>0</v>
      </c>
      <c r="Y27" s="256">
        <f>SUMIFS('Job Number'!$K$2:$K$194,'Job Number'!$A$2:$A$194,'Product Result'!Y$1,'Job Number'!$E$2:$E$194,'Product Result'!$A$27)</f>
        <v>0</v>
      </c>
      <c r="Z27" s="256">
        <f>SUMIFS('Job Number'!$K$2:$K$194,'Job Number'!$A$2:$A$194,'Product Result'!Z$1,'Job Number'!$E$2:$E$194,'Product Result'!$A$27)</f>
        <v>0</v>
      </c>
      <c r="AA27" s="256">
        <f>SUMIFS('Job Number'!$K$2:$K$194,'Job Number'!$A$2:$A$194,'Product Result'!AA$1,'Job Number'!$E$2:$E$194,'Product Result'!$A$27)</f>
        <v>0</v>
      </c>
      <c r="AB27" s="256">
        <f>SUMIFS('Job Number'!$K$2:$K$194,'Job Number'!$A$2:$A$194,'Product Result'!AB$1,'Job Number'!$E$2:$E$194,'Product Result'!$A$27)</f>
        <v>0</v>
      </c>
      <c r="AC27" s="256">
        <f>SUMIFS('Job Number'!$K$2:$K$194,'Job Number'!$A$2:$A$194,'Product Result'!AC$1,'Job Number'!$E$2:$E$194,'Product Result'!$A$27)</f>
        <v>0</v>
      </c>
      <c r="AD27" s="256">
        <f>SUMIFS('Job Number'!$K$2:$K$194,'Job Number'!$A$2:$A$194,'Product Result'!AD$1,'Job Number'!$E$2:$E$194,'Product Result'!$A$27)</f>
        <v>0</v>
      </c>
      <c r="AE27" s="256">
        <f>SUMIFS('Job Number'!$K$2:$K$194,'Job Number'!$A$2:$A$194,'Product Result'!AE$1,'Job Number'!$E$2:$E$194,'Product Result'!$A$27)</f>
        <v>0</v>
      </c>
      <c r="AF27" s="256">
        <f>SUMIFS('Job Number'!$K$2:$K$194,'Job Number'!$A$2:$A$194,'Product Result'!AF$1,'Job Number'!$E$2:$E$194,'Product Result'!$A$27)</f>
        <v>0</v>
      </c>
      <c r="AG27" s="256">
        <f>SUMIFS('Job Number'!$K$2:$K$194,'Job Number'!$A$2:$A$194,'Product Result'!AG$1,'Job Number'!$E$2:$E$194,'Product Result'!$A$27)</f>
        <v>0</v>
      </c>
    </row>
    <row r="28" spans="1:33">
      <c r="A28" s="189" t="str">
        <f>'FG TYPE'!C7</f>
        <v>0,180 A</v>
      </c>
      <c r="B28" s="185">
        <f>IFERROR(B27/#REF!,0)</f>
        <v>0</v>
      </c>
      <c r="C28" s="1" t="s">
        <v>2</v>
      </c>
      <c r="D28" s="5" t="str">
        <f>IFERROR(D27/#REF!,"")</f>
        <v/>
      </c>
      <c r="E28" s="5" t="str">
        <f>IFERROR(E27/#REF!,"")</f>
        <v/>
      </c>
      <c r="F28" s="5" t="str">
        <f>IFERROR(F27/#REF!,"")</f>
        <v/>
      </c>
      <c r="G28" s="5" t="str">
        <f>IFERROR(G27/#REF!,"")</f>
        <v/>
      </c>
      <c r="H28" s="5" t="str">
        <f>IFERROR(H27/#REF!,"")</f>
        <v/>
      </c>
      <c r="I28" s="5" t="str">
        <f>IFERROR(I27/#REF!,"")</f>
        <v/>
      </c>
      <c r="J28" s="5" t="str">
        <f>IFERROR(J27/#REF!,"")</f>
        <v/>
      </c>
      <c r="K28" s="5" t="str">
        <f>IFERROR(K27/#REF!,"")</f>
        <v/>
      </c>
      <c r="L28" s="5" t="str">
        <f>IFERROR(L27/#REF!,"")</f>
        <v/>
      </c>
      <c r="M28" s="5" t="str">
        <f>IFERROR(M27/#REF!,"")</f>
        <v/>
      </c>
      <c r="N28" s="5" t="str">
        <f>IFERROR(N27/#REF!,"")</f>
        <v/>
      </c>
      <c r="O28" s="5" t="str">
        <f>IFERROR(O27/#REF!,"")</f>
        <v/>
      </c>
      <c r="P28" s="5" t="str">
        <f>IFERROR(P27/#REF!,"")</f>
        <v/>
      </c>
      <c r="Q28" s="5" t="str">
        <f>IFERROR(Q27/#REF!,"")</f>
        <v/>
      </c>
      <c r="R28" s="5" t="str">
        <f>IFERROR(R27/#REF!,"")</f>
        <v/>
      </c>
      <c r="S28" s="5" t="str">
        <f>IFERROR(S27/#REF!,"")</f>
        <v/>
      </c>
      <c r="T28" s="5" t="str">
        <f>IFERROR(T27/#REF!,"")</f>
        <v/>
      </c>
      <c r="U28" s="5" t="str">
        <f>IFERROR(U27/#REF!,"")</f>
        <v/>
      </c>
      <c r="V28" s="5" t="str">
        <f>IFERROR(V27/#REF!,"")</f>
        <v/>
      </c>
      <c r="W28" s="5" t="str">
        <f>IFERROR(W27/#REF!,"")</f>
        <v/>
      </c>
      <c r="X28" s="5" t="str">
        <f>IFERROR(X27/#REF!,"")</f>
        <v/>
      </c>
      <c r="Y28" s="5" t="str">
        <f>IFERROR(Y27/#REF!,"")</f>
        <v/>
      </c>
      <c r="Z28" s="5" t="str">
        <f>IFERROR(Z27/#REF!,"")</f>
        <v/>
      </c>
      <c r="AA28" s="5" t="str">
        <f>IFERROR(AA27/#REF!,"")</f>
        <v/>
      </c>
      <c r="AB28" s="5" t="str">
        <f>IFERROR(AB27/#REF!,"")</f>
        <v/>
      </c>
      <c r="AC28" s="5" t="str">
        <f>IFERROR(AC27/#REF!,"")</f>
        <v/>
      </c>
      <c r="AD28" s="5" t="str">
        <f>IFERROR(AD27/#REF!,"")</f>
        <v/>
      </c>
      <c r="AE28" s="5" t="str">
        <f>IFERROR(AE27/#REF!,"")</f>
        <v/>
      </c>
      <c r="AF28" s="5" t="str">
        <f>IFERROR(AF27/#REF!,"")</f>
        <v/>
      </c>
      <c r="AG28" s="5" t="str">
        <f>IFERROR(AG27/#REF!,"")</f>
        <v/>
      </c>
    </row>
    <row r="29" spans="1:33">
      <c r="B29" s="65">
        <f>SUM(D29:AG29)-AE29-X29-Q29-J29</f>
        <v>0</v>
      </c>
      <c r="C29" s="1" t="s">
        <v>3</v>
      </c>
      <c r="D29" s="4">
        <f>SUMIFS('Job Number'!$Q$2:$Q$194,'Job Number'!$A$2:$A$194,'Product Result'!D$1,'Job Number'!$E$2:$E$194,'Product Result'!$A$27)</f>
        <v>0</v>
      </c>
      <c r="E29" s="4">
        <f>SUMIFS('Job Number'!$Q$2:$Q$194,'Job Number'!$A$2:$A$194,'Product Result'!E$1,'Job Number'!$E$2:$E$194,'Product Result'!$A$27)</f>
        <v>0</v>
      </c>
      <c r="F29" s="4">
        <f>SUMIFS('Job Number'!$Q$2:$Q$194,'Job Number'!$A$2:$A$194,'Product Result'!F$1,'Job Number'!$E$2:$E$194,'Product Result'!$A$27)</f>
        <v>0</v>
      </c>
      <c r="G29" s="4">
        <f>SUMIFS('Job Number'!$Q$2:$Q$194,'Job Number'!$A$2:$A$194,'Product Result'!G$1,'Job Number'!$E$2:$E$194,'Product Result'!$A$27)</f>
        <v>0</v>
      </c>
      <c r="H29" s="4">
        <f>SUMIFS('Job Number'!$Q$2:$Q$194,'Job Number'!$A$2:$A$194,'Product Result'!H$1,'Job Number'!$E$2:$E$194,'Product Result'!$A$27)</f>
        <v>0</v>
      </c>
      <c r="I29" s="4">
        <f>SUMIFS('Job Number'!$Q$2:$Q$194,'Job Number'!$A$2:$A$194,'Product Result'!I$1,'Job Number'!$E$2:$E$194,'Product Result'!$A$27)</f>
        <v>0</v>
      </c>
      <c r="J29" s="4">
        <f>SUMIFS('Job Number'!$Q$2:$Q$194,'Job Number'!$A$2:$A$194,'Product Result'!J$1,'Job Number'!$E$2:$E$194,'Product Result'!$A$27)</f>
        <v>0</v>
      </c>
      <c r="K29" s="4">
        <f>SUMIFS('Job Number'!$Q$2:$Q$194,'Job Number'!$A$2:$A$194,'Product Result'!K$1,'Job Number'!$E$2:$E$194,'Product Result'!$A$27)</f>
        <v>0</v>
      </c>
      <c r="L29" s="4">
        <f>SUMIFS('Job Number'!$Q$2:$Q$194,'Job Number'!$A$2:$A$194,'Product Result'!L$1,'Job Number'!$E$2:$E$194,'Product Result'!$A$27)</f>
        <v>0</v>
      </c>
      <c r="M29" s="4">
        <f>SUMIFS('Job Number'!$Q$2:$Q$194,'Job Number'!$A$2:$A$194,'Product Result'!M$1,'Job Number'!$E$2:$E$194,'Product Result'!$A$27)</f>
        <v>0</v>
      </c>
      <c r="N29" s="4">
        <f>SUMIFS('Job Number'!$Q$2:$Q$194,'Job Number'!$A$2:$A$194,'Product Result'!N$1,'Job Number'!$E$2:$E$194,'Product Result'!$A$27)</f>
        <v>0</v>
      </c>
      <c r="O29" s="4">
        <f>SUMIFS('Job Number'!$Q$2:$Q$194,'Job Number'!$A$2:$A$194,'Product Result'!O$1,'Job Number'!$E$2:$E$194,'Product Result'!$A$27)</f>
        <v>0</v>
      </c>
      <c r="P29" s="4">
        <f>SUMIFS('Job Number'!$Q$2:$Q$194,'Job Number'!$A$2:$A$194,'Product Result'!P$1,'Job Number'!$E$2:$E$194,'Product Result'!$A$27)</f>
        <v>0</v>
      </c>
      <c r="Q29" s="4">
        <f>SUMIFS('Job Number'!$Q$2:$Q$194,'Job Number'!$A$2:$A$194,'Product Result'!Q$1,'Job Number'!$E$2:$E$194,'Product Result'!$A$27)</f>
        <v>0</v>
      </c>
      <c r="R29" s="4">
        <f>SUMIFS('Job Number'!$Q$2:$Q$194,'Job Number'!$A$2:$A$194,'Product Result'!R$1,'Job Number'!$E$2:$E$194,'Product Result'!$A$27)</f>
        <v>0</v>
      </c>
      <c r="S29" s="4">
        <f>SUMIFS('Job Number'!$Q$2:$Q$194,'Job Number'!$A$2:$A$194,'Product Result'!S$1,'Job Number'!$E$2:$E$194,'Product Result'!$A$27)</f>
        <v>0</v>
      </c>
      <c r="T29" s="4">
        <f>SUMIFS('Job Number'!$Q$2:$Q$194,'Job Number'!$A$2:$A$194,'Product Result'!T$1,'Job Number'!$E$2:$E$194,'Product Result'!$A$27)</f>
        <v>0</v>
      </c>
      <c r="U29" s="4">
        <f>SUMIFS('Job Number'!$Q$2:$Q$194,'Job Number'!$A$2:$A$194,'Product Result'!U$1,'Job Number'!$E$2:$E$194,'Product Result'!$A$27)</f>
        <v>0</v>
      </c>
      <c r="V29" s="4">
        <f>SUMIFS('Job Number'!$Q$2:$Q$194,'Job Number'!$A$2:$A$194,'Product Result'!V$1,'Job Number'!$E$2:$E$194,'Product Result'!$A$27)</f>
        <v>0</v>
      </c>
      <c r="W29" s="4">
        <f>SUMIFS('Job Number'!$Q$2:$Q$194,'Job Number'!$A$2:$A$194,'Product Result'!W$1,'Job Number'!$E$2:$E$194,'Product Result'!$A$27)</f>
        <v>0</v>
      </c>
      <c r="X29" s="4">
        <f>SUMIFS('Job Number'!$Q$2:$Q$194,'Job Number'!$A$2:$A$194,'Product Result'!X$1,'Job Number'!$E$2:$E$194,'Product Result'!$A$27)</f>
        <v>0</v>
      </c>
      <c r="Y29" s="4">
        <f>SUMIFS('Job Number'!$Q$2:$Q$194,'Job Number'!$A$2:$A$194,'Product Result'!Y$1,'Job Number'!$E$2:$E$194,'Product Result'!$A$27)</f>
        <v>0</v>
      </c>
      <c r="Z29" s="4">
        <f>SUMIFS('Job Number'!$Q$2:$Q$194,'Job Number'!$A$2:$A$194,'Product Result'!Z$1,'Job Number'!$E$2:$E$194,'Product Result'!$A$27)</f>
        <v>0</v>
      </c>
      <c r="AA29" s="4">
        <f>SUMIFS('Job Number'!$Q$2:$Q$194,'Job Number'!$A$2:$A$194,'Product Result'!AA$1,'Job Number'!$E$2:$E$194,'Product Result'!$A$27)</f>
        <v>0</v>
      </c>
      <c r="AB29" s="4">
        <f>SUMIFS('Job Number'!$Q$2:$Q$194,'Job Number'!$A$2:$A$194,'Product Result'!AB$1,'Job Number'!$E$2:$E$194,'Product Result'!$A$27)</f>
        <v>0</v>
      </c>
      <c r="AC29" s="4">
        <f>SUMIFS('Job Number'!$Q$2:$Q$194,'Job Number'!$A$2:$A$194,'Product Result'!AC$1,'Job Number'!$E$2:$E$194,'Product Result'!$A$27)</f>
        <v>0</v>
      </c>
      <c r="AD29" s="4">
        <f>SUMIFS('Job Number'!$Q$2:$Q$194,'Job Number'!$A$2:$A$194,'Product Result'!AD$1,'Job Number'!$E$2:$E$194,'Product Result'!$A$27)</f>
        <v>0</v>
      </c>
      <c r="AE29" s="4">
        <f>SUMIFS('Job Number'!$Q$2:$Q$194,'Job Number'!$A$2:$A$194,'Product Result'!AE$1,'Job Number'!$E$2:$E$194,'Product Result'!$A$27)</f>
        <v>0</v>
      </c>
      <c r="AF29" s="4">
        <f>SUMIFS('Job Number'!$Q$2:$Q$194,'Job Number'!$A$2:$A$194,'Product Result'!AF$1,'Job Number'!$E$2:$E$194,'Product Result'!$A$27)</f>
        <v>0</v>
      </c>
      <c r="AG29" s="4">
        <f>SUMIFS('Job Number'!$Q$2:$Q$194,'Job Number'!$A$2:$A$194,'Product Result'!AG$1,'Job Number'!$E$2:$E$194,'Product Result'!$A$27)</f>
        <v>0</v>
      </c>
    </row>
    <row r="30" spans="1:33" ht="15.75" thickBot="1">
      <c r="B30" s="185">
        <f>IFERROR(B29/B27,0)</f>
        <v>0</v>
      </c>
      <c r="C30" s="1" t="s">
        <v>4</v>
      </c>
      <c r="D30" s="6" t="str">
        <f t="shared" ref="D30:AG30" si="5">IFERROR(D29/D27,"")</f>
        <v/>
      </c>
      <c r="E30" s="6" t="str">
        <f t="shared" si="5"/>
        <v/>
      </c>
      <c r="F30" s="6" t="str">
        <f t="shared" si="5"/>
        <v/>
      </c>
      <c r="G30" s="6" t="str">
        <f t="shared" si="5"/>
        <v/>
      </c>
      <c r="H30" s="6" t="str">
        <f t="shared" si="5"/>
        <v/>
      </c>
      <c r="I30" s="6" t="str">
        <f t="shared" si="5"/>
        <v/>
      </c>
      <c r="J30" s="6" t="str">
        <f t="shared" si="5"/>
        <v/>
      </c>
      <c r="K30" s="6" t="str">
        <f t="shared" si="5"/>
        <v/>
      </c>
      <c r="L30" s="6" t="str">
        <f t="shared" si="5"/>
        <v/>
      </c>
      <c r="M30" s="6" t="str">
        <f t="shared" si="5"/>
        <v/>
      </c>
      <c r="N30" s="6" t="str">
        <f t="shared" si="5"/>
        <v/>
      </c>
      <c r="O30" s="6" t="str">
        <f t="shared" si="5"/>
        <v/>
      </c>
      <c r="P30" s="6" t="str">
        <f t="shared" si="5"/>
        <v/>
      </c>
      <c r="Q30" s="6" t="str">
        <f t="shared" si="5"/>
        <v/>
      </c>
      <c r="R30" s="6" t="str">
        <f t="shared" si="5"/>
        <v/>
      </c>
      <c r="S30" s="6" t="str">
        <f t="shared" si="5"/>
        <v/>
      </c>
      <c r="T30" s="6" t="str">
        <f t="shared" si="5"/>
        <v/>
      </c>
      <c r="U30" s="6" t="str">
        <f t="shared" si="5"/>
        <v/>
      </c>
      <c r="V30" s="6" t="str">
        <f t="shared" si="5"/>
        <v/>
      </c>
      <c r="W30" s="6" t="str">
        <f t="shared" si="5"/>
        <v/>
      </c>
      <c r="X30" s="6" t="str">
        <f t="shared" si="5"/>
        <v/>
      </c>
      <c r="Y30" s="6" t="str">
        <f t="shared" si="5"/>
        <v/>
      </c>
      <c r="Z30" s="6" t="str">
        <f t="shared" si="5"/>
        <v/>
      </c>
      <c r="AA30" s="6" t="str">
        <f t="shared" si="5"/>
        <v/>
      </c>
      <c r="AB30" s="6" t="str">
        <f t="shared" si="5"/>
        <v/>
      </c>
      <c r="AC30" s="6" t="str">
        <f t="shared" si="5"/>
        <v/>
      </c>
      <c r="AD30" s="6" t="str">
        <f t="shared" si="5"/>
        <v/>
      </c>
      <c r="AE30" s="6" t="str">
        <f t="shared" si="5"/>
        <v/>
      </c>
      <c r="AF30" s="6" t="str">
        <f t="shared" si="5"/>
        <v/>
      </c>
      <c r="AG30" s="6" t="str">
        <f t="shared" si="5"/>
        <v/>
      </c>
    </row>
    <row r="31" spans="1:33" ht="15.75" thickBot="1"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</row>
    <row r="32" spans="1:33">
      <c r="A32" s="189" t="str">
        <f>'FG TYPE'!B8</f>
        <v>W01-04040001</v>
      </c>
      <c r="B32" s="217">
        <f>SUM(D32:AG32)</f>
        <v>198.66</v>
      </c>
      <c r="C32" s="1" t="s">
        <v>1</v>
      </c>
      <c r="D32" s="256">
        <f>SUMIFS('Job Number'!$K$2:$K$194,'Job Number'!$A$2:$A$194,'Product Result'!D$1,'Job Number'!$E$2:$E$194,'Product Result'!$A$32)</f>
        <v>0</v>
      </c>
      <c r="E32" s="256">
        <f>SUMIFS('Job Number'!$K$2:$K$194,'Job Number'!$A$2:$A$194,'Product Result'!E$1,'Job Number'!$E$2:$E$194,'Product Result'!$A$32)</f>
        <v>0</v>
      </c>
      <c r="F32" s="256">
        <f>SUMIFS('Job Number'!$K$2:$K$194,'Job Number'!$A$2:$A$194,'Product Result'!F$1,'Job Number'!$E$2:$E$194,'Product Result'!$A$32)</f>
        <v>0</v>
      </c>
      <c r="G32" s="256">
        <f>SUMIFS('Job Number'!$K$2:$K$194,'Job Number'!$A$2:$A$194,'Product Result'!G$1,'Job Number'!$E$2:$E$194,'Product Result'!$A$32)</f>
        <v>0</v>
      </c>
      <c r="H32" s="256">
        <f>SUMIFS('Job Number'!$K$2:$K$194,'Job Number'!$A$2:$A$194,'Product Result'!H$1,'Job Number'!$E$2:$E$194,'Product Result'!$A$32)</f>
        <v>0</v>
      </c>
      <c r="I32" s="256">
        <f>SUMIFS('Job Number'!$K$2:$K$194,'Job Number'!$A$2:$A$194,'Product Result'!I$1,'Job Number'!$E$2:$E$194,'Product Result'!$A$32)</f>
        <v>0</v>
      </c>
      <c r="J32" s="256">
        <f>SUMIFS('Job Number'!$K$2:$K$194,'Job Number'!$A$2:$A$194,'Product Result'!J$1,'Job Number'!$E$2:$E$194,'Product Result'!$A$32)</f>
        <v>0</v>
      </c>
      <c r="K32" s="256">
        <f>SUMIFS('Job Number'!$K$2:$K$194,'Job Number'!$A$2:$A$194,'Product Result'!K$1,'Job Number'!$E$2:$E$194,'Product Result'!$A$32)</f>
        <v>0</v>
      </c>
      <c r="L32" s="256">
        <f>SUMIFS('Job Number'!$K$2:$K$194,'Job Number'!$A$2:$A$194,'Product Result'!L$1,'Job Number'!$E$2:$E$194,'Product Result'!$A$32)</f>
        <v>0</v>
      </c>
      <c r="M32" s="256">
        <f>SUMIFS('Job Number'!$K$2:$K$194,'Job Number'!$A$2:$A$194,'Product Result'!M$1,'Job Number'!$E$2:$E$194,'Product Result'!$A$32)</f>
        <v>0</v>
      </c>
      <c r="N32" s="256">
        <f>SUMIFS('Job Number'!$K$2:$K$194,'Job Number'!$A$2:$A$194,'Product Result'!N$1,'Job Number'!$E$2:$E$194,'Product Result'!$A$32)</f>
        <v>0</v>
      </c>
      <c r="O32" s="256">
        <f>SUMIFS('Job Number'!$K$2:$K$194,'Job Number'!$A$2:$A$194,'Product Result'!O$1,'Job Number'!$E$2:$E$194,'Product Result'!$A$32)</f>
        <v>0</v>
      </c>
      <c r="P32" s="256">
        <f>SUMIFS('Job Number'!$K$2:$K$194,'Job Number'!$A$2:$A$194,'Product Result'!P$1,'Job Number'!$E$2:$E$194,'Product Result'!$A$32)</f>
        <v>0</v>
      </c>
      <c r="Q32" s="256">
        <f>SUMIFS('Job Number'!$K$2:$K$194,'Job Number'!$A$2:$A$194,'Product Result'!Q$1,'Job Number'!$E$2:$E$194,'Product Result'!$A$32)</f>
        <v>0</v>
      </c>
      <c r="R32" s="256">
        <f>SUMIFS('Job Number'!$K$2:$K$194,'Job Number'!$A$2:$A$194,'Product Result'!R$1,'Job Number'!$E$2:$E$194,'Product Result'!$A$32)</f>
        <v>0</v>
      </c>
      <c r="S32" s="256">
        <f>SUMIFS('Job Number'!$K$2:$K$194,'Job Number'!$A$2:$A$194,'Product Result'!S$1,'Job Number'!$E$2:$E$194,'Product Result'!$A$32)</f>
        <v>0</v>
      </c>
      <c r="T32" s="256">
        <f>SUMIFS('Job Number'!$K$2:$K$194,'Job Number'!$A$2:$A$194,'Product Result'!T$1,'Job Number'!$E$2:$E$194,'Product Result'!$A$32)</f>
        <v>0</v>
      </c>
      <c r="U32" s="256">
        <f>SUMIFS('Job Number'!$K$2:$K$194,'Job Number'!$A$2:$A$194,'Product Result'!U$1,'Job Number'!$E$2:$E$194,'Product Result'!$A$32)</f>
        <v>0</v>
      </c>
      <c r="V32" s="256">
        <f>SUMIFS('Job Number'!$K$2:$K$194,'Job Number'!$A$2:$A$194,'Product Result'!V$1,'Job Number'!$E$2:$E$194,'Product Result'!$A$32)</f>
        <v>0</v>
      </c>
      <c r="W32" s="256">
        <f>SUMIFS('Job Number'!$K$2:$K$194,'Job Number'!$A$2:$A$194,'Product Result'!W$1,'Job Number'!$E$2:$E$194,'Product Result'!$A$32)</f>
        <v>0</v>
      </c>
      <c r="X32" s="256">
        <f>SUMIFS('Job Number'!$K$2:$K$194,'Job Number'!$A$2:$A$194,'Product Result'!X$1,'Job Number'!$E$2:$E$194,'Product Result'!$A$32)</f>
        <v>8.48</v>
      </c>
      <c r="Y32" s="256">
        <f>SUMIFS('Job Number'!$K$2:$K$194,'Job Number'!$A$2:$A$194,'Product Result'!Y$1,'Job Number'!$E$2:$E$194,'Product Result'!$A$32)</f>
        <v>0</v>
      </c>
      <c r="Z32" s="256">
        <f>SUMIFS('Job Number'!$K$2:$K$194,'Job Number'!$A$2:$A$194,'Product Result'!Z$1,'Job Number'!$E$2:$E$194,'Product Result'!$A$32)</f>
        <v>0</v>
      </c>
      <c r="AA32" s="256">
        <f>SUMIFS('Job Number'!$K$2:$K$194,'Job Number'!$A$2:$A$194,'Product Result'!AA$1,'Job Number'!$E$2:$E$194,'Product Result'!$A$32)</f>
        <v>0</v>
      </c>
      <c r="AB32" s="256">
        <f>SUMIFS('Job Number'!$K$2:$K$194,'Job Number'!$A$2:$A$194,'Product Result'!AB$1,'Job Number'!$E$2:$E$194,'Product Result'!$A$32)</f>
        <v>0</v>
      </c>
      <c r="AC32" s="256">
        <f>SUMIFS('Job Number'!$K$2:$K$194,'Job Number'!$A$2:$A$194,'Product Result'!AC$1,'Job Number'!$E$2:$E$194,'Product Result'!$A$32)</f>
        <v>28.58</v>
      </c>
      <c r="AD32" s="256">
        <f>SUMIFS('Job Number'!$K$2:$K$194,'Job Number'!$A$2:$A$194,'Product Result'!AD$1,'Job Number'!$E$2:$E$194,'Product Result'!$A$32)</f>
        <v>77.38</v>
      </c>
      <c r="AE32" s="256">
        <f>SUMIFS('Job Number'!$K$2:$K$194,'Job Number'!$A$2:$A$194,'Product Result'!AE$1,'Job Number'!$E$2:$E$194,'Product Result'!$A$32)</f>
        <v>84.22</v>
      </c>
      <c r="AF32" s="256">
        <f>SUMIFS('Job Number'!$K$2:$K$194,'Job Number'!$A$2:$A$194,'Product Result'!AF$1,'Job Number'!$E$2:$E$194,'Product Result'!$A$32)</f>
        <v>0</v>
      </c>
      <c r="AG32" s="256">
        <f>SUMIFS('Job Number'!$K$2:$K$194,'Job Number'!$A$2:$A$194,'Product Result'!AG$1,'Job Number'!$E$2:$E$194,'Product Result'!$A$32)</f>
        <v>0</v>
      </c>
    </row>
    <row r="33" spans="1:33">
      <c r="A33" s="189" t="str">
        <f>'FG TYPE'!C8</f>
        <v>0,080 UEW</v>
      </c>
      <c r="B33" s="185">
        <f>IFERROR(B32/#REF!,0)</f>
        <v>0</v>
      </c>
      <c r="C33" s="1" t="s">
        <v>2</v>
      </c>
      <c r="D33" s="5" t="str">
        <f>IFERROR(D32/#REF!,"")</f>
        <v/>
      </c>
      <c r="E33" s="5" t="str">
        <f>IFERROR(E32/#REF!,"")</f>
        <v/>
      </c>
      <c r="F33" s="5" t="str">
        <f>IFERROR(F32/#REF!,"")</f>
        <v/>
      </c>
      <c r="G33" s="5" t="str">
        <f>IFERROR(G32/#REF!,"")</f>
        <v/>
      </c>
      <c r="H33" s="5" t="str">
        <f>IFERROR(H32/#REF!,"")</f>
        <v/>
      </c>
      <c r="I33" s="5" t="str">
        <f>IFERROR(I32/#REF!,"")</f>
        <v/>
      </c>
      <c r="J33" s="5" t="str">
        <f>IFERROR(J32/#REF!,"")</f>
        <v/>
      </c>
      <c r="K33" s="5" t="str">
        <f>IFERROR(K32/#REF!,"")</f>
        <v/>
      </c>
      <c r="L33" s="5" t="str">
        <f>IFERROR(L32/#REF!,"")</f>
        <v/>
      </c>
      <c r="M33" s="5" t="str">
        <f>IFERROR(M32/#REF!,"")</f>
        <v/>
      </c>
      <c r="N33" s="5" t="str">
        <f>IFERROR(N32/#REF!,"")</f>
        <v/>
      </c>
      <c r="O33" s="5" t="str">
        <f>IFERROR(O32/#REF!,"")</f>
        <v/>
      </c>
      <c r="P33" s="5" t="str">
        <f>IFERROR(P32/#REF!,"")</f>
        <v/>
      </c>
      <c r="Q33" s="5" t="str">
        <f>IFERROR(Q32/#REF!,"")</f>
        <v/>
      </c>
      <c r="R33" s="5" t="str">
        <f>IFERROR(R32/#REF!,"")</f>
        <v/>
      </c>
      <c r="S33" s="5" t="str">
        <f>IFERROR(S32/#REF!,"")</f>
        <v/>
      </c>
      <c r="T33" s="5" t="str">
        <f>IFERROR(T32/#REF!,"")</f>
        <v/>
      </c>
      <c r="U33" s="5" t="str">
        <f>IFERROR(U32/#REF!,"")</f>
        <v/>
      </c>
      <c r="V33" s="5" t="str">
        <f>IFERROR(V32/#REF!,"")</f>
        <v/>
      </c>
      <c r="W33" s="5" t="str">
        <f>IFERROR(W32/#REF!,"")</f>
        <v/>
      </c>
      <c r="X33" s="5" t="str">
        <f>IFERROR(X32/#REF!,"")</f>
        <v/>
      </c>
      <c r="Y33" s="5" t="str">
        <f>IFERROR(Y32/#REF!,"")</f>
        <v/>
      </c>
      <c r="Z33" s="5" t="str">
        <f>IFERROR(Z32/#REF!,"")</f>
        <v/>
      </c>
      <c r="AA33" s="5" t="str">
        <f>IFERROR(AA32/#REF!,"")</f>
        <v/>
      </c>
      <c r="AB33" s="5" t="str">
        <f>IFERROR(AB32/#REF!,"")</f>
        <v/>
      </c>
      <c r="AC33" s="5" t="str">
        <f>IFERROR(AC32/#REF!,"")</f>
        <v/>
      </c>
      <c r="AD33" s="5" t="str">
        <f>IFERROR(AD32/#REF!,"")</f>
        <v/>
      </c>
      <c r="AE33" s="5" t="str">
        <f>IFERROR(AE32/#REF!,"")</f>
        <v/>
      </c>
      <c r="AF33" s="5" t="str">
        <f>IFERROR(AF32/#REF!,"")</f>
        <v/>
      </c>
      <c r="AG33" s="5" t="str">
        <f>IFERROR(AG32/#REF!,"")</f>
        <v/>
      </c>
    </row>
    <row r="34" spans="1:33">
      <c r="B34" s="65">
        <f>SUM(D34:AG34)-AE34-X34-Q34-J34</f>
        <v>0</v>
      </c>
      <c r="C34" s="1" t="s">
        <v>3</v>
      </c>
      <c r="D34" s="4">
        <f>SUMIFS('Job Number'!$Q$2:$Q$194,'Job Number'!$A$2:$A$194,'Product Result'!D$1,'Job Number'!$E$2:$E$194,'Product Result'!$A$32)</f>
        <v>0</v>
      </c>
      <c r="E34" s="4">
        <f>SUMIFS('Job Number'!$Q$2:$Q$194,'Job Number'!$A$2:$A$194,'Product Result'!E$1,'Job Number'!$E$2:$E$194,'Product Result'!$A$32)</f>
        <v>0</v>
      </c>
      <c r="F34" s="4">
        <f>SUMIFS('Job Number'!$Q$2:$Q$194,'Job Number'!$A$2:$A$194,'Product Result'!F$1,'Job Number'!$E$2:$E$194,'Product Result'!$A$32)</f>
        <v>0</v>
      </c>
      <c r="G34" s="4">
        <f>SUMIFS('Job Number'!$Q$2:$Q$194,'Job Number'!$A$2:$A$194,'Product Result'!G$1,'Job Number'!$E$2:$E$194,'Product Result'!$A$32)</f>
        <v>0</v>
      </c>
      <c r="H34" s="4">
        <f>SUMIFS('Job Number'!$Q$2:$Q$194,'Job Number'!$A$2:$A$194,'Product Result'!H$1,'Job Number'!$E$2:$E$194,'Product Result'!$A$32)</f>
        <v>0</v>
      </c>
      <c r="I34" s="4">
        <f>SUMIFS('Job Number'!$Q$2:$Q$194,'Job Number'!$A$2:$A$194,'Product Result'!I$1,'Job Number'!$E$2:$E$194,'Product Result'!$A$32)</f>
        <v>0</v>
      </c>
      <c r="J34" s="4">
        <f>SUMIFS('Job Number'!$Q$2:$Q$194,'Job Number'!$A$2:$A$194,'Product Result'!J$1,'Job Number'!$E$2:$E$194,'Product Result'!$A$32)</f>
        <v>0</v>
      </c>
      <c r="K34" s="4">
        <f>SUMIFS('Job Number'!$Q$2:$Q$194,'Job Number'!$A$2:$A$194,'Product Result'!K$1,'Job Number'!$E$2:$E$194,'Product Result'!$A$32)</f>
        <v>0</v>
      </c>
      <c r="L34" s="4">
        <f>SUMIFS('Job Number'!$Q$2:$Q$194,'Job Number'!$A$2:$A$194,'Product Result'!L$1,'Job Number'!$E$2:$E$194,'Product Result'!$A$32)</f>
        <v>0</v>
      </c>
      <c r="M34" s="4">
        <f>SUMIFS('Job Number'!$Q$2:$Q$194,'Job Number'!$A$2:$A$194,'Product Result'!M$1,'Job Number'!$E$2:$E$194,'Product Result'!$A$32)</f>
        <v>0</v>
      </c>
      <c r="N34" s="4">
        <f>SUMIFS('Job Number'!$Q$2:$Q$194,'Job Number'!$A$2:$A$194,'Product Result'!N$1,'Job Number'!$E$2:$E$194,'Product Result'!$A$32)</f>
        <v>0</v>
      </c>
      <c r="O34" s="4">
        <f>SUMIFS('Job Number'!$Q$2:$Q$194,'Job Number'!$A$2:$A$194,'Product Result'!O$1,'Job Number'!$E$2:$E$194,'Product Result'!$A$32)</f>
        <v>0</v>
      </c>
      <c r="P34" s="4">
        <f>SUMIFS('Job Number'!$Q$2:$Q$194,'Job Number'!$A$2:$A$194,'Product Result'!P$1,'Job Number'!$E$2:$E$194,'Product Result'!$A$32)</f>
        <v>0</v>
      </c>
      <c r="Q34" s="4">
        <f>SUMIFS('Job Number'!$Q$2:$Q$194,'Job Number'!$A$2:$A$194,'Product Result'!Q$1,'Job Number'!$E$2:$E$194,'Product Result'!$A$32)</f>
        <v>0</v>
      </c>
      <c r="R34" s="4">
        <f>SUMIFS('Job Number'!$Q$2:$Q$194,'Job Number'!$A$2:$A$194,'Product Result'!R$1,'Job Number'!$E$2:$E$194,'Product Result'!$A$32)</f>
        <v>0</v>
      </c>
      <c r="S34" s="4">
        <f>SUMIFS('Job Number'!$Q$2:$Q$194,'Job Number'!$A$2:$A$194,'Product Result'!S$1,'Job Number'!$E$2:$E$194,'Product Result'!$A$32)</f>
        <v>0</v>
      </c>
      <c r="T34" s="4">
        <f>SUMIFS('Job Number'!$Q$2:$Q$194,'Job Number'!$A$2:$A$194,'Product Result'!T$1,'Job Number'!$E$2:$E$194,'Product Result'!$A$32)</f>
        <v>0</v>
      </c>
      <c r="U34" s="4">
        <f>SUMIFS('Job Number'!$Q$2:$Q$194,'Job Number'!$A$2:$A$194,'Product Result'!U$1,'Job Number'!$E$2:$E$194,'Product Result'!$A$32)</f>
        <v>0</v>
      </c>
      <c r="V34" s="4">
        <f>SUMIFS('Job Number'!$Q$2:$Q$194,'Job Number'!$A$2:$A$194,'Product Result'!V$1,'Job Number'!$E$2:$E$194,'Product Result'!$A$32)</f>
        <v>0</v>
      </c>
      <c r="W34" s="4">
        <f>SUMIFS('Job Number'!$Q$2:$Q$194,'Job Number'!$A$2:$A$194,'Product Result'!W$1,'Job Number'!$E$2:$E$194,'Product Result'!$A$32)</f>
        <v>0</v>
      </c>
      <c r="X34" s="4">
        <f>SUMIFS('Job Number'!$Q$2:$Q$194,'Job Number'!$A$2:$A$194,'Product Result'!X$1,'Job Number'!$E$2:$E$194,'Product Result'!$A$32)</f>
        <v>3.4168564920273342E-2</v>
      </c>
      <c r="Y34" s="4">
        <f>SUMIFS('Job Number'!$Q$2:$Q$194,'Job Number'!$A$2:$A$194,'Product Result'!Y$1,'Job Number'!$E$2:$E$194,'Product Result'!$A$32)</f>
        <v>0</v>
      </c>
      <c r="Z34" s="4">
        <f>SUMIFS('Job Number'!$Q$2:$Q$194,'Job Number'!$A$2:$A$194,'Product Result'!Z$1,'Job Number'!$E$2:$E$194,'Product Result'!$A$32)</f>
        <v>0</v>
      </c>
      <c r="AA34" s="4">
        <f>SUMIFS('Job Number'!$Q$2:$Q$194,'Job Number'!$A$2:$A$194,'Product Result'!AA$1,'Job Number'!$E$2:$E$194,'Product Result'!$A$32)</f>
        <v>0</v>
      </c>
      <c r="AB34" s="4">
        <f>SUMIFS('Job Number'!$Q$2:$Q$194,'Job Number'!$A$2:$A$194,'Product Result'!AB$1,'Job Number'!$E$2:$E$194,'Product Result'!$A$32)</f>
        <v>0</v>
      </c>
      <c r="AC34" s="4">
        <f>SUMIFS('Job Number'!$Q$2:$Q$194,'Job Number'!$A$2:$A$194,'Product Result'!AC$1,'Job Number'!$E$2:$E$194,'Product Result'!$A$32)</f>
        <v>0</v>
      </c>
      <c r="AD34" s="4">
        <f>SUMIFS('Job Number'!$Q$2:$Q$194,'Job Number'!$A$2:$A$194,'Product Result'!AD$1,'Job Number'!$E$2:$E$194,'Product Result'!$A$32)</f>
        <v>0</v>
      </c>
      <c r="AE34" s="4">
        <f>SUMIFS('Job Number'!$Q$2:$Q$194,'Job Number'!$A$2:$A$194,'Product Result'!AE$1,'Job Number'!$E$2:$E$194,'Product Result'!$A$32)</f>
        <v>0</v>
      </c>
      <c r="AF34" s="4">
        <f>SUMIFS('Job Number'!$Q$2:$Q$194,'Job Number'!$A$2:$A$194,'Product Result'!AF$1,'Job Number'!$E$2:$E$194,'Product Result'!$A$32)</f>
        <v>0</v>
      </c>
      <c r="AG34" s="4">
        <f>SUMIFS('Job Number'!$Q$2:$Q$194,'Job Number'!$A$2:$A$194,'Product Result'!AG$1,'Job Number'!$E$2:$E$194,'Product Result'!$A$32)</f>
        <v>0</v>
      </c>
    </row>
    <row r="35" spans="1:33" ht="15.75" thickBot="1">
      <c r="B35" s="185">
        <f>IFERROR(B34/B32,0)</f>
        <v>0</v>
      </c>
      <c r="C35" s="1" t="s">
        <v>4</v>
      </c>
      <c r="D35" s="6" t="str">
        <f t="shared" ref="D35:AG35" si="6">IFERROR(D34/D32,"")</f>
        <v/>
      </c>
      <c r="E35" s="6" t="str">
        <f t="shared" si="6"/>
        <v/>
      </c>
      <c r="F35" s="6" t="str">
        <f t="shared" si="6"/>
        <v/>
      </c>
      <c r="G35" s="6" t="str">
        <f t="shared" si="6"/>
        <v/>
      </c>
      <c r="H35" s="6" t="str">
        <f t="shared" si="6"/>
        <v/>
      </c>
      <c r="I35" s="6" t="str">
        <f t="shared" si="6"/>
        <v/>
      </c>
      <c r="J35" s="6" t="str">
        <f t="shared" si="6"/>
        <v/>
      </c>
      <c r="K35" s="6" t="str">
        <f t="shared" si="6"/>
        <v/>
      </c>
      <c r="L35" s="6" t="str">
        <f t="shared" si="6"/>
        <v/>
      </c>
      <c r="M35" s="6" t="str">
        <f t="shared" si="6"/>
        <v/>
      </c>
      <c r="N35" s="6" t="str">
        <f t="shared" si="6"/>
        <v/>
      </c>
      <c r="O35" s="6" t="str">
        <f t="shared" si="6"/>
        <v/>
      </c>
      <c r="P35" s="6" t="str">
        <f t="shared" si="6"/>
        <v/>
      </c>
      <c r="Q35" s="6" t="str">
        <f t="shared" si="6"/>
        <v/>
      </c>
      <c r="R35" s="6" t="str">
        <f t="shared" si="6"/>
        <v/>
      </c>
      <c r="S35" s="6" t="str">
        <f t="shared" si="6"/>
        <v/>
      </c>
      <c r="T35" s="6" t="str">
        <f t="shared" si="6"/>
        <v/>
      </c>
      <c r="U35" s="6" t="str">
        <f t="shared" si="6"/>
        <v/>
      </c>
      <c r="V35" s="6" t="str">
        <f t="shared" si="6"/>
        <v/>
      </c>
      <c r="W35" s="6" t="str">
        <f t="shared" si="6"/>
        <v/>
      </c>
      <c r="X35" s="6">
        <f t="shared" si="6"/>
        <v>4.0293119009756299E-3</v>
      </c>
      <c r="Y35" s="6" t="str">
        <f t="shared" si="6"/>
        <v/>
      </c>
      <c r="Z35" s="6" t="str">
        <f t="shared" si="6"/>
        <v/>
      </c>
      <c r="AA35" s="6" t="str">
        <f t="shared" si="6"/>
        <v/>
      </c>
      <c r="AB35" s="6" t="str">
        <f t="shared" si="6"/>
        <v/>
      </c>
      <c r="AC35" s="6">
        <f t="shared" si="6"/>
        <v>0</v>
      </c>
      <c r="AD35" s="6">
        <f t="shared" si="6"/>
        <v>0</v>
      </c>
      <c r="AE35" s="6">
        <f t="shared" si="6"/>
        <v>0</v>
      </c>
      <c r="AF35" s="6" t="str">
        <f t="shared" si="6"/>
        <v/>
      </c>
      <c r="AG35" s="6" t="str">
        <f t="shared" si="6"/>
        <v/>
      </c>
    </row>
    <row r="36" spans="1:33" ht="15.75" thickBot="1">
      <c r="B36" s="18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5.75" thickBot="1"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</row>
    <row r="38" spans="1:33">
      <c r="A38" s="189" t="str">
        <f>'FG TYPE'!B9</f>
        <v>W01-04040011</v>
      </c>
      <c r="B38" s="217">
        <f>SUM(D38:AG38)</f>
        <v>0</v>
      </c>
      <c r="C38" s="1" t="s">
        <v>1</v>
      </c>
      <c r="D38" s="256">
        <f>SUMIFS('Job Number'!$K$2:$K$194,'Job Number'!$A$2:$A$194,'Product Result'!D$1,'Job Number'!$E$2:$E$194,'Product Result'!$A$38)</f>
        <v>0</v>
      </c>
      <c r="E38" s="256">
        <f>SUMIFS('Job Number'!$K$2:$K$194,'Job Number'!$A$2:$A$194,'Product Result'!E$1,'Job Number'!$E$2:$E$194,'Product Result'!$A$38)</f>
        <v>0</v>
      </c>
      <c r="F38" s="256">
        <f>SUMIFS('Job Number'!$K$2:$K$194,'Job Number'!$A$2:$A$194,'Product Result'!F$1,'Job Number'!$E$2:$E$194,'Product Result'!$A$38)</f>
        <v>0</v>
      </c>
      <c r="G38" s="256">
        <f>SUMIFS('Job Number'!$K$2:$K$194,'Job Number'!$A$2:$A$194,'Product Result'!G$1,'Job Number'!$E$2:$E$194,'Product Result'!$A$38)</f>
        <v>0</v>
      </c>
      <c r="H38" s="256">
        <f>SUMIFS('Job Number'!$K$2:$K$194,'Job Number'!$A$2:$A$194,'Product Result'!H$1,'Job Number'!$E$2:$E$194,'Product Result'!$A$38)</f>
        <v>0</v>
      </c>
      <c r="I38" s="256">
        <f>SUMIFS('Job Number'!$K$2:$K$194,'Job Number'!$A$2:$A$194,'Product Result'!I$1,'Job Number'!$E$2:$E$194,'Product Result'!$A$38)</f>
        <v>0</v>
      </c>
      <c r="J38" s="256">
        <f>SUMIFS('Job Number'!$K$2:$K$194,'Job Number'!$A$2:$A$194,'Product Result'!J$1,'Job Number'!$E$2:$E$194,'Product Result'!$A$38)</f>
        <v>0</v>
      </c>
      <c r="K38" s="256">
        <f>SUMIFS('Job Number'!$K$2:$K$194,'Job Number'!$A$2:$A$194,'Product Result'!K$1,'Job Number'!$E$2:$E$194,'Product Result'!$A$38)</f>
        <v>0</v>
      </c>
      <c r="L38" s="256">
        <f>SUMIFS('Job Number'!$K$2:$K$194,'Job Number'!$A$2:$A$194,'Product Result'!L$1,'Job Number'!$E$2:$E$194,'Product Result'!$A$38)</f>
        <v>0</v>
      </c>
      <c r="M38" s="256">
        <f>SUMIFS('Job Number'!$K$2:$K$194,'Job Number'!$A$2:$A$194,'Product Result'!M$1,'Job Number'!$E$2:$E$194,'Product Result'!$A$38)</f>
        <v>0</v>
      </c>
      <c r="N38" s="256">
        <f>SUMIFS('Job Number'!$K$2:$K$194,'Job Number'!$A$2:$A$194,'Product Result'!N$1,'Job Number'!$E$2:$E$194,'Product Result'!$A$38)</f>
        <v>0</v>
      </c>
      <c r="O38" s="256">
        <f>SUMIFS('Job Number'!$K$2:$K$194,'Job Number'!$A$2:$A$194,'Product Result'!O$1,'Job Number'!$E$2:$E$194,'Product Result'!$A$38)</f>
        <v>0</v>
      </c>
      <c r="P38" s="256">
        <f>SUMIFS('Job Number'!$K$2:$K$194,'Job Number'!$A$2:$A$194,'Product Result'!P$1,'Job Number'!$E$2:$E$194,'Product Result'!$A$38)</f>
        <v>0</v>
      </c>
      <c r="Q38" s="256">
        <f>SUMIFS('Job Number'!$K$2:$K$194,'Job Number'!$A$2:$A$194,'Product Result'!Q$1,'Job Number'!$E$2:$E$194,'Product Result'!$A$38)</f>
        <v>0</v>
      </c>
      <c r="R38" s="256">
        <f>SUMIFS('Job Number'!$K$2:$K$194,'Job Number'!$A$2:$A$194,'Product Result'!R$1,'Job Number'!$E$2:$E$194,'Product Result'!$A$38)</f>
        <v>0</v>
      </c>
      <c r="S38" s="256">
        <f>SUMIFS('Job Number'!$K$2:$K$194,'Job Number'!$A$2:$A$194,'Product Result'!S$1,'Job Number'!$E$2:$E$194,'Product Result'!$A$38)</f>
        <v>0</v>
      </c>
      <c r="T38" s="256">
        <f>SUMIFS('Job Number'!$K$2:$K$194,'Job Number'!$A$2:$A$194,'Product Result'!T$1,'Job Number'!$E$2:$E$194,'Product Result'!$A$38)</f>
        <v>0</v>
      </c>
      <c r="U38" s="256">
        <f>SUMIFS('Job Number'!$K$2:$K$194,'Job Number'!$A$2:$A$194,'Product Result'!U$1,'Job Number'!$E$2:$E$194,'Product Result'!$A$38)</f>
        <v>0</v>
      </c>
      <c r="V38" s="256">
        <f>SUMIFS('Job Number'!$K$2:$K$194,'Job Number'!$A$2:$A$194,'Product Result'!V$1,'Job Number'!$E$2:$E$194,'Product Result'!$A$38)</f>
        <v>0</v>
      </c>
      <c r="W38" s="256">
        <f>SUMIFS('Job Number'!$K$2:$K$194,'Job Number'!$A$2:$A$194,'Product Result'!W$1,'Job Number'!$E$2:$E$194,'Product Result'!$A$38)</f>
        <v>0</v>
      </c>
      <c r="X38" s="256">
        <f>SUMIFS('Job Number'!$K$2:$K$194,'Job Number'!$A$2:$A$194,'Product Result'!X$1,'Job Number'!$E$2:$E$194,'Product Result'!$A$38)</f>
        <v>0</v>
      </c>
      <c r="Y38" s="256">
        <f>SUMIFS('Job Number'!$K$2:$K$194,'Job Number'!$A$2:$A$194,'Product Result'!Y$1,'Job Number'!$E$2:$E$194,'Product Result'!$A$38)</f>
        <v>0</v>
      </c>
      <c r="Z38" s="256">
        <f>SUMIFS('Job Number'!$K$2:$K$194,'Job Number'!$A$2:$A$194,'Product Result'!Z$1,'Job Number'!$E$2:$E$194,'Product Result'!$A$38)</f>
        <v>0</v>
      </c>
      <c r="AA38" s="256">
        <f>SUMIFS('Job Number'!$K$2:$K$194,'Job Number'!$A$2:$A$194,'Product Result'!AA$1,'Job Number'!$E$2:$E$194,'Product Result'!$A$38)</f>
        <v>0</v>
      </c>
      <c r="AB38" s="256">
        <f>SUMIFS('Job Number'!$K$2:$K$194,'Job Number'!$A$2:$A$194,'Product Result'!AB$1,'Job Number'!$E$2:$E$194,'Product Result'!$A$38)</f>
        <v>0</v>
      </c>
      <c r="AC38" s="256">
        <f>SUMIFS('Job Number'!$K$2:$K$194,'Job Number'!$A$2:$A$194,'Product Result'!AC$1,'Job Number'!$E$2:$E$194,'Product Result'!$A$38)</f>
        <v>0</v>
      </c>
      <c r="AD38" s="256">
        <f>SUMIFS('Job Number'!$K$2:$K$194,'Job Number'!$A$2:$A$194,'Product Result'!AD$1,'Job Number'!$E$2:$E$194,'Product Result'!$A$38)</f>
        <v>0</v>
      </c>
      <c r="AE38" s="256">
        <f>SUMIFS('Job Number'!$K$2:$K$194,'Job Number'!$A$2:$A$194,'Product Result'!AE$1,'Job Number'!$E$2:$E$194,'Product Result'!$A$38)</f>
        <v>0</v>
      </c>
      <c r="AF38" s="256">
        <f>SUMIFS('Job Number'!$K$2:$K$194,'Job Number'!$A$2:$A$194,'Product Result'!AF$1,'Job Number'!$E$2:$E$194,'Product Result'!$A$38)</f>
        <v>0</v>
      </c>
      <c r="AG38" s="256">
        <f>SUMIFS('Job Number'!$K$2:$K$194,'Job Number'!$A$2:$A$194,'Product Result'!AG$1,'Job Number'!$E$2:$E$194,'Product Result'!$A$38)</f>
        <v>0</v>
      </c>
    </row>
    <row r="39" spans="1:33">
      <c r="A39" s="189" t="str">
        <f>'FG TYPE'!C9</f>
        <v>0,080 T</v>
      </c>
      <c r="B39" s="185">
        <f>IFERROR(B38/#REF!,0)</f>
        <v>0</v>
      </c>
      <c r="C39" s="1" t="s">
        <v>2</v>
      </c>
      <c r="D39" s="5" t="str">
        <f>IFERROR(D38/#REF!,"")</f>
        <v/>
      </c>
      <c r="E39" s="5" t="str">
        <f>IFERROR(E38/#REF!,"")</f>
        <v/>
      </c>
      <c r="F39" s="5" t="str">
        <f>IFERROR(F38/#REF!,"")</f>
        <v/>
      </c>
      <c r="G39" s="5" t="str">
        <f>IFERROR(G38/#REF!,"")</f>
        <v/>
      </c>
      <c r="H39" s="5" t="str">
        <f>IFERROR(H38/#REF!,"")</f>
        <v/>
      </c>
      <c r="I39" s="5" t="str">
        <f>IFERROR(I38/#REF!,"")</f>
        <v/>
      </c>
      <c r="J39" s="5" t="str">
        <f>IFERROR(J38/#REF!,"")</f>
        <v/>
      </c>
      <c r="K39" s="5" t="str">
        <f>IFERROR(K38/#REF!,"")</f>
        <v/>
      </c>
      <c r="L39" s="5" t="str">
        <f>IFERROR(L38/#REF!,"")</f>
        <v/>
      </c>
      <c r="M39" s="5" t="str">
        <f>IFERROR(M38/#REF!,"")</f>
        <v/>
      </c>
      <c r="N39" s="5" t="str">
        <f>IFERROR(N38/#REF!,"")</f>
        <v/>
      </c>
      <c r="O39" s="5" t="str">
        <f>IFERROR(O38/#REF!,"")</f>
        <v/>
      </c>
      <c r="P39" s="5" t="str">
        <f>IFERROR(P38/#REF!,"")</f>
        <v/>
      </c>
      <c r="Q39" s="5" t="str">
        <f>IFERROR(Q38/#REF!,"")</f>
        <v/>
      </c>
      <c r="R39" s="5" t="str">
        <f>IFERROR(R38/#REF!,"")</f>
        <v/>
      </c>
      <c r="S39" s="5" t="str">
        <f>IFERROR(S38/#REF!,"")</f>
        <v/>
      </c>
      <c r="T39" s="5" t="str">
        <f>IFERROR(T38/#REF!,"")</f>
        <v/>
      </c>
      <c r="U39" s="5" t="str">
        <f>IFERROR(U38/#REF!,"")</f>
        <v/>
      </c>
      <c r="V39" s="5" t="str">
        <f>IFERROR(V38/#REF!,"")</f>
        <v/>
      </c>
      <c r="W39" s="5" t="str">
        <f>IFERROR(W38/#REF!,"")</f>
        <v/>
      </c>
      <c r="X39" s="5" t="str">
        <f>IFERROR(X38/#REF!,"")</f>
        <v/>
      </c>
      <c r="Y39" s="5" t="str">
        <f>IFERROR(Y38/#REF!,"")</f>
        <v/>
      </c>
      <c r="Z39" s="5" t="str">
        <f>IFERROR(Z38/#REF!,"")</f>
        <v/>
      </c>
      <c r="AA39" s="5" t="str">
        <f>IFERROR(AA38/#REF!,"")</f>
        <v/>
      </c>
      <c r="AB39" s="5" t="str">
        <f>IFERROR(AB38/#REF!,"")</f>
        <v/>
      </c>
      <c r="AC39" s="5" t="str">
        <f>IFERROR(AC38/#REF!,"")</f>
        <v/>
      </c>
      <c r="AD39" s="5" t="str">
        <f>IFERROR(AD38/#REF!,"")</f>
        <v/>
      </c>
      <c r="AE39" s="5" t="str">
        <f>IFERROR(AE38/#REF!,"")</f>
        <v/>
      </c>
      <c r="AF39" s="5" t="str">
        <f>IFERROR(AF38/#REF!,"")</f>
        <v/>
      </c>
      <c r="AG39" s="5" t="str">
        <f>IFERROR(AG38/#REF!,"")</f>
        <v/>
      </c>
    </row>
    <row r="40" spans="1:33">
      <c r="B40" s="65">
        <f>SUM(D40:AG40)-AE40-X40-Q40-J40</f>
        <v>0</v>
      </c>
      <c r="C40" s="1" t="s">
        <v>3</v>
      </c>
      <c r="D40" s="4">
        <f>SUMIFS('Job Number'!$Q$2:$Q$194,'Job Number'!$A$2:$A$194,'Product Result'!D$1,'Job Number'!$E$2:$E$194,'Product Result'!$A$38)</f>
        <v>0</v>
      </c>
      <c r="E40" s="4">
        <f>SUMIFS('Job Number'!$Q$2:$Q$194,'Job Number'!$A$2:$A$194,'Product Result'!E$1,'Job Number'!$E$2:$E$194,'Product Result'!$A$38)</f>
        <v>0</v>
      </c>
      <c r="F40" s="4">
        <f>SUMIFS('Job Number'!$Q$2:$Q$194,'Job Number'!$A$2:$A$194,'Product Result'!F$1,'Job Number'!$E$2:$E$194,'Product Result'!$A$38)</f>
        <v>0</v>
      </c>
      <c r="G40" s="4">
        <f>SUMIFS('Job Number'!$Q$2:$Q$194,'Job Number'!$A$2:$A$194,'Product Result'!G$1,'Job Number'!$E$2:$E$194,'Product Result'!$A$38)</f>
        <v>0</v>
      </c>
      <c r="H40" s="4">
        <f>SUMIFS('Job Number'!$Q$2:$Q$194,'Job Number'!$A$2:$A$194,'Product Result'!H$1,'Job Number'!$E$2:$E$194,'Product Result'!$A$38)</f>
        <v>0</v>
      </c>
      <c r="I40" s="4">
        <f>SUMIFS('Job Number'!$Q$2:$Q$194,'Job Number'!$A$2:$A$194,'Product Result'!I$1,'Job Number'!$E$2:$E$194,'Product Result'!$A$38)</f>
        <v>0</v>
      </c>
      <c r="J40" s="4">
        <f>SUMIFS('Job Number'!$Q$2:$Q$194,'Job Number'!$A$2:$A$194,'Product Result'!J$1,'Job Number'!$E$2:$E$194,'Product Result'!$A$38)</f>
        <v>0</v>
      </c>
      <c r="K40" s="4">
        <f>SUMIFS('Job Number'!$Q$2:$Q$194,'Job Number'!$A$2:$A$194,'Product Result'!K$1,'Job Number'!$E$2:$E$194,'Product Result'!$A$38)</f>
        <v>0</v>
      </c>
      <c r="L40" s="4">
        <f>SUMIFS('Job Number'!$Q$2:$Q$194,'Job Number'!$A$2:$A$194,'Product Result'!L$1,'Job Number'!$E$2:$E$194,'Product Result'!$A$38)</f>
        <v>0</v>
      </c>
      <c r="M40" s="4">
        <f>SUMIFS('Job Number'!$Q$2:$Q$194,'Job Number'!$A$2:$A$194,'Product Result'!M$1,'Job Number'!$E$2:$E$194,'Product Result'!$A$38)</f>
        <v>0</v>
      </c>
      <c r="N40" s="4">
        <f>SUMIFS('Job Number'!$Q$2:$Q$194,'Job Number'!$A$2:$A$194,'Product Result'!N$1,'Job Number'!$E$2:$E$194,'Product Result'!$A$38)</f>
        <v>0</v>
      </c>
      <c r="O40" s="4">
        <f>SUMIFS('Job Number'!$Q$2:$Q$194,'Job Number'!$A$2:$A$194,'Product Result'!O$1,'Job Number'!$E$2:$E$194,'Product Result'!$A$38)</f>
        <v>0</v>
      </c>
      <c r="P40" s="4">
        <f>SUMIFS('Job Number'!$Q$2:$Q$194,'Job Number'!$A$2:$A$194,'Product Result'!P$1,'Job Number'!$E$2:$E$194,'Product Result'!$A$38)</f>
        <v>0</v>
      </c>
      <c r="Q40" s="4">
        <f>SUMIFS('Job Number'!$Q$2:$Q$194,'Job Number'!$A$2:$A$194,'Product Result'!Q$1,'Job Number'!$E$2:$E$194,'Product Result'!$A$38)</f>
        <v>0</v>
      </c>
      <c r="R40" s="4">
        <f>SUMIFS('Job Number'!$Q$2:$Q$194,'Job Number'!$A$2:$A$194,'Product Result'!R$1,'Job Number'!$E$2:$E$194,'Product Result'!$A$38)</f>
        <v>0</v>
      </c>
      <c r="S40" s="4">
        <f>SUMIFS('Job Number'!$Q$2:$Q$194,'Job Number'!$A$2:$A$194,'Product Result'!S$1,'Job Number'!$E$2:$E$194,'Product Result'!$A$38)</f>
        <v>0</v>
      </c>
      <c r="T40" s="4">
        <f>SUMIFS('Job Number'!$Q$2:$Q$194,'Job Number'!$A$2:$A$194,'Product Result'!T$1,'Job Number'!$E$2:$E$194,'Product Result'!$A$38)</f>
        <v>0</v>
      </c>
      <c r="U40" s="4">
        <f>SUMIFS('Job Number'!$Q$2:$Q$194,'Job Number'!$A$2:$A$194,'Product Result'!U$1,'Job Number'!$E$2:$E$194,'Product Result'!$A$38)</f>
        <v>0</v>
      </c>
      <c r="V40" s="4">
        <f>SUMIFS('Job Number'!$Q$2:$Q$194,'Job Number'!$A$2:$A$194,'Product Result'!V$1,'Job Number'!$E$2:$E$194,'Product Result'!$A$38)</f>
        <v>0</v>
      </c>
      <c r="W40" s="4">
        <f>SUMIFS('Job Number'!$Q$2:$Q$194,'Job Number'!$A$2:$A$194,'Product Result'!W$1,'Job Number'!$E$2:$E$194,'Product Result'!$A$38)</f>
        <v>0</v>
      </c>
      <c r="X40" s="4">
        <f>SUMIFS('Job Number'!$Q$2:$Q$194,'Job Number'!$A$2:$A$194,'Product Result'!X$1,'Job Number'!$E$2:$E$194,'Product Result'!$A$38)</f>
        <v>0</v>
      </c>
      <c r="Y40" s="4">
        <f>SUMIFS('Job Number'!$Q$2:$Q$194,'Job Number'!$A$2:$A$194,'Product Result'!Y$1,'Job Number'!$E$2:$E$194,'Product Result'!$A$38)</f>
        <v>0</v>
      </c>
      <c r="Z40" s="4">
        <f>SUMIFS('Job Number'!$Q$2:$Q$194,'Job Number'!$A$2:$A$194,'Product Result'!Z$1,'Job Number'!$E$2:$E$194,'Product Result'!$A$38)</f>
        <v>0</v>
      </c>
      <c r="AA40" s="4">
        <f>SUMIFS('Job Number'!$Q$2:$Q$194,'Job Number'!$A$2:$A$194,'Product Result'!AA$1,'Job Number'!$E$2:$E$194,'Product Result'!$A$38)</f>
        <v>0</v>
      </c>
      <c r="AB40" s="4">
        <f>SUMIFS('Job Number'!$Q$2:$Q$194,'Job Number'!$A$2:$A$194,'Product Result'!AB$1,'Job Number'!$E$2:$E$194,'Product Result'!$A$38)</f>
        <v>0</v>
      </c>
      <c r="AC40" s="4">
        <f>SUMIFS('Job Number'!$Q$2:$Q$194,'Job Number'!$A$2:$A$194,'Product Result'!AC$1,'Job Number'!$E$2:$E$194,'Product Result'!$A$38)</f>
        <v>0</v>
      </c>
      <c r="AD40" s="4">
        <f>SUMIFS('Job Number'!$Q$2:$Q$194,'Job Number'!$A$2:$A$194,'Product Result'!AD$1,'Job Number'!$E$2:$E$194,'Product Result'!$A$38)</f>
        <v>0</v>
      </c>
      <c r="AE40" s="4">
        <f>SUMIFS('Job Number'!$Q$2:$Q$194,'Job Number'!$A$2:$A$194,'Product Result'!AE$1,'Job Number'!$E$2:$E$194,'Product Result'!$A$38)</f>
        <v>0</v>
      </c>
      <c r="AF40" s="4">
        <f>SUMIFS('Job Number'!$Q$2:$Q$194,'Job Number'!$A$2:$A$194,'Product Result'!AF$1,'Job Number'!$E$2:$E$194,'Product Result'!$A$38)</f>
        <v>0</v>
      </c>
      <c r="AG40" s="4">
        <f>SUMIFS('Job Number'!$Q$2:$Q$194,'Job Number'!$A$2:$A$194,'Product Result'!AG$1,'Job Number'!$E$2:$E$194,'Product Result'!$A$38)</f>
        <v>0</v>
      </c>
    </row>
    <row r="41" spans="1:33" ht="15.75" thickBot="1">
      <c r="B41" s="185">
        <f>IFERROR(B40/B38,0)</f>
        <v>0</v>
      </c>
      <c r="C41" s="1" t="s">
        <v>4</v>
      </c>
      <c r="D41" s="6" t="str">
        <f t="shared" ref="D41:AG41" si="7">IFERROR(D40/D38,"")</f>
        <v/>
      </c>
      <c r="E41" s="6" t="str">
        <f t="shared" si="7"/>
        <v/>
      </c>
      <c r="F41" s="6" t="str">
        <f t="shared" si="7"/>
        <v/>
      </c>
      <c r="G41" s="6" t="str">
        <f t="shared" si="7"/>
        <v/>
      </c>
      <c r="H41" s="6" t="str">
        <f t="shared" si="7"/>
        <v/>
      </c>
      <c r="I41" s="6" t="str">
        <f t="shared" si="7"/>
        <v/>
      </c>
      <c r="J41" s="6" t="str">
        <f t="shared" si="7"/>
        <v/>
      </c>
      <c r="K41" s="6" t="str">
        <f t="shared" si="7"/>
        <v/>
      </c>
      <c r="L41" s="6" t="str">
        <f t="shared" si="7"/>
        <v/>
      </c>
      <c r="M41" s="6" t="str">
        <f t="shared" si="7"/>
        <v/>
      </c>
      <c r="N41" s="6" t="str">
        <f t="shared" si="7"/>
        <v/>
      </c>
      <c r="O41" s="6" t="str">
        <f t="shared" si="7"/>
        <v/>
      </c>
      <c r="P41" s="6" t="str">
        <f t="shared" si="7"/>
        <v/>
      </c>
      <c r="Q41" s="6" t="str">
        <f t="shared" si="7"/>
        <v/>
      </c>
      <c r="R41" s="6" t="str">
        <f t="shared" si="7"/>
        <v/>
      </c>
      <c r="S41" s="6" t="str">
        <f t="shared" si="7"/>
        <v/>
      </c>
      <c r="T41" s="6" t="str">
        <f t="shared" si="7"/>
        <v/>
      </c>
      <c r="U41" s="6" t="str">
        <f t="shared" si="7"/>
        <v/>
      </c>
      <c r="V41" s="6" t="str">
        <f t="shared" si="7"/>
        <v/>
      </c>
      <c r="W41" s="6" t="str">
        <f t="shared" si="7"/>
        <v/>
      </c>
      <c r="X41" s="6" t="str">
        <f t="shared" si="7"/>
        <v/>
      </c>
      <c r="Y41" s="6" t="str">
        <f t="shared" si="7"/>
        <v/>
      </c>
      <c r="Z41" s="6" t="str">
        <f t="shared" si="7"/>
        <v/>
      </c>
      <c r="AA41" s="6" t="str">
        <f t="shared" si="7"/>
        <v/>
      </c>
      <c r="AB41" s="6" t="str">
        <f t="shared" si="7"/>
        <v/>
      </c>
      <c r="AC41" s="6" t="str">
        <f t="shared" si="7"/>
        <v/>
      </c>
      <c r="AD41" s="6" t="str">
        <f t="shared" si="7"/>
        <v/>
      </c>
      <c r="AE41" s="6" t="str">
        <f t="shared" si="7"/>
        <v/>
      </c>
      <c r="AF41" s="6" t="str">
        <f t="shared" si="7"/>
        <v/>
      </c>
      <c r="AG41" s="6" t="str">
        <f t="shared" si="7"/>
        <v/>
      </c>
    </row>
    <row r="42" spans="1:33" ht="15.75" thickBot="1">
      <c r="B42" s="18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>
      <c r="A43" s="189" t="str">
        <f>'FG TYPE'!B14</f>
        <v>W03-71010060-Y</v>
      </c>
      <c r="B43" s="65">
        <f>SUM(D43:AG43)</f>
        <v>21765</v>
      </c>
      <c r="C43" s="1" t="s">
        <v>1</v>
      </c>
      <c r="D43" s="4">
        <f>SUMIFS('Job Number'!$K$2:$K$194,'Job Number'!$A$2:$A$194,'Product Result'!D$1,'Job Number'!$E$2:$E$194,'Product Result'!$A$43)</f>
        <v>0</v>
      </c>
      <c r="E43" s="4">
        <f>SUMIFS('Job Number'!$K$2:$K$194,'Job Number'!$A$2:$A$194,'Product Result'!E$1,'Job Number'!$E$2:$E$194,'Product Result'!$A$43)</f>
        <v>0</v>
      </c>
      <c r="F43" s="4">
        <f>SUMIFS('Job Number'!$K$2:$K$194,'Job Number'!$A$2:$A$194,'Product Result'!F$1,'Job Number'!$E$2:$E$194,'Product Result'!$A$43)</f>
        <v>0</v>
      </c>
      <c r="G43" s="4">
        <f>SUMIFS('Job Number'!$K$2:$K$194,'Job Number'!$A$2:$A$194,'Product Result'!G$1,'Job Number'!$E$2:$E$194,'Product Result'!$A$43)</f>
        <v>0</v>
      </c>
      <c r="H43" s="4">
        <f>SUMIFS('Job Number'!$K$2:$K$194,'Job Number'!$A$2:$A$194,'Product Result'!H$1,'Job Number'!$E$2:$E$194,'Product Result'!$A$43)</f>
        <v>0</v>
      </c>
      <c r="I43" s="4">
        <f>SUMIFS('Job Number'!$K$2:$K$194,'Job Number'!$A$2:$A$194,'Product Result'!I$1,'Job Number'!$E$2:$E$194,'Product Result'!$A$43)</f>
        <v>0</v>
      </c>
      <c r="J43" s="4">
        <f>SUMIFS('Job Number'!$K$2:$K$194,'Job Number'!$A$2:$A$194,'Product Result'!J$1,'Job Number'!$E$2:$E$194,'Product Result'!$A$43)</f>
        <v>0</v>
      </c>
      <c r="K43" s="4">
        <f>SUMIFS('Job Number'!$K$2:$K$194,'Job Number'!$A$2:$A$194,'Product Result'!K$1,'Job Number'!$E$2:$E$194,'Product Result'!$A$43)</f>
        <v>0</v>
      </c>
      <c r="L43" s="4">
        <f>SUMIFS('Job Number'!$K$2:$K$194,'Job Number'!$A$2:$A$194,'Product Result'!L$1,'Job Number'!$E$2:$E$194,'Product Result'!$A$43)</f>
        <v>0</v>
      </c>
      <c r="M43" s="4">
        <f>SUMIFS('Job Number'!$K$2:$K$194,'Job Number'!$A$2:$A$194,'Product Result'!M$1,'Job Number'!$E$2:$E$194,'Product Result'!$A$43)</f>
        <v>0</v>
      </c>
      <c r="N43" s="4">
        <f>SUMIFS('Job Number'!$K$2:$K$194,'Job Number'!$A$2:$A$194,'Product Result'!N$1,'Job Number'!$E$2:$E$194,'Product Result'!$A$43)</f>
        <v>0</v>
      </c>
      <c r="O43" s="4">
        <f>SUMIFS('Job Number'!$K$2:$K$194,'Job Number'!$A$2:$A$194,'Product Result'!O$1,'Job Number'!$E$2:$E$194,'Product Result'!$A$43)</f>
        <v>0</v>
      </c>
      <c r="P43" s="4">
        <f>SUMIFS('Job Number'!$K$2:$K$194,'Job Number'!$A$2:$A$194,'Product Result'!P$1,'Job Number'!$E$2:$E$194,'Product Result'!$A$43)</f>
        <v>0</v>
      </c>
      <c r="Q43" s="4">
        <f>SUMIFS('Job Number'!$K$2:$K$194,'Job Number'!$A$2:$A$194,'Product Result'!Q$1,'Job Number'!$E$2:$E$194,'Product Result'!$A$43)</f>
        <v>0</v>
      </c>
      <c r="R43" s="4">
        <f>SUMIFS('Job Number'!$K$2:$K$194,'Job Number'!$A$2:$A$194,'Product Result'!R$1,'Job Number'!$E$2:$E$194,'Product Result'!$A$43)</f>
        <v>0</v>
      </c>
      <c r="S43" s="4">
        <f>SUMIFS('Job Number'!$K$2:$K$194,'Job Number'!$A$2:$A$194,'Product Result'!S$1,'Job Number'!$E$2:$E$194,'Product Result'!$A$43)</f>
        <v>0</v>
      </c>
      <c r="T43" s="4">
        <f>SUMIFS('Job Number'!$K$2:$K$194,'Job Number'!$A$2:$A$194,'Product Result'!T$1,'Job Number'!$E$2:$E$194,'Product Result'!$A$43)</f>
        <v>0</v>
      </c>
      <c r="U43" s="4">
        <f>SUMIFS('Job Number'!$K$2:$K$194,'Job Number'!$A$2:$A$194,'Product Result'!U$1,'Job Number'!$E$2:$E$194,'Product Result'!$A$43)</f>
        <v>0</v>
      </c>
      <c r="V43" s="4">
        <f>SUMIFS('Job Number'!$K$2:$K$194,'Job Number'!$A$2:$A$194,'Product Result'!V$1,'Job Number'!$E$2:$E$194,'Product Result'!$A$43)</f>
        <v>0</v>
      </c>
      <c r="W43" s="4">
        <f>SUMIFS('Job Number'!$K$2:$K$194,'Job Number'!$A$2:$A$194,'Product Result'!W$1,'Job Number'!$E$2:$E$194,'Product Result'!$A$43)</f>
        <v>21765</v>
      </c>
      <c r="X43" s="4">
        <f>SUMIFS('Job Number'!$K$2:$K$194,'Job Number'!$A$2:$A$194,'Product Result'!X$1,'Job Number'!$E$2:$E$194,'Product Result'!$A$43)</f>
        <v>0</v>
      </c>
      <c r="Y43" s="4">
        <f>SUMIFS('Job Number'!$K$2:$K$194,'Job Number'!$A$2:$A$194,'Product Result'!Y$1,'Job Number'!$E$2:$E$194,'Product Result'!$A$43)</f>
        <v>0</v>
      </c>
      <c r="Z43" s="4">
        <f>SUMIFS('Job Number'!$K$2:$K$194,'Job Number'!$A$2:$A$194,'Product Result'!Z$1,'Job Number'!$E$2:$E$194,'Product Result'!$A$43)</f>
        <v>0</v>
      </c>
      <c r="AA43" s="4">
        <f>SUMIFS('Job Number'!$K$2:$K$194,'Job Number'!$A$2:$A$194,'Product Result'!AA$1,'Job Number'!$E$2:$E$194,'Product Result'!$A$43)</f>
        <v>0</v>
      </c>
      <c r="AB43" s="4">
        <f>SUMIFS('Job Number'!$K$2:$K$194,'Job Number'!$A$2:$A$194,'Product Result'!AB$1,'Job Number'!$E$2:$E$194,'Product Result'!$A$43)</f>
        <v>0</v>
      </c>
      <c r="AC43" s="4">
        <f>SUMIFS('Job Number'!$K$2:$K$194,'Job Number'!$A$2:$A$194,'Product Result'!AC$1,'Job Number'!$E$2:$E$194,'Product Result'!$A$43)</f>
        <v>0</v>
      </c>
      <c r="AD43" s="4">
        <f>SUMIFS('Job Number'!$K$2:$K$194,'Job Number'!$A$2:$A$194,'Product Result'!AD$1,'Job Number'!$E$2:$E$194,'Product Result'!$A$43)</f>
        <v>0</v>
      </c>
      <c r="AE43" s="4">
        <f>SUMIFS('Job Number'!$K$2:$K$194,'Job Number'!$A$2:$A$194,'Product Result'!AE$1,'Job Number'!$E$2:$E$194,'Product Result'!$A$43)</f>
        <v>0</v>
      </c>
      <c r="AF43" s="4">
        <f>SUMIFS('Job Number'!$K$2:$K$194,'Job Number'!$A$2:$A$194,'Product Result'!AF$1,'Job Number'!$E$2:$E$194,'Product Result'!$A$43)</f>
        <v>0</v>
      </c>
      <c r="AG43" s="4">
        <f>SUMIFS('Job Number'!$K$2:$K$194,'Job Number'!$A$2:$A$194,'Product Result'!AG$1,'Job Number'!$E$2:$E$194,'Product Result'!$A$43)</f>
        <v>0</v>
      </c>
    </row>
    <row r="44" spans="1:33">
      <c r="A44" s="189" t="str">
        <f>'FG TYPE'!C14</f>
        <v>AY01</v>
      </c>
      <c r="B44" s="185">
        <f>IFERROR(B43/#REF!,0)</f>
        <v>0</v>
      </c>
      <c r="C44" s="1" t="s">
        <v>2</v>
      </c>
      <c r="D44" s="5" t="str">
        <f>IFERROR(D43/#REF!,"")</f>
        <v/>
      </c>
      <c r="E44" s="5" t="str">
        <f>IFERROR(E43/#REF!,"")</f>
        <v/>
      </c>
      <c r="F44" s="5" t="str">
        <f>IFERROR(F43/#REF!,"")</f>
        <v/>
      </c>
      <c r="G44" s="5" t="str">
        <f>IFERROR(G43/#REF!,"")</f>
        <v/>
      </c>
      <c r="H44" s="5" t="str">
        <f>IFERROR(H43/#REF!,"")</f>
        <v/>
      </c>
      <c r="I44" s="5" t="str">
        <f>IFERROR(I43/#REF!,"")</f>
        <v/>
      </c>
      <c r="J44" s="5" t="str">
        <f>IFERROR(J43/#REF!,"")</f>
        <v/>
      </c>
      <c r="K44" s="5" t="str">
        <f>IFERROR(K43/#REF!,"")</f>
        <v/>
      </c>
      <c r="L44" s="5" t="str">
        <f>IFERROR(L43/#REF!,"")</f>
        <v/>
      </c>
      <c r="M44" s="5" t="str">
        <f>IFERROR(M43/#REF!,"")</f>
        <v/>
      </c>
      <c r="N44" s="5" t="str">
        <f>IFERROR(N43/#REF!,"")</f>
        <v/>
      </c>
      <c r="O44" s="5" t="str">
        <f>IFERROR(O43/#REF!,"")</f>
        <v/>
      </c>
      <c r="P44" s="5" t="str">
        <f>IFERROR(P43/#REF!,"")</f>
        <v/>
      </c>
      <c r="Q44" s="5" t="str">
        <f>IFERROR(Q43/#REF!,"")</f>
        <v/>
      </c>
      <c r="R44" s="5" t="str">
        <f>IFERROR(R43/#REF!,"")</f>
        <v/>
      </c>
      <c r="S44" s="5" t="str">
        <f>IFERROR(S43/#REF!,"")</f>
        <v/>
      </c>
      <c r="T44" s="5" t="str">
        <f>IFERROR(T43/#REF!,"")</f>
        <v/>
      </c>
      <c r="U44" s="5" t="str">
        <f>IFERROR(U43/#REF!,"")</f>
        <v/>
      </c>
      <c r="V44" s="5" t="str">
        <f>IFERROR(V43/#REF!,"")</f>
        <v/>
      </c>
      <c r="W44" s="5" t="str">
        <f>IFERROR(W43/#REF!,"")</f>
        <v/>
      </c>
      <c r="X44" s="5" t="str">
        <f>IFERROR(X43/#REF!,"")</f>
        <v/>
      </c>
      <c r="Y44" s="5" t="str">
        <f>IFERROR(Y43/#REF!,"")</f>
        <v/>
      </c>
      <c r="Z44" s="5" t="str">
        <f>IFERROR(Z43/#REF!,"")</f>
        <v/>
      </c>
      <c r="AA44" s="5" t="str">
        <f>IFERROR(AA43/#REF!,"")</f>
        <v/>
      </c>
      <c r="AB44" s="5" t="str">
        <f>IFERROR(AB43/#REF!,"")</f>
        <v/>
      </c>
      <c r="AC44" s="5" t="str">
        <f>IFERROR(AC43/#REF!,"")</f>
        <v/>
      </c>
      <c r="AD44" s="5" t="str">
        <f>IFERROR(AD43/#REF!,"")</f>
        <v/>
      </c>
      <c r="AE44" s="5" t="str">
        <f>IFERROR(AE43/#REF!,"")</f>
        <v/>
      </c>
      <c r="AF44" s="5" t="str">
        <f>IFERROR(AF43/#REF!,"")</f>
        <v/>
      </c>
      <c r="AG44" s="5" t="str">
        <f>IFERROR(AG43/#REF!,"")</f>
        <v/>
      </c>
    </row>
    <row r="45" spans="1:33">
      <c r="B45" s="65">
        <f>SUM(D45:AG45)-AE45-X45-Q45-J45</f>
        <v>9.29434266488052E-2</v>
      </c>
      <c r="C45" s="1" t="s">
        <v>3</v>
      </c>
      <c r="D45" s="4">
        <f>SUMIFS('Job Number'!$Q$2:$Q$194,'Job Number'!$A$2:$A$194,'Product Result'!D$1,'Job Number'!$E$2:$E$194,'Product Result'!$A$43)</f>
        <v>0</v>
      </c>
      <c r="E45" s="4">
        <f>SUMIFS('Job Number'!$Q$2:$Q$194,'Job Number'!$A$2:$A$194,'Product Result'!E$1,'Job Number'!$E$2:$E$194,'Product Result'!$A$43)</f>
        <v>0</v>
      </c>
      <c r="F45" s="4">
        <f>SUMIFS('Job Number'!$Q$2:$Q$194,'Job Number'!$A$2:$A$194,'Product Result'!F$1,'Job Number'!$E$2:$E$194,'Product Result'!$A$43)</f>
        <v>0</v>
      </c>
      <c r="G45" s="4">
        <f>SUMIFS('Job Number'!$Q$2:$Q$194,'Job Number'!$A$2:$A$194,'Product Result'!G$1,'Job Number'!$E$2:$E$194,'Product Result'!$A$43)</f>
        <v>0</v>
      </c>
      <c r="H45" s="4">
        <f>SUMIFS('Job Number'!$Q$2:$Q$194,'Job Number'!$A$2:$A$194,'Product Result'!H$1,'Job Number'!$E$2:$E$194,'Product Result'!$A$43)</f>
        <v>0</v>
      </c>
      <c r="I45" s="4">
        <f>SUMIFS('Job Number'!$Q$2:$Q$194,'Job Number'!$A$2:$A$194,'Product Result'!I$1,'Job Number'!$E$2:$E$194,'Product Result'!$A$43)</f>
        <v>0</v>
      </c>
      <c r="J45" s="4">
        <f>SUMIFS('Job Number'!$Q$2:$Q$194,'Job Number'!$A$2:$A$194,'Product Result'!J$1,'Job Number'!$E$2:$E$194,'Product Result'!$A$43)</f>
        <v>0</v>
      </c>
      <c r="K45" s="4">
        <f>SUMIFS('Job Number'!$Q$2:$Q$194,'Job Number'!$A$2:$A$194,'Product Result'!K$1,'Job Number'!$E$2:$E$194,'Product Result'!$A$43)</f>
        <v>0</v>
      </c>
      <c r="L45" s="4">
        <f>SUMIFS('Job Number'!$Q$2:$Q$194,'Job Number'!$A$2:$A$194,'Product Result'!L$1,'Job Number'!$E$2:$E$194,'Product Result'!$A$43)</f>
        <v>0</v>
      </c>
      <c r="M45" s="4">
        <f>SUMIFS('Job Number'!$Q$2:$Q$194,'Job Number'!$A$2:$A$194,'Product Result'!M$1,'Job Number'!$E$2:$E$194,'Product Result'!$A$43)</f>
        <v>0</v>
      </c>
      <c r="N45" s="4">
        <f>SUMIFS('Job Number'!$Q$2:$Q$194,'Job Number'!$A$2:$A$194,'Product Result'!N$1,'Job Number'!$E$2:$E$194,'Product Result'!$A$43)</f>
        <v>0</v>
      </c>
      <c r="O45" s="4">
        <f>SUMIFS('Job Number'!$Q$2:$Q$194,'Job Number'!$A$2:$A$194,'Product Result'!O$1,'Job Number'!$E$2:$E$194,'Product Result'!$A$43)</f>
        <v>0</v>
      </c>
      <c r="P45" s="4">
        <f>SUMIFS('Job Number'!$Q$2:$Q$194,'Job Number'!$A$2:$A$194,'Product Result'!P$1,'Job Number'!$E$2:$E$194,'Product Result'!$A$43)</f>
        <v>0</v>
      </c>
      <c r="Q45" s="4">
        <f>SUMIFS('Job Number'!$Q$2:$Q$194,'Job Number'!$A$2:$A$194,'Product Result'!Q$1,'Job Number'!$E$2:$E$194,'Product Result'!$A$43)</f>
        <v>0</v>
      </c>
      <c r="R45" s="4">
        <f>SUMIFS('Job Number'!$Q$2:$Q$194,'Job Number'!$A$2:$A$194,'Product Result'!R$1,'Job Number'!$E$2:$E$194,'Product Result'!$A$43)</f>
        <v>0</v>
      </c>
      <c r="S45" s="4">
        <f>SUMIFS('Job Number'!$Q$2:$Q$194,'Job Number'!$A$2:$A$194,'Product Result'!S$1,'Job Number'!$E$2:$E$194,'Product Result'!$A$43)</f>
        <v>0</v>
      </c>
      <c r="T45" s="4">
        <f>SUMIFS('Job Number'!$Q$2:$Q$194,'Job Number'!$A$2:$A$194,'Product Result'!T$1,'Job Number'!$E$2:$E$194,'Product Result'!$A$43)</f>
        <v>0</v>
      </c>
      <c r="U45" s="4">
        <f>SUMIFS('Job Number'!$Q$2:$Q$194,'Job Number'!$A$2:$A$194,'Product Result'!U$1,'Job Number'!$E$2:$E$194,'Product Result'!$A$43)</f>
        <v>0</v>
      </c>
      <c r="V45" s="4">
        <f>SUMIFS('Job Number'!$Q$2:$Q$194,'Job Number'!$A$2:$A$194,'Product Result'!V$1,'Job Number'!$E$2:$E$194,'Product Result'!$A$43)</f>
        <v>0</v>
      </c>
      <c r="W45" s="4">
        <f>SUMIFS('Job Number'!$Q$2:$Q$194,'Job Number'!$A$2:$A$194,'Product Result'!W$1,'Job Number'!$E$2:$E$194,'Product Result'!$A$43)</f>
        <v>9.29434266488052E-2</v>
      </c>
      <c r="X45" s="4">
        <f>SUMIFS('Job Number'!$Q$2:$Q$194,'Job Number'!$A$2:$A$194,'Product Result'!X$1,'Job Number'!$E$2:$E$194,'Product Result'!$A$43)</f>
        <v>0</v>
      </c>
      <c r="Y45" s="4">
        <f>SUMIFS('Job Number'!$Q$2:$Q$194,'Job Number'!$A$2:$A$194,'Product Result'!Y$1,'Job Number'!$E$2:$E$194,'Product Result'!$A$43)</f>
        <v>0</v>
      </c>
      <c r="Z45" s="4">
        <f>SUMIFS('Job Number'!$Q$2:$Q$194,'Job Number'!$A$2:$A$194,'Product Result'!Z$1,'Job Number'!$E$2:$E$194,'Product Result'!$A$43)</f>
        <v>0</v>
      </c>
      <c r="AA45" s="4">
        <f>SUMIFS('Job Number'!$Q$2:$Q$194,'Job Number'!$A$2:$A$194,'Product Result'!AA$1,'Job Number'!$E$2:$E$194,'Product Result'!$A$43)</f>
        <v>0</v>
      </c>
      <c r="AB45" s="4">
        <f>SUMIFS('Job Number'!$Q$2:$Q$194,'Job Number'!$A$2:$A$194,'Product Result'!AB$1,'Job Number'!$E$2:$E$194,'Product Result'!$A$43)</f>
        <v>0</v>
      </c>
      <c r="AC45" s="4">
        <f>SUMIFS('Job Number'!$Q$2:$Q$194,'Job Number'!$A$2:$A$194,'Product Result'!AC$1,'Job Number'!$E$2:$E$194,'Product Result'!$A$43)</f>
        <v>0</v>
      </c>
      <c r="AD45" s="4">
        <f>SUMIFS('Job Number'!$Q$2:$Q$194,'Job Number'!$A$2:$A$194,'Product Result'!AD$1,'Job Number'!$E$2:$E$194,'Product Result'!$A$43)</f>
        <v>0</v>
      </c>
      <c r="AE45" s="4">
        <f>SUMIFS('Job Number'!$Q$2:$Q$194,'Job Number'!$A$2:$A$194,'Product Result'!AE$1,'Job Number'!$E$2:$E$194,'Product Result'!$A$43)</f>
        <v>0</v>
      </c>
      <c r="AF45" s="4">
        <f>SUMIFS('Job Number'!$Q$2:$Q$194,'Job Number'!$A$2:$A$194,'Product Result'!AF$1,'Job Number'!$E$2:$E$194,'Product Result'!$A$43)</f>
        <v>0</v>
      </c>
      <c r="AG45" s="4">
        <f>SUMIFS('Job Number'!$Q$2:$Q$194,'Job Number'!$A$2:$A$194,'Product Result'!AG$1,'Job Number'!$E$2:$E$194,'Product Result'!$A$43)</f>
        <v>0</v>
      </c>
    </row>
    <row r="46" spans="1:33" ht="15.75" thickBot="1">
      <c r="B46" s="185">
        <f>IFERROR(B45/B43,0)</f>
        <v>4.2703159498647001E-6</v>
      </c>
      <c r="C46" s="1" t="s">
        <v>4</v>
      </c>
      <c r="D46" s="6" t="str">
        <f t="shared" ref="D46:AG46" si="8">IFERROR(D45/D43,"")</f>
        <v/>
      </c>
      <c r="E46" s="6" t="str">
        <f t="shared" si="8"/>
        <v/>
      </c>
      <c r="F46" s="6" t="str">
        <f t="shared" si="8"/>
        <v/>
      </c>
      <c r="G46" s="6" t="str">
        <f t="shared" si="8"/>
        <v/>
      </c>
      <c r="H46" s="6" t="str">
        <f t="shared" si="8"/>
        <v/>
      </c>
      <c r="I46" s="6" t="str">
        <f t="shared" si="8"/>
        <v/>
      </c>
      <c r="J46" s="6" t="str">
        <f t="shared" si="8"/>
        <v/>
      </c>
      <c r="K46" s="6" t="str">
        <f t="shared" si="8"/>
        <v/>
      </c>
      <c r="L46" s="6" t="str">
        <f t="shared" si="8"/>
        <v/>
      </c>
      <c r="M46" s="6" t="str">
        <f t="shared" si="8"/>
        <v/>
      </c>
      <c r="N46" s="6" t="str">
        <f t="shared" si="8"/>
        <v/>
      </c>
      <c r="O46" s="6" t="str">
        <f t="shared" si="8"/>
        <v/>
      </c>
      <c r="P46" s="6" t="str">
        <f t="shared" si="8"/>
        <v/>
      </c>
      <c r="Q46" s="6" t="str">
        <f t="shared" si="8"/>
        <v/>
      </c>
      <c r="R46" s="6" t="str">
        <f t="shared" si="8"/>
        <v/>
      </c>
      <c r="S46" s="6" t="str">
        <f t="shared" si="8"/>
        <v/>
      </c>
      <c r="T46" s="6" t="str">
        <f t="shared" si="8"/>
        <v/>
      </c>
      <c r="U46" s="6" t="str">
        <f t="shared" si="8"/>
        <v/>
      </c>
      <c r="V46" s="6" t="str">
        <f t="shared" si="8"/>
        <v/>
      </c>
      <c r="W46" s="6">
        <f t="shared" si="8"/>
        <v>4.2703159498647001E-6</v>
      </c>
      <c r="X46" s="6" t="str">
        <f t="shared" si="8"/>
        <v/>
      </c>
      <c r="Y46" s="6" t="str">
        <f t="shared" si="8"/>
        <v/>
      </c>
      <c r="Z46" s="6" t="str">
        <f t="shared" si="8"/>
        <v/>
      </c>
      <c r="AA46" s="6" t="str">
        <f t="shared" si="8"/>
        <v/>
      </c>
      <c r="AB46" s="6" t="str">
        <f t="shared" si="8"/>
        <v/>
      </c>
      <c r="AC46" s="6" t="str">
        <f t="shared" si="8"/>
        <v/>
      </c>
      <c r="AD46" s="6" t="str">
        <f t="shared" si="8"/>
        <v/>
      </c>
      <c r="AE46" s="6" t="str">
        <f t="shared" si="8"/>
        <v/>
      </c>
      <c r="AF46" s="6" t="str">
        <f t="shared" si="8"/>
        <v/>
      </c>
      <c r="AG46" s="6" t="str">
        <f t="shared" si="8"/>
        <v/>
      </c>
    </row>
    <row r="47" spans="1:33" ht="15.75" thickBot="1"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</row>
    <row r="48" spans="1:33">
      <c r="A48" s="189" t="str">
        <f>'FG TYPE'!B15</f>
        <v>W03-71010061-Y</v>
      </c>
      <c r="B48" s="65">
        <f>SUM(D48:AG48)</f>
        <v>52147</v>
      </c>
      <c r="C48" s="1" t="s">
        <v>1</v>
      </c>
      <c r="D48" s="4">
        <f>SUMIFS('Job Number'!$K$2:$K$194,'Job Number'!$A$2:$A$194,'Product Result'!D$1,'Job Number'!$E$2:$E$194,'Product Result'!$A$48)</f>
        <v>0</v>
      </c>
      <c r="E48" s="4">
        <f>SUMIFS('Job Number'!$K$2:$K$194,'Job Number'!$A$2:$A$194,'Product Result'!E$1,'Job Number'!$E$2:$E$194,'Product Result'!$A$48)</f>
        <v>0</v>
      </c>
      <c r="F48" s="4">
        <f>SUMIFS('Job Number'!$K$2:$K$194,'Job Number'!$A$2:$A$194,'Product Result'!F$1,'Job Number'!$E$2:$E$194,'Product Result'!$A$48)</f>
        <v>0</v>
      </c>
      <c r="G48" s="4">
        <f>SUMIFS('Job Number'!$K$2:$K$194,'Job Number'!$A$2:$A$194,'Product Result'!G$1,'Job Number'!$E$2:$E$194,'Product Result'!$A$48)</f>
        <v>0</v>
      </c>
      <c r="H48" s="4">
        <f>SUMIFS('Job Number'!$K$2:$K$194,'Job Number'!$A$2:$A$194,'Product Result'!H$1,'Job Number'!$E$2:$E$194,'Product Result'!$A$48)</f>
        <v>0</v>
      </c>
      <c r="I48" s="4">
        <f>SUMIFS('Job Number'!$K$2:$K$194,'Job Number'!$A$2:$A$194,'Product Result'!I$1,'Job Number'!$E$2:$E$194,'Product Result'!$A$48)</f>
        <v>17700</v>
      </c>
      <c r="J48" s="4">
        <f>SUMIFS('Job Number'!$K$2:$K$194,'Job Number'!$A$2:$A$194,'Product Result'!J$1,'Job Number'!$E$2:$E$194,'Product Result'!$A$48)</f>
        <v>14415</v>
      </c>
      <c r="K48" s="4">
        <f>SUMIFS('Job Number'!$K$2:$K$194,'Job Number'!$A$2:$A$194,'Product Result'!K$1,'Job Number'!$E$2:$E$194,'Product Result'!$A$48)</f>
        <v>11849</v>
      </c>
      <c r="L48" s="4">
        <f>SUMIFS('Job Number'!$K$2:$K$194,'Job Number'!$A$2:$A$194,'Product Result'!L$1,'Job Number'!$E$2:$E$194,'Product Result'!$A$48)</f>
        <v>0</v>
      </c>
      <c r="M48" s="4">
        <f>SUMIFS('Job Number'!$K$2:$K$194,'Job Number'!$A$2:$A$194,'Product Result'!M$1,'Job Number'!$E$2:$E$194,'Product Result'!$A$48)</f>
        <v>0</v>
      </c>
      <c r="N48" s="4">
        <f>SUMIFS('Job Number'!$K$2:$K$194,'Job Number'!$A$2:$A$194,'Product Result'!N$1,'Job Number'!$E$2:$E$194,'Product Result'!$A$48)</f>
        <v>0</v>
      </c>
      <c r="O48" s="4">
        <f>SUMIFS('Job Number'!$K$2:$K$194,'Job Number'!$A$2:$A$194,'Product Result'!O$1,'Job Number'!$E$2:$E$194,'Product Result'!$A$48)</f>
        <v>0</v>
      </c>
      <c r="P48" s="4">
        <f>SUMIFS('Job Number'!$K$2:$K$194,'Job Number'!$A$2:$A$194,'Product Result'!P$1,'Job Number'!$E$2:$E$194,'Product Result'!$A$48)</f>
        <v>0</v>
      </c>
      <c r="Q48" s="4">
        <f>SUMIFS('Job Number'!$K$2:$K$194,'Job Number'!$A$2:$A$194,'Product Result'!Q$1,'Job Number'!$E$2:$E$194,'Product Result'!$A$48)</f>
        <v>0</v>
      </c>
      <c r="R48" s="4">
        <f>SUMIFS('Job Number'!$K$2:$K$194,'Job Number'!$A$2:$A$194,'Product Result'!R$1,'Job Number'!$E$2:$E$194,'Product Result'!$A$48)</f>
        <v>0</v>
      </c>
      <c r="S48" s="4">
        <f>SUMIFS('Job Number'!$K$2:$K$194,'Job Number'!$A$2:$A$194,'Product Result'!S$1,'Job Number'!$E$2:$E$194,'Product Result'!$A$48)</f>
        <v>0</v>
      </c>
      <c r="T48" s="4">
        <f>SUMIFS('Job Number'!$K$2:$K$194,'Job Number'!$A$2:$A$194,'Product Result'!T$1,'Job Number'!$E$2:$E$194,'Product Result'!$A$48)</f>
        <v>0</v>
      </c>
      <c r="U48" s="4">
        <f>SUMIFS('Job Number'!$K$2:$K$194,'Job Number'!$A$2:$A$194,'Product Result'!U$1,'Job Number'!$E$2:$E$194,'Product Result'!$A$48)</f>
        <v>0</v>
      </c>
      <c r="V48" s="4">
        <f>SUMIFS('Job Number'!$K$2:$K$194,'Job Number'!$A$2:$A$194,'Product Result'!V$1,'Job Number'!$E$2:$E$194,'Product Result'!$A$48)</f>
        <v>0</v>
      </c>
      <c r="W48" s="4">
        <f>SUMIFS('Job Number'!$K$2:$K$194,'Job Number'!$A$2:$A$194,'Product Result'!W$1,'Job Number'!$E$2:$E$194,'Product Result'!$A$48)</f>
        <v>0</v>
      </c>
      <c r="X48" s="4">
        <f>SUMIFS('Job Number'!$K$2:$K$194,'Job Number'!$A$2:$A$194,'Product Result'!X$1,'Job Number'!$E$2:$E$194,'Product Result'!$A$48)</f>
        <v>0</v>
      </c>
      <c r="Y48" s="4">
        <f>SUMIFS('Job Number'!$K$2:$K$194,'Job Number'!$A$2:$A$194,'Product Result'!Y$1,'Job Number'!$E$2:$E$194,'Product Result'!$A$48)</f>
        <v>8183</v>
      </c>
      <c r="Z48" s="4">
        <f>SUMIFS('Job Number'!$K$2:$K$194,'Job Number'!$A$2:$A$194,'Product Result'!Z$1,'Job Number'!$E$2:$E$194,'Product Result'!$A$48)</f>
        <v>0</v>
      </c>
      <c r="AA48" s="4">
        <f>SUMIFS('Job Number'!$K$2:$K$194,'Job Number'!$A$2:$A$194,'Product Result'!AA$1,'Job Number'!$E$2:$E$194,'Product Result'!$A$48)</f>
        <v>0</v>
      </c>
      <c r="AB48" s="4">
        <f>SUMIFS('Job Number'!$K$2:$K$194,'Job Number'!$A$2:$A$194,'Product Result'!AB$1,'Job Number'!$E$2:$E$194,'Product Result'!$A$48)</f>
        <v>0</v>
      </c>
      <c r="AC48" s="4">
        <f>SUMIFS('Job Number'!$K$2:$K$194,'Job Number'!$A$2:$A$194,'Product Result'!AC$1,'Job Number'!$E$2:$E$194,'Product Result'!$A$48)</f>
        <v>0</v>
      </c>
      <c r="AD48" s="4">
        <f>SUMIFS('Job Number'!$K$2:$K$194,'Job Number'!$A$2:$A$194,'Product Result'!AD$1,'Job Number'!$E$2:$E$194,'Product Result'!$A$48)</f>
        <v>0</v>
      </c>
      <c r="AE48" s="4">
        <f>SUMIFS('Job Number'!$K$2:$K$194,'Job Number'!$A$2:$A$194,'Product Result'!AE$1,'Job Number'!$E$2:$E$194,'Product Result'!$A$48)</f>
        <v>0</v>
      </c>
      <c r="AF48" s="4">
        <f>SUMIFS('Job Number'!$K$2:$K$194,'Job Number'!$A$2:$A$194,'Product Result'!AF$1,'Job Number'!$E$2:$E$194,'Product Result'!$A$48)</f>
        <v>0</v>
      </c>
      <c r="AG48" s="4">
        <f>SUMIFS('Job Number'!$K$2:$K$194,'Job Number'!$A$2:$A$194,'Product Result'!AG$1,'Job Number'!$E$2:$E$194,'Product Result'!$A$48)</f>
        <v>0</v>
      </c>
    </row>
    <row r="49" spans="1:33">
      <c r="A49" s="189" t="str">
        <f>'FG TYPE'!C15</f>
        <v>AX88</v>
      </c>
      <c r="B49" s="185">
        <f>IFERROR(B48/#REF!,0)</f>
        <v>0</v>
      </c>
      <c r="C49" s="1" t="s">
        <v>2</v>
      </c>
      <c r="D49" s="5" t="str">
        <f>IFERROR(D48/#REF!,"")</f>
        <v/>
      </c>
      <c r="E49" s="5" t="str">
        <f>IFERROR(E48/#REF!,"")</f>
        <v/>
      </c>
      <c r="F49" s="5" t="str">
        <f>IFERROR(F48/#REF!,"")</f>
        <v/>
      </c>
      <c r="G49" s="5" t="str">
        <f>IFERROR(G48/#REF!,"")</f>
        <v/>
      </c>
      <c r="H49" s="5" t="str">
        <f>IFERROR(H48/#REF!,"")</f>
        <v/>
      </c>
      <c r="I49" s="5" t="str">
        <f>IFERROR(I48/#REF!,"")</f>
        <v/>
      </c>
      <c r="J49" s="5" t="str">
        <f>IFERROR(J48/#REF!,"")</f>
        <v/>
      </c>
      <c r="K49" s="5" t="str">
        <f>IFERROR(K48/#REF!,"")</f>
        <v/>
      </c>
      <c r="L49" s="5" t="str">
        <f>IFERROR(L48/#REF!,"")</f>
        <v/>
      </c>
      <c r="M49" s="5" t="str">
        <f>IFERROR(M48/#REF!,"")</f>
        <v/>
      </c>
      <c r="N49" s="5" t="str">
        <f>IFERROR(N48/#REF!,"")</f>
        <v/>
      </c>
      <c r="O49" s="5" t="str">
        <f>IFERROR(O48/#REF!,"")</f>
        <v/>
      </c>
      <c r="P49" s="5" t="str">
        <f>IFERROR(P48/#REF!,"")</f>
        <v/>
      </c>
      <c r="Q49" s="5" t="str">
        <f>IFERROR(Q48/#REF!,"")</f>
        <v/>
      </c>
      <c r="R49" s="5" t="str">
        <f>IFERROR(R48/#REF!,"")</f>
        <v/>
      </c>
      <c r="S49" s="5" t="str">
        <f>IFERROR(S48/#REF!,"")</f>
        <v/>
      </c>
      <c r="T49" s="5" t="str">
        <f>IFERROR(T48/#REF!,"")</f>
        <v/>
      </c>
      <c r="U49" s="5" t="str">
        <f>IFERROR(U48/#REF!,"")</f>
        <v/>
      </c>
      <c r="V49" s="5" t="str">
        <f>IFERROR(V48/#REF!,"")</f>
        <v/>
      </c>
      <c r="W49" s="5" t="str">
        <f>IFERROR(W48/#REF!,"")</f>
        <v/>
      </c>
      <c r="X49" s="5" t="str">
        <f>IFERROR(X48/#REF!,"")</f>
        <v/>
      </c>
      <c r="Y49" s="5" t="str">
        <f>IFERROR(Y48/#REF!,"")</f>
        <v/>
      </c>
      <c r="Z49" s="5" t="str">
        <f>IFERROR(Z48/#REF!,"")</f>
        <v/>
      </c>
      <c r="AA49" s="5" t="str">
        <f>IFERROR(AA48/#REF!,"")</f>
        <v/>
      </c>
      <c r="AB49" s="5" t="str">
        <f>IFERROR(AB48/#REF!,"")</f>
        <v/>
      </c>
      <c r="AC49" s="5" t="str">
        <f>IFERROR(AC48/#REF!,"")</f>
        <v/>
      </c>
      <c r="AD49" s="5" t="str">
        <f>IFERROR(AD48/#REF!,"")</f>
        <v/>
      </c>
      <c r="AE49" s="5" t="str">
        <f>IFERROR(AE48/#REF!,"")</f>
        <v/>
      </c>
      <c r="AF49" s="5" t="str">
        <f>IFERROR(AF48/#REF!,"")</f>
        <v/>
      </c>
      <c r="AG49" s="5" t="str">
        <f>IFERROR(AG48/#REF!,"")</f>
        <v/>
      </c>
    </row>
    <row r="50" spans="1:33">
      <c r="B50" s="65">
        <f>SUM(D50:AG50)-AE50-X50-Q50-J50</f>
        <v>4.9785694145455098E-2</v>
      </c>
      <c r="C50" s="1" t="s">
        <v>3</v>
      </c>
      <c r="D50" s="4">
        <f>SUMIFS('Job Number'!$Q$2:$Q$194,'Job Number'!$A$2:$A$194,'Product Result'!D$1,'Job Number'!$E$2:$E$194,'Product Result'!$A$48)</f>
        <v>0</v>
      </c>
      <c r="E50" s="4">
        <f>SUMIFS('Job Number'!$Q$2:$Q$194,'Job Number'!$A$2:$A$194,'Product Result'!E$1,'Job Number'!$E$2:$E$194,'Product Result'!$A$48)</f>
        <v>0</v>
      </c>
      <c r="F50" s="4">
        <f>SUMIFS('Job Number'!$Q$2:$Q$194,'Job Number'!$A$2:$A$194,'Product Result'!F$1,'Job Number'!$E$2:$E$194,'Product Result'!$A$48)</f>
        <v>0</v>
      </c>
      <c r="G50" s="4">
        <f>SUMIFS('Job Number'!$Q$2:$Q$194,'Job Number'!$A$2:$A$194,'Product Result'!G$1,'Job Number'!$E$2:$E$194,'Product Result'!$A$48)</f>
        <v>0</v>
      </c>
      <c r="H50" s="4">
        <f>SUMIFS('Job Number'!$Q$2:$Q$194,'Job Number'!$A$2:$A$194,'Product Result'!H$1,'Job Number'!$E$2:$E$194,'Product Result'!$A$48)</f>
        <v>0</v>
      </c>
      <c r="I50" s="4">
        <f>SUMIFS('Job Number'!$Q$2:$Q$194,'Job Number'!$A$2:$A$194,'Product Result'!I$1,'Job Number'!$E$2:$E$194,'Product Result'!$A$48)</f>
        <v>7.0829809465991203E-3</v>
      </c>
      <c r="J50" s="4">
        <f>SUMIFS('Job Number'!$Q$2:$Q$194,'Job Number'!$A$2:$A$194,'Product Result'!J$1,'Job Number'!$E$2:$E$194,'Product Result'!$A$48)</f>
        <v>1.1951399094882877E-2</v>
      </c>
      <c r="K50" s="4">
        <f>SUMIFS('Job Number'!$Q$2:$Q$194,'Job Number'!$A$2:$A$194,'Product Result'!K$1,'Job Number'!$E$2:$E$194,'Product Result'!$A$48)</f>
        <v>2.1839278518635197E-2</v>
      </c>
      <c r="L50" s="4">
        <f>SUMIFS('Job Number'!$Q$2:$Q$194,'Job Number'!$A$2:$A$194,'Product Result'!L$1,'Job Number'!$E$2:$E$194,'Product Result'!$A$48)</f>
        <v>0</v>
      </c>
      <c r="M50" s="4">
        <f>SUMIFS('Job Number'!$Q$2:$Q$194,'Job Number'!$A$2:$A$194,'Product Result'!M$1,'Job Number'!$E$2:$E$194,'Product Result'!$A$48)</f>
        <v>0</v>
      </c>
      <c r="N50" s="4">
        <f>SUMIFS('Job Number'!$Q$2:$Q$194,'Job Number'!$A$2:$A$194,'Product Result'!N$1,'Job Number'!$E$2:$E$194,'Product Result'!$A$48)</f>
        <v>0</v>
      </c>
      <c r="O50" s="4">
        <f>SUMIFS('Job Number'!$Q$2:$Q$194,'Job Number'!$A$2:$A$194,'Product Result'!O$1,'Job Number'!$E$2:$E$194,'Product Result'!$A$48)</f>
        <v>0</v>
      </c>
      <c r="P50" s="4">
        <f>SUMIFS('Job Number'!$Q$2:$Q$194,'Job Number'!$A$2:$A$194,'Product Result'!P$1,'Job Number'!$E$2:$E$194,'Product Result'!$A$48)</f>
        <v>0</v>
      </c>
      <c r="Q50" s="4">
        <f>SUMIFS('Job Number'!$Q$2:$Q$194,'Job Number'!$A$2:$A$194,'Product Result'!Q$1,'Job Number'!$E$2:$E$194,'Product Result'!$A$48)</f>
        <v>0</v>
      </c>
      <c r="R50" s="4">
        <f>SUMIFS('Job Number'!$Q$2:$Q$194,'Job Number'!$A$2:$A$194,'Product Result'!R$1,'Job Number'!$E$2:$E$194,'Product Result'!$A$48)</f>
        <v>0</v>
      </c>
      <c r="S50" s="4">
        <f>SUMIFS('Job Number'!$Q$2:$Q$194,'Job Number'!$A$2:$A$194,'Product Result'!S$1,'Job Number'!$E$2:$E$194,'Product Result'!$A$48)</f>
        <v>0</v>
      </c>
      <c r="T50" s="4">
        <f>SUMIFS('Job Number'!$Q$2:$Q$194,'Job Number'!$A$2:$A$194,'Product Result'!T$1,'Job Number'!$E$2:$E$194,'Product Result'!$A$48)</f>
        <v>0</v>
      </c>
      <c r="U50" s="4">
        <f>SUMIFS('Job Number'!$Q$2:$Q$194,'Job Number'!$A$2:$A$194,'Product Result'!U$1,'Job Number'!$E$2:$E$194,'Product Result'!$A$48)</f>
        <v>0</v>
      </c>
      <c r="V50" s="4">
        <f>SUMIFS('Job Number'!$Q$2:$Q$194,'Job Number'!$A$2:$A$194,'Product Result'!V$1,'Job Number'!$E$2:$E$194,'Product Result'!$A$48)</f>
        <v>0</v>
      </c>
      <c r="W50" s="4">
        <f>SUMIFS('Job Number'!$Q$2:$Q$194,'Job Number'!$A$2:$A$194,'Product Result'!W$1,'Job Number'!$E$2:$E$194,'Product Result'!$A$48)</f>
        <v>0</v>
      </c>
      <c r="X50" s="4">
        <f>SUMIFS('Job Number'!$Q$2:$Q$194,'Job Number'!$A$2:$A$194,'Product Result'!X$1,'Job Number'!$E$2:$E$194,'Product Result'!$A$48)</f>
        <v>0</v>
      </c>
      <c r="Y50" s="4">
        <f>SUMIFS('Job Number'!$Q$2:$Q$194,'Job Number'!$A$2:$A$194,'Product Result'!Y$1,'Job Number'!$E$2:$E$194,'Product Result'!$A$48)</f>
        <v>2.0863434680220786E-2</v>
      </c>
      <c r="Z50" s="4">
        <f>SUMIFS('Job Number'!$Q$2:$Q$194,'Job Number'!$A$2:$A$194,'Product Result'!Z$1,'Job Number'!$E$2:$E$194,'Product Result'!$A$48)</f>
        <v>0</v>
      </c>
      <c r="AA50" s="4">
        <f>SUMIFS('Job Number'!$Q$2:$Q$194,'Job Number'!$A$2:$A$194,'Product Result'!AA$1,'Job Number'!$E$2:$E$194,'Product Result'!$A$48)</f>
        <v>0</v>
      </c>
      <c r="AB50" s="4">
        <f>SUMIFS('Job Number'!$Q$2:$Q$194,'Job Number'!$A$2:$A$194,'Product Result'!AB$1,'Job Number'!$E$2:$E$194,'Product Result'!$A$48)</f>
        <v>0</v>
      </c>
      <c r="AC50" s="4">
        <f>SUMIFS('Job Number'!$Q$2:$Q$194,'Job Number'!$A$2:$A$194,'Product Result'!AC$1,'Job Number'!$E$2:$E$194,'Product Result'!$A$48)</f>
        <v>0</v>
      </c>
      <c r="AD50" s="4">
        <f>SUMIFS('Job Number'!$Q$2:$Q$194,'Job Number'!$A$2:$A$194,'Product Result'!AD$1,'Job Number'!$E$2:$E$194,'Product Result'!$A$48)</f>
        <v>0</v>
      </c>
      <c r="AE50" s="4">
        <f>SUMIFS('Job Number'!$Q$2:$Q$194,'Job Number'!$A$2:$A$194,'Product Result'!AE$1,'Job Number'!$E$2:$E$194,'Product Result'!$A$48)</f>
        <v>0</v>
      </c>
      <c r="AF50" s="4">
        <f>SUMIFS('Job Number'!$Q$2:$Q$194,'Job Number'!$A$2:$A$194,'Product Result'!AF$1,'Job Number'!$E$2:$E$194,'Product Result'!$A$48)</f>
        <v>0</v>
      </c>
      <c r="AG50" s="4">
        <f>SUMIFS('Job Number'!$Q$2:$Q$194,'Job Number'!$A$2:$A$194,'Product Result'!AG$1,'Job Number'!$E$2:$E$194,'Product Result'!$A$48)</f>
        <v>0</v>
      </c>
    </row>
    <row r="51" spans="1:33" ht="15.75" thickBot="1">
      <c r="B51" s="185">
        <f>IFERROR(B50/B48,0)</f>
        <v>9.5471827996730577E-7</v>
      </c>
      <c r="C51" s="1" t="s">
        <v>4</v>
      </c>
      <c r="D51" s="6" t="str">
        <f t="shared" ref="D51:AG51" si="9">IFERROR(D50/D48,"")</f>
        <v/>
      </c>
      <c r="E51" s="6" t="str">
        <f t="shared" si="9"/>
        <v/>
      </c>
      <c r="F51" s="6" t="str">
        <f t="shared" si="9"/>
        <v/>
      </c>
      <c r="G51" s="6" t="str">
        <f t="shared" si="9"/>
        <v/>
      </c>
      <c r="H51" s="6" t="str">
        <f t="shared" si="9"/>
        <v/>
      </c>
      <c r="I51" s="6">
        <f t="shared" si="9"/>
        <v>4.0016841506209719E-7</v>
      </c>
      <c r="J51" s="6">
        <f t="shared" si="9"/>
        <v>8.2909463023814621E-7</v>
      </c>
      <c r="K51" s="6">
        <f t="shared" si="9"/>
        <v>1.8431326287986495E-6</v>
      </c>
      <c r="L51" s="6" t="str">
        <f t="shared" si="9"/>
        <v/>
      </c>
      <c r="M51" s="6" t="str">
        <f t="shared" si="9"/>
        <v/>
      </c>
      <c r="N51" s="6" t="str">
        <f t="shared" si="9"/>
        <v/>
      </c>
      <c r="O51" s="6" t="str">
        <f t="shared" si="9"/>
        <v/>
      </c>
      <c r="P51" s="6" t="str">
        <f t="shared" si="9"/>
        <v/>
      </c>
      <c r="Q51" s="6" t="str">
        <f t="shared" si="9"/>
        <v/>
      </c>
      <c r="R51" s="6" t="str">
        <f t="shared" si="9"/>
        <v/>
      </c>
      <c r="S51" s="6" t="str">
        <f t="shared" si="9"/>
        <v/>
      </c>
      <c r="T51" s="6" t="str">
        <f t="shared" si="9"/>
        <v/>
      </c>
      <c r="U51" s="6" t="str">
        <f t="shared" si="9"/>
        <v/>
      </c>
      <c r="V51" s="6" t="str">
        <f t="shared" si="9"/>
        <v/>
      </c>
      <c r="W51" s="6" t="str">
        <f t="shared" si="9"/>
        <v/>
      </c>
      <c r="X51" s="6" t="str">
        <f t="shared" si="9"/>
        <v/>
      </c>
      <c r="Y51" s="6">
        <f t="shared" si="9"/>
        <v>2.5496070732275188E-6</v>
      </c>
      <c r="Z51" s="6" t="str">
        <f t="shared" si="9"/>
        <v/>
      </c>
      <c r="AA51" s="6" t="str">
        <f t="shared" si="9"/>
        <v/>
      </c>
      <c r="AB51" s="6" t="str">
        <f t="shared" si="9"/>
        <v/>
      </c>
      <c r="AC51" s="6" t="str">
        <f t="shared" si="9"/>
        <v/>
      </c>
      <c r="AD51" s="6" t="str">
        <f t="shared" si="9"/>
        <v/>
      </c>
      <c r="AE51" s="6" t="str">
        <f t="shared" si="9"/>
        <v/>
      </c>
      <c r="AF51" s="6" t="str">
        <f t="shared" si="9"/>
        <v/>
      </c>
      <c r="AG51" s="6" t="str">
        <f t="shared" si="9"/>
        <v/>
      </c>
    </row>
    <row r="52" spans="1:33" ht="15.75" thickBot="1">
      <c r="D52" s="244"/>
      <c r="E52" s="244"/>
      <c r="F52" s="244"/>
      <c r="G52" s="244"/>
      <c r="H52" s="244"/>
      <c r="I52" s="244"/>
      <c r="J52" s="244"/>
      <c r="K52" s="244"/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</row>
    <row r="53" spans="1:33">
      <c r="A53" s="189" t="str">
        <f>'FG TYPE'!B16</f>
        <v>W03-25040027-Y</v>
      </c>
      <c r="B53" s="65">
        <f>SUM(D53:AG53)</f>
        <v>309</v>
      </c>
      <c r="C53" s="1" t="s">
        <v>1</v>
      </c>
      <c r="D53" s="4">
        <f>SUMIFS('Job Number'!$K$2:$K$194,'Job Number'!$A$2:$A$194,'Product Result'!D$1,'Job Number'!$E$2:$E$194,'Product Result'!$A$53)</f>
        <v>0</v>
      </c>
      <c r="E53" s="4">
        <f>SUMIFS('Job Number'!$K$2:$K$194,'Job Number'!$A$2:$A$194,'Product Result'!E$1,'Job Number'!$E$2:$E$194,'Product Result'!$A$53)</f>
        <v>0</v>
      </c>
      <c r="F53" s="4">
        <f>SUMIFS('Job Number'!$K$2:$K$194,'Job Number'!$A$2:$A$194,'Product Result'!F$1,'Job Number'!$E$2:$E$194,'Product Result'!$A$53)</f>
        <v>0</v>
      </c>
      <c r="G53" s="4">
        <f>SUMIFS('Job Number'!$K$2:$K$194,'Job Number'!$A$2:$A$194,'Product Result'!G$1,'Job Number'!$E$2:$E$194,'Product Result'!$A$53)</f>
        <v>0</v>
      </c>
      <c r="H53" s="4">
        <f>SUMIFS('Job Number'!$K$2:$K$194,'Job Number'!$A$2:$A$194,'Product Result'!H$1,'Job Number'!$E$2:$E$194,'Product Result'!$A$53)</f>
        <v>0</v>
      </c>
      <c r="I53" s="4">
        <f>SUMIFS('Job Number'!$K$2:$K$194,'Job Number'!$A$2:$A$194,'Product Result'!I$1,'Job Number'!$E$2:$E$194,'Product Result'!$A$53)</f>
        <v>0</v>
      </c>
      <c r="J53" s="4">
        <f>SUMIFS('Job Number'!$K$2:$K$194,'Job Number'!$A$2:$A$194,'Product Result'!J$1,'Job Number'!$E$2:$E$194,'Product Result'!$A$53)</f>
        <v>0</v>
      </c>
      <c r="K53" s="4">
        <f>SUMIFS('Job Number'!$K$2:$K$194,'Job Number'!$A$2:$A$194,'Product Result'!K$1,'Job Number'!$E$2:$E$194,'Product Result'!$A$53)</f>
        <v>0</v>
      </c>
      <c r="L53" s="4">
        <f>SUMIFS('Job Number'!$K$2:$K$194,'Job Number'!$A$2:$A$194,'Product Result'!L$1,'Job Number'!$E$2:$E$194,'Product Result'!$A$53)</f>
        <v>0</v>
      </c>
      <c r="M53" s="4">
        <f>SUMIFS('Job Number'!$K$2:$K$194,'Job Number'!$A$2:$A$194,'Product Result'!M$1,'Job Number'!$E$2:$E$194,'Product Result'!$A$53)</f>
        <v>0</v>
      </c>
      <c r="N53" s="4">
        <f>SUMIFS('Job Number'!$K$2:$K$194,'Job Number'!$A$2:$A$194,'Product Result'!N$1,'Job Number'!$E$2:$E$194,'Product Result'!$A$53)</f>
        <v>0</v>
      </c>
      <c r="O53" s="4">
        <f>SUMIFS('Job Number'!$K$2:$K$194,'Job Number'!$A$2:$A$194,'Product Result'!O$1,'Job Number'!$E$2:$E$194,'Product Result'!$A$53)</f>
        <v>0</v>
      </c>
      <c r="P53" s="4">
        <f>SUMIFS('Job Number'!$K$2:$K$194,'Job Number'!$A$2:$A$194,'Product Result'!P$1,'Job Number'!$E$2:$E$194,'Product Result'!$A$53)</f>
        <v>0</v>
      </c>
      <c r="Q53" s="4">
        <f>SUMIFS('Job Number'!$K$2:$K$194,'Job Number'!$A$2:$A$194,'Product Result'!Q$1,'Job Number'!$E$2:$E$194,'Product Result'!$A$53)</f>
        <v>0</v>
      </c>
      <c r="R53" s="4">
        <f>SUMIFS('Job Number'!$K$2:$K$194,'Job Number'!$A$2:$A$194,'Product Result'!R$1,'Job Number'!$E$2:$E$194,'Product Result'!$A$53)</f>
        <v>0</v>
      </c>
      <c r="S53" s="4">
        <f>SUMIFS('Job Number'!$K$2:$K$194,'Job Number'!$A$2:$A$194,'Product Result'!S$1,'Job Number'!$E$2:$E$194,'Product Result'!$A$53)</f>
        <v>0</v>
      </c>
      <c r="T53" s="4">
        <f>SUMIFS('Job Number'!$K$2:$K$194,'Job Number'!$A$2:$A$194,'Product Result'!T$1,'Job Number'!$E$2:$E$194,'Product Result'!$A$53)</f>
        <v>0</v>
      </c>
      <c r="U53" s="4">
        <f>SUMIFS('Job Number'!$K$2:$K$194,'Job Number'!$A$2:$A$194,'Product Result'!U$1,'Job Number'!$E$2:$E$194,'Product Result'!$A$53)</f>
        <v>0</v>
      </c>
      <c r="V53" s="4">
        <f>SUMIFS('Job Number'!$K$2:$K$194,'Job Number'!$A$2:$A$194,'Product Result'!V$1,'Job Number'!$E$2:$E$194,'Product Result'!$A$53)</f>
        <v>0</v>
      </c>
      <c r="W53" s="4">
        <f>SUMIFS('Job Number'!$K$2:$K$194,'Job Number'!$A$2:$A$194,'Product Result'!W$1,'Job Number'!$E$2:$E$194,'Product Result'!$A$53)</f>
        <v>0</v>
      </c>
      <c r="X53" s="4">
        <f>SUMIFS('Job Number'!$K$2:$K$194,'Job Number'!$A$2:$A$194,'Product Result'!X$1,'Job Number'!$E$2:$E$194,'Product Result'!$A$53)</f>
        <v>0</v>
      </c>
      <c r="Y53" s="4">
        <f>SUMIFS('Job Number'!$K$2:$K$194,'Job Number'!$A$2:$A$194,'Product Result'!Y$1,'Job Number'!$E$2:$E$194,'Product Result'!$A$53)</f>
        <v>309</v>
      </c>
      <c r="Z53" s="4">
        <f>SUMIFS('Job Number'!$K$2:$K$194,'Job Number'!$A$2:$A$194,'Product Result'!Z$1,'Job Number'!$E$2:$E$194,'Product Result'!$A$53)</f>
        <v>0</v>
      </c>
      <c r="AA53" s="4">
        <f>SUMIFS('Job Number'!$K$2:$K$194,'Job Number'!$A$2:$A$194,'Product Result'!AA$1,'Job Number'!$E$2:$E$194,'Product Result'!$A$53)</f>
        <v>0</v>
      </c>
      <c r="AB53" s="4">
        <f>SUMIFS('Job Number'!$K$2:$K$194,'Job Number'!$A$2:$A$194,'Product Result'!AB$1,'Job Number'!$E$2:$E$194,'Product Result'!$A$53)</f>
        <v>0</v>
      </c>
      <c r="AC53" s="4">
        <f>SUMIFS('Job Number'!$K$2:$K$194,'Job Number'!$A$2:$A$194,'Product Result'!AC$1,'Job Number'!$E$2:$E$194,'Product Result'!$A$53)</f>
        <v>0</v>
      </c>
      <c r="AD53" s="4">
        <f>SUMIFS('Job Number'!$K$2:$K$194,'Job Number'!$A$2:$A$194,'Product Result'!AD$1,'Job Number'!$E$2:$E$194,'Product Result'!$A$53)</f>
        <v>0</v>
      </c>
      <c r="AE53" s="4">
        <f>SUMIFS('Job Number'!$K$2:$K$194,'Job Number'!$A$2:$A$194,'Product Result'!AE$1,'Job Number'!$E$2:$E$194,'Product Result'!$A$53)</f>
        <v>0</v>
      </c>
      <c r="AF53" s="4">
        <f>SUMIFS('Job Number'!$K$2:$K$194,'Job Number'!$A$2:$A$194,'Product Result'!AF$1,'Job Number'!$E$2:$E$194,'Product Result'!$A$53)</f>
        <v>0</v>
      </c>
      <c r="AG53" s="4">
        <f>SUMIFS('Job Number'!$K$2:$K$194,'Job Number'!$A$2:$A$194,'Product Result'!AG$1,'Job Number'!$E$2:$E$194,'Product Result'!$A$53)</f>
        <v>0</v>
      </c>
    </row>
    <row r="54" spans="1:33">
      <c r="A54" s="189" t="str">
        <f>'FG TYPE'!C16</f>
        <v>28#*2C+24#*2C+AL+D+</v>
      </c>
      <c r="B54" s="185">
        <f>IFERROR(B53/#REF!,0)</f>
        <v>0</v>
      </c>
      <c r="C54" s="1" t="s">
        <v>2</v>
      </c>
      <c r="D54" s="5" t="str">
        <f>IFERROR(D53/#REF!,"")</f>
        <v/>
      </c>
      <c r="E54" s="5" t="str">
        <f>IFERROR(E53/#REF!,"")</f>
        <v/>
      </c>
      <c r="F54" s="5" t="str">
        <f>IFERROR(F53/#REF!,"")</f>
        <v/>
      </c>
      <c r="G54" s="5" t="str">
        <f>IFERROR(G53/#REF!,"")</f>
        <v/>
      </c>
      <c r="H54" s="5" t="str">
        <f>IFERROR(H53/#REF!,"")</f>
        <v/>
      </c>
      <c r="I54" s="5" t="str">
        <f>IFERROR(I53/#REF!,"")</f>
        <v/>
      </c>
      <c r="J54" s="5" t="str">
        <f>IFERROR(J53/#REF!,"")</f>
        <v/>
      </c>
      <c r="K54" s="5" t="str">
        <f>IFERROR(K53/#REF!,"")</f>
        <v/>
      </c>
      <c r="L54" s="5" t="str">
        <f>IFERROR(L53/#REF!,"")</f>
        <v/>
      </c>
      <c r="M54" s="5" t="str">
        <f>IFERROR(M53/#REF!,"")</f>
        <v/>
      </c>
      <c r="N54" s="5" t="str">
        <f>IFERROR(N53/#REF!,"")</f>
        <v/>
      </c>
      <c r="O54" s="5" t="str">
        <f>IFERROR(O53/#REF!,"")</f>
        <v/>
      </c>
      <c r="P54" s="5" t="str">
        <f>IFERROR(P53/#REF!,"")</f>
        <v/>
      </c>
      <c r="Q54" s="5" t="str">
        <f>IFERROR(Q53/#REF!,"")</f>
        <v/>
      </c>
      <c r="R54" s="5" t="str">
        <f>IFERROR(R53/#REF!,"")</f>
        <v/>
      </c>
      <c r="S54" s="5" t="str">
        <f>IFERROR(S53/#REF!,"")</f>
        <v/>
      </c>
      <c r="T54" s="5" t="str">
        <f>IFERROR(T53/#REF!,"")</f>
        <v/>
      </c>
      <c r="U54" s="5" t="str">
        <f>IFERROR(U53/#REF!,"")</f>
        <v/>
      </c>
      <c r="V54" s="5" t="str">
        <f>IFERROR(V53/#REF!,"")</f>
        <v/>
      </c>
      <c r="W54" s="5" t="str">
        <f>IFERROR(W53/#REF!,"")</f>
        <v/>
      </c>
      <c r="X54" s="5" t="str">
        <f>IFERROR(X53/#REF!,"")</f>
        <v/>
      </c>
      <c r="Y54" s="5" t="str">
        <f>IFERROR(Y53/#REF!,"")</f>
        <v/>
      </c>
      <c r="Z54" s="5" t="str">
        <f>IFERROR(Z53/#REF!,"")</f>
        <v/>
      </c>
      <c r="AA54" s="5" t="str">
        <f>IFERROR(AA53/#REF!,"")</f>
        <v/>
      </c>
      <c r="AB54" s="5" t="str">
        <f>IFERROR(AB53/#REF!,"")</f>
        <v/>
      </c>
      <c r="AC54" s="5" t="str">
        <f>IFERROR(AC53/#REF!,"")</f>
        <v/>
      </c>
      <c r="AD54" s="5" t="str">
        <f>IFERROR(AD53/#REF!,"")</f>
        <v/>
      </c>
      <c r="AE54" s="5" t="str">
        <f>IFERROR(AE53/#REF!,"")</f>
        <v/>
      </c>
      <c r="AF54" s="5" t="str">
        <f>IFERROR(AF53/#REF!,"")</f>
        <v/>
      </c>
      <c r="AG54" s="5" t="str">
        <f>IFERROR(AG53/#REF!,"")</f>
        <v/>
      </c>
    </row>
    <row r="55" spans="1:33">
      <c r="B55" s="65">
        <f>SUM(D55:AG55)-AE55-X55-Q55-J55</f>
        <v>0</v>
      </c>
      <c r="C55" s="1" t="s">
        <v>3</v>
      </c>
      <c r="D55" s="4">
        <f>SUMIFS('Job Number'!$Q$2:$Q$194,'Job Number'!$A$2:$A$194,'Product Result'!D$1,'Job Number'!$E$2:$E$194,'Product Result'!$A$53)</f>
        <v>0</v>
      </c>
      <c r="E55" s="4">
        <f>SUMIFS('Job Number'!$Q$2:$Q$194,'Job Number'!$A$2:$A$194,'Product Result'!E$1,'Job Number'!$E$2:$E$194,'Product Result'!$A$53)</f>
        <v>0</v>
      </c>
      <c r="F55" s="4">
        <f>SUMIFS('Job Number'!$Q$2:$Q$194,'Job Number'!$A$2:$A$194,'Product Result'!F$1,'Job Number'!$E$2:$E$194,'Product Result'!$A$53)</f>
        <v>0</v>
      </c>
      <c r="G55" s="4">
        <f>SUMIFS('Job Number'!$Q$2:$Q$194,'Job Number'!$A$2:$A$194,'Product Result'!G$1,'Job Number'!$E$2:$E$194,'Product Result'!$A$53)</f>
        <v>0</v>
      </c>
      <c r="H55" s="4">
        <f>SUMIFS('Job Number'!$Q$2:$Q$194,'Job Number'!$A$2:$A$194,'Product Result'!H$1,'Job Number'!$E$2:$E$194,'Product Result'!$A$53)</f>
        <v>0</v>
      </c>
      <c r="I55" s="4">
        <f>SUMIFS('Job Number'!$Q$2:$Q$194,'Job Number'!$A$2:$A$194,'Product Result'!I$1,'Job Number'!$E$2:$E$194,'Product Result'!$A$53)</f>
        <v>0</v>
      </c>
      <c r="J55" s="4">
        <f>SUMIFS('Job Number'!$Q$2:$Q$194,'Job Number'!$A$2:$A$194,'Product Result'!J$1,'Job Number'!$E$2:$E$194,'Product Result'!$A$53)</f>
        <v>0</v>
      </c>
      <c r="K55" s="4">
        <f>SUMIFS('Job Number'!$Q$2:$Q$194,'Job Number'!$A$2:$A$194,'Product Result'!K$1,'Job Number'!$E$2:$E$194,'Product Result'!$A$53)</f>
        <v>0</v>
      </c>
      <c r="L55" s="4">
        <f>SUMIFS('Job Number'!$Q$2:$Q$194,'Job Number'!$A$2:$A$194,'Product Result'!L$1,'Job Number'!$E$2:$E$194,'Product Result'!$A$53)</f>
        <v>0</v>
      </c>
      <c r="M55" s="4">
        <f>SUMIFS('Job Number'!$Q$2:$Q$194,'Job Number'!$A$2:$A$194,'Product Result'!M$1,'Job Number'!$E$2:$E$194,'Product Result'!$A$53)</f>
        <v>0</v>
      </c>
      <c r="N55" s="4">
        <f>SUMIFS('Job Number'!$Q$2:$Q$194,'Job Number'!$A$2:$A$194,'Product Result'!N$1,'Job Number'!$E$2:$E$194,'Product Result'!$A$53)</f>
        <v>0</v>
      </c>
      <c r="O55" s="4">
        <f>SUMIFS('Job Number'!$Q$2:$Q$194,'Job Number'!$A$2:$A$194,'Product Result'!O$1,'Job Number'!$E$2:$E$194,'Product Result'!$A$53)</f>
        <v>0</v>
      </c>
      <c r="P55" s="4">
        <f>SUMIFS('Job Number'!$Q$2:$Q$194,'Job Number'!$A$2:$A$194,'Product Result'!P$1,'Job Number'!$E$2:$E$194,'Product Result'!$A$53)</f>
        <v>0</v>
      </c>
      <c r="Q55" s="4">
        <f>SUMIFS('Job Number'!$Q$2:$Q$194,'Job Number'!$A$2:$A$194,'Product Result'!Q$1,'Job Number'!$E$2:$E$194,'Product Result'!$A$53)</f>
        <v>0</v>
      </c>
      <c r="R55" s="4">
        <f>SUMIFS('Job Number'!$Q$2:$Q$194,'Job Number'!$A$2:$A$194,'Product Result'!R$1,'Job Number'!$E$2:$E$194,'Product Result'!$A$53)</f>
        <v>0</v>
      </c>
      <c r="S55" s="4">
        <f>SUMIFS('Job Number'!$Q$2:$Q$194,'Job Number'!$A$2:$A$194,'Product Result'!S$1,'Job Number'!$E$2:$E$194,'Product Result'!$A$53)</f>
        <v>0</v>
      </c>
      <c r="T55" s="4">
        <f>SUMIFS('Job Number'!$Q$2:$Q$194,'Job Number'!$A$2:$A$194,'Product Result'!T$1,'Job Number'!$E$2:$E$194,'Product Result'!$A$53)</f>
        <v>0</v>
      </c>
      <c r="U55" s="4">
        <f>SUMIFS('Job Number'!$Q$2:$Q$194,'Job Number'!$A$2:$A$194,'Product Result'!U$1,'Job Number'!$E$2:$E$194,'Product Result'!$A$53)</f>
        <v>0</v>
      </c>
      <c r="V55" s="4">
        <f>SUMIFS('Job Number'!$Q$2:$Q$194,'Job Number'!$A$2:$A$194,'Product Result'!V$1,'Job Number'!$E$2:$E$194,'Product Result'!$A$53)</f>
        <v>0</v>
      </c>
      <c r="W55" s="4">
        <f>SUMIFS('Job Number'!$Q$2:$Q$194,'Job Number'!$A$2:$A$194,'Product Result'!W$1,'Job Number'!$E$2:$E$194,'Product Result'!$A$53)</f>
        <v>0</v>
      </c>
      <c r="X55" s="4">
        <f>SUMIFS('Job Number'!$Q$2:$Q$194,'Job Number'!$A$2:$A$194,'Product Result'!X$1,'Job Number'!$E$2:$E$194,'Product Result'!$A$53)</f>
        <v>0</v>
      </c>
      <c r="Y55" s="4">
        <f>SUMIFS('Job Number'!$Q$2:$Q$194,'Job Number'!$A$2:$A$194,'Product Result'!Y$1,'Job Number'!$E$2:$E$194,'Product Result'!$A$53)</f>
        <v>0</v>
      </c>
      <c r="Z55" s="4">
        <f>SUMIFS('Job Number'!$Q$2:$Q$194,'Job Number'!$A$2:$A$194,'Product Result'!Z$1,'Job Number'!$E$2:$E$194,'Product Result'!$A$53)</f>
        <v>0</v>
      </c>
      <c r="AA55" s="4">
        <f>SUMIFS('Job Number'!$Q$2:$Q$194,'Job Number'!$A$2:$A$194,'Product Result'!AA$1,'Job Number'!$E$2:$E$194,'Product Result'!$A$53)</f>
        <v>0</v>
      </c>
      <c r="AB55" s="4">
        <f>SUMIFS('Job Number'!$Q$2:$Q$194,'Job Number'!$A$2:$A$194,'Product Result'!AB$1,'Job Number'!$E$2:$E$194,'Product Result'!$A$53)</f>
        <v>0</v>
      </c>
      <c r="AC55" s="4">
        <f>SUMIFS('Job Number'!$Q$2:$Q$194,'Job Number'!$A$2:$A$194,'Product Result'!AC$1,'Job Number'!$E$2:$E$194,'Product Result'!$A$53)</f>
        <v>0</v>
      </c>
      <c r="AD55" s="4">
        <f>SUMIFS('Job Number'!$Q$2:$Q$194,'Job Number'!$A$2:$A$194,'Product Result'!AD$1,'Job Number'!$E$2:$E$194,'Product Result'!$A$53)</f>
        <v>0</v>
      </c>
      <c r="AE55" s="4">
        <f>SUMIFS('Job Number'!$Q$2:$Q$194,'Job Number'!$A$2:$A$194,'Product Result'!AE$1,'Job Number'!$E$2:$E$194,'Product Result'!$A$53)</f>
        <v>0</v>
      </c>
      <c r="AF55" s="4">
        <f>SUMIFS('Job Number'!$Q$2:$Q$194,'Job Number'!$A$2:$A$194,'Product Result'!AF$1,'Job Number'!$E$2:$E$194,'Product Result'!$A$53)</f>
        <v>0</v>
      </c>
      <c r="AG55" s="4">
        <f>SUMIFS('Job Number'!$Q$2:$Q$194,'Job Number'!$A$2:$A$194,'Product Result'!AG$1,'Job Number'!$E$2:$E$194,'Product Result'!$A$53)</f>
        <v>0</v>
      </c>
    </row>
    <row r="56" spans="1:33" ht="15.75" thickBot="1">
      <c r="B56" s="185">
        <f>IFERROR(B55/B53,0)</f>
        <v>0</v>
      </c>
      <c r="C56" s="1" t="s">
        <v>4</v>
      </c>
      <c r="D56" s="6" t="str">
        <f t="shared" ref="D56:AG56" si="10">IFERROR(D55/D53,"")</f>
        <v/>
      </c>
      <c r="E56" s="6" t="str">
        <f t="shared" si="10"/>
        <v/>
      </c>
      <c r="F56" s="6" t="str">
        <f t="shared" si="10"/>
        <v/>
      </c>
      <c r="G56" s="6" t="str">
        <f t="shared" si="10"/>
        <v/>
      </c>
      <c r="H56" s="6" t="str">
        <f t="shared" si="10"/>
        <v/>
      </c>
      <c r="I56" s="6" t="str">
        <f t="shared" si="10"/>
        <v/>
      </c>
      <c r="J56" s="6" t="str">
        <f t="shared" si="10"/>
        <v/>
      </c>
      <c r="K56" s="6" t="str">
        <f t="shared" si="10"/>
        <v/>
      </c>
      <c r="L56" s="6" t="str">
        <f t="shared" si="10"/>
        <v/>
      </c>
      <c r="M56" s="6" t="str">
        <f t="shared" si="10"/>
        <v/>
      </c>
      <c r="N56" s="6" t="str">
        <f t="shared" si="10"/>
        <v/>
      </c>
      <c r="O56" s="6" t="str">
        <f t="shared" si="10"/>
        <v/>
      </c>
      <c r="P56" s="6" t="str">
        <f t="shared" si="10"/>
        <v/>
      </c>
      <c r="Q56" s="6" t="str">
        <f t="shared" si="10"/>
        <v/>
      </c>
      <c r="R56" s="6" t="str">
        <f t="shared" si="10"/>
        <v/>
      </c>
      <c r="S56" s="6" t="str">
        <f t="shared" si="10"/>
        <v/>
      </c>
      <c r="T56" s="6" t="str">
        <f t="shared" si="10"/>
        <v/>
      </c>
      <c r="U56" s="6" t="str">
        <f t="shared" si="10"/>
        <v/>
      </c>
      <c r="V56" s="6" t="str">
        <f t="shared" si="10"/>
        <v/>
      </c>
      <c r="W56" s="6" t="str">
        <f t="shared" si="10"/>
        <v/>
      </c>
      <c r="X56" s="6" t="str">
        <f t="shared" si="10"/>
        <v/>
      </c>
      <c r="Y56" s="6">
        <f t="shared" si="10"/>
        <v>0</v>
      </c>
      <c r="Z56" s="6" t="str">
        <f t="shared" si="10"/>
        <v/>
      </c>
      <c r="AA56" s="6" t="str">
        <f t="shared" si="10"/>
        <v/>
      </c>
      <c r="AB56" s="6" t="str">
        <f t="shared" si="10"/>
        <v/>
      </c>
      <c r="AC56" s="6" t="str">
        <f t="shared" si="10"/>
        <v/>
      </c>
      <c r="AD56" s="6" t="str">
        <f t="shared" si="10"/>
        <v/>
      </c>
      <c r="AE56" s="6" t="str">
        <f t="shared" si="10"/>
        <v/>
      </c>
      <c r="AF56" s="6" t="str">
        <f t="shared" si="10"/>
        <v/>
      </c>
      <c r="AG56" s="6" t="str">
        <f t="shared" si="10"/>
        <v/>
      </c>
    </row>
    <row r="57" spans="1:33" ht="15.75" thickBot="1"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</row>
    <row r="58" spans="1:33">
      <c r="A58" s="189" t="str">
        <f>'FG TYPE'!B17</f>
        <v>W03-25040028-Y</v>
      </c>
      <c r="B58" s="65">
        <f>SUM(D58:AG58)</f>
        <v>0</v>
      </c>
      <c r="C58" s="1" t="s">
        <v>1</v>
      </c>
      <c r="D58" s="4">
        <f>SUMIFS('Job Number'!$K$2:$K$194,'Job Number'!$A$2:$A$194,'Product Result'!D$1,'Job Number'!$E$2:$E$194,'Product Result'!$A$58)</f>
        <v>0</v>
      </c>
      <c r="E58" s="4">
        <f>SUMIFS('Job Number'!$K$2:$K$194,'Job Number'!$A$2:$A$194,'Product Result'!E$1,'Job Number'!$E$2:$E$194,'Product Result'!$A$58)</f>
        <v>0</v>
      </c>
      <c r="F58" s="4">
        <f>SUMIFS('Job Number'!$K$2:$K$194,'Job Number'!$A$2:$A$194,'Product Result'!F$1,'Job Number'!$E$2:$E$194,'Product Result'!$A$58)</f>
        <v>0</v>
      </c>
      <c r="G58" s="4">
        <f>SUMIFS('Job Number'!$K$2:$K$194,'Job Number'!$A$2:$A$194,'Product Result'!G$1,'Job Number'!$E$2:$E$194,'Product Result'!$A$58)</f>
        <v>0</v>
      </c>
      <c r="H58" s="4">
        <f>SUMIFS('Job Number'!$K$2:$K$194,'Job Number'!$A$2:$A$194,'Product Result'!H$1,'Job Number'!$E$2:$E$194,'Product Result'!$A$58)</f>
        <v>0</v>
      </c>
      <c r="I58" s="4">
        <f>SUMIFS('Job Number'!$K$2:$K$194,'Job Number'!$A$2:$A$194,'Product Result'!I$1,'Job Number'!$E$2:$E$194,'Product Result'!$A$58)</f>
        <v>0</v>
      </c>
      <c r="J58" s="4">
        <f>SUMIFS('Job Number'!$K$2:$K$194,'Job Number'!$A$2:$A$194,'Product Result'!J$1,'Job Number'!$E$2:$E$194,'Product Result'!$A$58)</f>
        <v>0</v>
      </c>
      <c r="K58" s="4">
        <f>SUMIFS('Job Number'!$K$2:$K$194,'Job Number'!$A$2:$A$194,'Product Result'!K$1,'Job Number'!$E$2:$E$194,'Product Result'!$A$58)</f>
        <v>0</v>
      </c>
      <c r="L58" s="4">
        <f>SUMIFS('Job Number'!$K$2:$K$194,'Job Number'!$A$2:$A$194,'Product Result'!L$1,'Job Number'!$E$2:$E$194,'Product Result'!$A$58)</f>
        <v>0</v>
      </c>
      <c r="M58" s="4">
        <f>SUMIFS('Job Number'!$K$2:$K$194,'Job Number'!$A$2:$A$194,'Product Result'!M$1,'Job Number'!$E$2:$E$194,'Product Result'!$A$58)</f>
        <v>0</v>
      </c>
      <c r="N58" s="4">
        <f>SUMIFS('Job Number'!$K$2:$K$194,'Job Number'!$A$2:$A$194,'Product Result'!N$1,'Job Number'!$E$2:$E$194,'Product Result'!$A$58)</f>
        <v>0</v>
      </c>
      <c r="O58" s="4">
        <f>SUMIFS('Job Number'!$K$2:$K$194,'Job Number'!$A$2:$A$194,'Product Result'!O$1,'Job Number'!$E$2:$E$194,'Product Result'!$A$58)</f>
        <v>0</v>
      </c>
      <c r="P58" s="4">
        <f>SUMIFS('Job Number'!$K$2:$K$194,'Job Number'!$A$2:$A$194,'Product Result'!P$1,'Job Number'!$E$2:$E$194,'Product Result'!$A$58)</f>
        <v>0</v>
      </c>
      <c r="Q58" s="4">
        <f>SUMIFS('Job Number'!$K$2:$K$194,'Job Number'!$A$2:$A$194,'Product Result'!Q$1,'Job Number'!$E$2:$E$194,'Product Result'!$A$58)</f>
        <v>0</v>
      </c>
      <c r="R58" s="4">
        <f>SUMIFS('Job Number'!$K$2:$K$194,'Job Number'!$A$2:$A$194,'Product Result'!R$1,'Job Number'!$E$2:$E$194,'Product Result'!$A$58)</f>
        <v>0</v>
      </c>
      <c r="S58" s="4">
        <f>SUMIFS('Job Number'!$K$2:$K$194,'Job Number'!$A$2:$A$194,'Product Result'!S$1,'Job Number'!$E$2:$E$194,'Product Result'!$A$58)</f>
        <v>0</v>
      </c>
      <c r="T58" s="4">
        <f>SUMIFS('Job Number'!$K$2:$K$194,'Job Number'!$A$2:$A$194,'Product Result'!T$1,'Job Number'!$E$2:$E$194,'Product Result'!$A$58)</f>
        <v>0</v>
      </c>
      <c r="U58" s="4">
        <f>SUMIFS('Job Number'!$K$2:$K$194,'Job Number'!$A$2:$A$194,'Product Result'!U$1,'Job Number'!$E$2:$E$194,'Product Result'!$A$58)</f>
        <v>0</v>
      </c>
      <c r="V58" s="4">
        <f>SUMIFS('Job Number'!$K$2:$K$194,'Job Number'!$A$2:$A$194,'Product Result'!V$1,'Job Number'!$E$2:$E$194,'Product Result'!$A$58)</f>
        <v>0</v>
      </c>
      <c r="W58" s="4">
        <f>SUMIFS('Job Number'!$K$2:$K$194,'Job Number'!$A$2:$A$194,'Product Result'!W$1,'Job Number'!$E$2:$E$194,'Product Result'!$A$58)</f>
        <v>0</v>
      </c>
      <c r="X58" s="4">
        <f>SUMIFS('Job Number'!$K$2:$K$194,'Job Number'!$A$2:$A$194,'Product Result'!X$1,'Job Number'!$E$2:$E$194,'Product Result'!$A$58)</f>
        <v>0</v>
      </c>
      <c r="Y58" s="4">
        <f>SUMIFS('Job Number'!$K$2:$K$194,'Job Number'!$A$2:$A$194,'Product Result'!Y$1,'Job Number'!$E$2:$E$194,'Product Result'!$A$58)</f>
        <v>0</v>
      </c>
      <c r="Z58" s="4">
        <f>SUMIFS('Job Number'!$K$2:$K$194,'Job Number'!$A$2:$A$194,'Product Result'!Z$1,'Job Number'!$E$2:$E$194,'Product Result'!$A$58)</f>
        <v>0</v>
      </c>
      <c r="AA58" s="4">
        <f>SUMIFS('Job Number'!$K$2:$K$194,'Job Number'!$A$2:$A$194,'Product Result'!AA$1,'Job Number'!$E$2:$E$194,'Product Result'!$A$58)</f>
        <v>0</v>
      </c>
      <c r="AB58" s="4">
        <f>SUMIFS('Job Number'!$K$2:$K$194,'Job Number'!$A$2:$A$194,'Product Result'!AB$1,'Job Number'!$E$2:$E$194,'Product Result'!$A$58)</f>
        <v>0</v>
      </c>
      <c r="AC58" s="4">
        <f>SUMIFS('Job Number'!$K$2:$K$194,'Job Number'!$A$2:$A$194,'Product Result'!AC$1,'Job Number'!$E$2:$E$194,'Product Result'!$A$58)</f>
        <v>0</v>
      </c>
      <c r="AD58" s="4">
        <f>SUMIFS('Job Number'!$K$2:$K$194,'Job Number'!$A$2:$A$194,'Product Result'!AD$1,'Job Number'!$E$2:$E$194,'Product Result'!$A$58)</f>
        <v>0</v>
      </c>
      <c r="AE58" s="4">
        <f>SUMIFS('Job Number'!$K$2:$K$194,'Job Number'!$A$2:$A$194,'Product Result'!AE$1,'Job Number'!$E$2:$E$194,'Product Result'!$A$58)</f>
        <v>0</v>
      </c>
      <c r="AF58" s="4">
        <f>SUMIFS('Job Number'!$K$2:$K$194,'Job Number'!$A$2:$A$194,'Product Result'!AF$1,'Job Number'!$E$2:$E$194,'Product Result'!$A$58)</f>
        <v>0</v>
      </c>
      <c r="AG58" s="4">
        <f>SUMIFS('Job Number'!$K$2:$K$194,'Job Number'!$A$2:$A$194,'Product Result'!AG$1,'Job Number'!$E$2:$E$194,'Product Result'!$A$58)</f>
        <v>0</v>
      </c>
    </row>
    <row r="59" spans="1:33">
      <c r="A59" s="189" t="str">
        <f>'FG TYPE'!C17</f>
        <v>28#*2C+24#*2C+AL+D+</v>
      </c>
      <c r="B59" s="185">
        <f>IFERROR(B58/#REF!,0)</f>
        <v>0</v>
      </c>
      <c r="C59" s="1" t="s">
        <v>2</v>
      </c>
      <c r="D59" s="5" t="str">
        <f>IFERROR(D58/#REF!,"")</f>
        <v/>
      </c>
      <c r="E59" s="5" t="str">
        <f>IFERROR(E58/#REF!,"")</f>
        <v/>
      </c>
      <c r="F59" s="5" t="str">
        <f>IFERROR(F58/#REF!,"")</f>
        <v/>
      </c>
      <c r="G59" s="5" t="str">
        <f>IFERROR(G58/#REF!,"")</f>
        <v/>
      </c>
      <c r="H59" s="5" t="str">
        <f>IFERROR(H58/#REF!,"")</f>
        <v/>
      </c>
      <c r="I59" s="5" t="str">
        <f>IFERROR(I58/#REF!,"")</f>
        <v/>
      </c>
      <c r="J59" s="5" t="str">
        <f>IFERROR(J58/#REF!,"")</f>
        <v/>
      </c>
      <c r="K59" s="5" t="str">
        <f>IFERROR(K58/#REF!,"")</f>
        <v/>
      </c>
      <c r="L59" s="5" t="str">
        <f>IFERROR(L58/#REF!,"")</f>
        <v/>
      </c>
      <c r="M59" s="5" t="str">
        <f>IFERROR(M58/#REF!,"")</f>
        <v/>
      </c>
      <c r="N59" s="5" t="str">
        <f>IFERROR(N58/#REF!,"")</f>
        <v/>
      </c>
      <c r="O59" s="5" t="str">
        <f>IFERROR(O58/#REF!,"")</f>
        <v/>
      </c>
      <c r="P59" s="5" t="str">
        <f>IFERROR(P58/#REF!,"")</f>
        <v/>
      </c>
      <c r="Q59" s="5" t="str">
        <f>IFERROR(Q58/#REF!,"")</f>
        <v/>
      </c>
      <c r="R59" s="5" t="str">
        <f>IFERROR(R58/#REF!,"")</f>
        <v/>
      </c>
      <c r="S59" s="5" t="str">
        <f>IFERROR(S58/#REF!,"")</f>
        <v/>
      </c>
      <c r="T59" s="5" t="str">
        <f>IFERROR(T58/#REF!,"")</f>
        <v/>
      </c>
      <c r="U59" s="5" t="str">
        <f>IFERROR(U58/#REF!,"")</f>
        <v/>
      </c>
      <c r="V59" s="5" t="str">
        <f>IFERROR(V58/#REF!,"")</f>
        <v/>
      </c>
      <c r="W59" s="5" t="str">
        <f>IFERROR(W58/#REF!,"")</f>
        <v/>
      </c>
      <c r="X59" s="5" t="str">
        <f>IFERROR(X58/#REF!,"")</f>
        <v/>
      </c>
      <c r="Y59" s="5" t="str">
        <f>IFERROR(Y58/#REF!,"")</f>
        <v/>
      </c>
      <c r="Z59" s="5" t="str">
        <f>IFERROR(Z58/#REF!,"")</f>
        <v/>
      </c>
      <c r="AA59" s="5" t="str">
        <f>IFERROR(AA58/#REF!,"")</f>
        <v/>
      </c>
      <c r="AB59" s="5" t="str">
        <f>IFERROR(AB58/#REF!,"")</f>
        <v/>
      </c>
      <c r="AC59" s="5" t="str">
        <f>IFERROR(AC58/#REF!,"")</f>
        <v/>
      </c>
      <c r="AD59" s="5" t="str">
        <f>IFERROR(AD58/#REF!,"")</f>
        <v/>
      </c>
      <c r="AE59" s="5" t="str">
        <f>IFERROR(AE58/#REF!,"")</f>
        <v/>
      </c>
      <c r="AF59" s="5" t="str">
        <f>IFERROR(AF58/#REF!,"")</f>
        <v/>
      </c>
      <c r="AG59" s="5" t="str">
        <f>IFERROR(AG58/#REF!,"")</f>
        <v/>
      </c>
    </row>
    <row r="60" spans="1:33">
      <c r="B60" s="65">
        <f>SUM(D60:AG60)-AE60-X60-Q60-J60</f>
        <v>0</v>
      </c>
      <c r="C60" s="1" t="s">
        <v>3</v>
      </c>
      <c r="D60" s="4">
        <f>SUMIFS('Job Number'!$Q$2:$Q$194,'Job Number'!$A$2:$A$194,'Product Result'!D$1,'Job Number'!$E$2:$E$194,'Product Result'!#REF!)</f>
        <v>0</v>
      </c>
      <c r="E60" s="4">
        <f>SUMIFS('Job Number'!$Q$2:$Q$194,'Job Number'!$A$2:$A$194,'Product Result'!E$1,'Job Number'!$E$2:$E$194,'Product Result'!#REF!)</f>
        <v>0</v>
      </c>
      <c r="F60" s="4">
        <f>SUMIFS('Job Number'!$Q$2:$Q$194,'Job Number'!$A$2:$A$194,'Product Result'!F$1,'Job Number'!$E$2:$E$194,'Product Result'!#REF!)</f>
        <v>0</v>
      </c>
      <c r="G60" s="4">
        <f>SUMIFS('Job Number'!$Q$2:$Q$194,'Job Number'!$A$2:$A$194,'Product Result'!G$1,'Job Number'!$E$2:$E$194,'Product Result'!#REF!)</f>
        <v>0</v>
      </c>
      <c r="H60" s="4">
        <f>SUMIFS('Job Number'!$Q$2:$Q$194,'Job Number'!$A$2:$A$194,'Product Result'!H$1,'Job Number'!$E$2:$E$194,'Product Result'!#REF!)</f>
        <v>0</v>
      </c>
      <c r="I60" s="4">
        <f>SUMIFS('Job Number'!$Q$2:$Q$194,'Job Number'!$A$2:$A$194,'Product Result'!I$1,'Job Number'!$E$2:$E$194,'Product Result'!#REF!)</f>
        <v>0</v>
      </c>
      <c r="J60" s="4">
        <f>SUMIFS('Job Number'!$Q$2:$Q$194,'Job Number'!$A$2:$A$194,'Product Result'!J$1,'Job Number'!$E$2:$E$194,'Product Result'!#REF!)</f>
        <v>0</v>
      </c>
      <c r="K60" s="4">
        <f>SUMIFS('Job Number'!$Q$2:$Q$194,'Job Number'!$A$2:$A$194,'Product Result'!K$1,'Job Number'!$E$2:$E$194,'Product Result'!#REF!)</f>
        <v>0</v>
      </c>
      <c r="L60" s="4">
        <f>SUMIFS('Job Number'!$Q$2:$Q$194,'Job Number'!$A$2:$A$194,'Product Result'!L$1,'Job Number'!$E$2:$E$194,'Product Result'!#REF!)</f>
        <v>0</v>
      </c>
      <c r="M60" s="4">
        <f>SUMIFS('Job Number'!$Q$2:$Q$194,'Job Number'!$A$2:$A$194,'Product Result'!M$1,'Job Number'!$E$2:$E$194,'Product Result'!#REF!)</f>
        <v>0</v>
      </c>
      <c r="N60" s="4">
        <f>SUMIFS('Job Number'!$Q$2:$Q$194,'Job Number'!$A$2:$A$194,'Product Result'!N$1,'Job Number'!$E$2:$E$194,'Product Result'!#REF!)</f>
        <v>0</v>
      </c>
      <c r="O60" s="4">
        <f>SUMIFS('Job Number'!$Q$2:$Q$194,'Job Number'!$A$2:$A$194,'Product Result'!O$1,'Job Number'!$E$2:$E$194,'Product Result'!#REF!)</f>
        <v>0</v>
      </c>
      <c r="P60" s="4">
        <f>SUMIFS('Job Number'!$Q$2:$Q$194,'Job Number'!$A$2:$A$194,'Product Result'!P$1,'Job Number'!$E$2:$E$194,'Product Result'!#REF!)</f>
        <v>0</v>
      </c>
      <c r="Q60" s="4">
        <f>SUMIFS('Job Number'!$Q$2:$Q$194,'Job Number'!$A$2:$A$194,'Product Result'!Q$1,'Job Number'!$E$2:$E$194,'Product Result'!#REF!)</f>
        <v>0</v>
      </c>
      <c r="R60" s="4">
        <f>SUMIFS('Job Number'!$Q$2:$Q$194,'Job Number'!$A$2:$A$194,'Product Result'!R$1,'Job Number'!$E$2:$E$194,'Product Result'!#REF!)</f>
        <v>0</v>
      </c>
      <c r="S60" s="4">
        <f>SUMIFS('Job Number'!$Q$2:$Q$194,'Job Number'!$A$2:$A$194,'Product Result'!S$1,'Job Number'!$E$2:$E$194,'Product Result'!#REF!)</f>
        <v>0</v>
      </c>
      <c r="T60" s="4">
        <f>SUMIFS('Job Number'!$Q$2:$Q$194,'Job Number'!$A$2:$A$194,'Product Result'!T$1,'Job Number'!$E$2:$E$194,'Product Result'!#REF!)</f>
        <v>0</v>
      </c>
      <c r="U60" s="4">
        <f>SUMIFS('Job Number'!$Q$2:$Q$194,'Job Number'!$A$2:$A$194,'Product Result'!U$1,'Job Number'!$E$2:$E$194,'Product Result'!#REF!)</f>
        <v>0</v>
      </c>
      <c r="V60" s="4">
        <f>SUMIFS('Job Number'!$Q$2:$Q$194,'Job Number'!$A$2:$A$194,'Product Result'!V$1,'Job Number'!$E$2:$E$194,'Product Result'!#REF!)</f>
        <v>0</v>
      </c>
      <c r="W60" s="4">
        <f>SUMIFS('Job Number'!$Q$2:$Q$194,'Job Number'!$A$2:$A$194,'Product Result'!W$1,'Job Number'!$E$2:$E$194,'Product Result'!#REF!)</f>
        <v>0</v>
      </c>
      <c r="X60" s="4">
        <f>SUMIFS('Job Number'!$Q$2:$Q$194,'Job Number'!$A$2:$A$194,'Product Result'!X$1,'Job Number'!$E$2:$E$194,'Product Result'!#REF!)</f>
        <v>0</v>
      </c>
      <c r="Y60" s="4">
        <f>SUMIFS('Job Number'!$Q$2:$Q$194,'Job Number'!$A$2:$A$194,'Product Result'!Y$1,'Job Number'!$E$2:$E$194,'Product Result'!#REF!)</f>
        <v>0</v>
      </c>
      <c r="Z60" s="4">
        <f>SUMIFS('Job Number'!$Q$2:$Q$194,'Job Number'!$A$2:$A$194,'Product Result'!Z$1,'Job Number'!$E$2:$E$194,'Product Result'!#REF!)</f>
        <v>0</v>
      </c>
      <c r="AA60" s="4">
        <f>SUMIFS('Job Number'!$Q$2:$Q$194,'Job Number'!$A$2:$A$194,'Product Result'!AA$1,'Job Number'!$E$2:$E$194,'Product Result'!#REF!)</f>
        <v>0</v>
      </c>
      <c r="AB60" s="4">
        <f>SUMIFS('Job Number'!$Q$2:$Q$194,'Job Number'!$A$2:$A$194,'Product Result'!AB$1,'Job Number'!$E$2:$E$194,'Product Result'!#REF!)</f>
        <v>0</v>
      </c>
      <c r="AC60" s="4">
        <f>SUMIFS('Job Number'!$Q$2:$Q$194,'Job Number'!$A$2:$A$194,'Product Result'!AC$1,'Job Number'!$E$2:$E$194,'Product Result'!#REF!)</f>
        <v>0</v>
      </c>
      <c r="AD60" s="4">
        <f>SUMIFS('Job Number'!$Q$2:$Q$194,'Job Number'!$A$2:$A$194,'Product Result'!AD$1,'Job Number'!$E$2:$E$194,'Product Result'!#REF!)</f>
        <v>0</v>
      </c>
      <c r="AE60" s="4">
        <f>SUMIFS('Job Number'!$Q$2:$Q$194,'Job Number'!$A$2:$A$194,'Product Result'!AE$1,'Job Number'!$E$2:$E$194,'Product Result'!#REF!)</f>
        <v>0</v>
      </c>
      <c r="AF60" s="4">
        <f>SUMIFS('Job Number'!$Q$2:$Q$194,'Job Number'!$A$2:$A$194,'Product Result'!AF$1,'Job Number'!$E$2:$E$194,'Product Result'!#REF!)</f>
        <v>0</v>
      </c>
      <c r="AG60" s="4">
        <f>SUMIFS('Job Number'!$Q$2:$Q$194,'Job Number'!$A$2:$A$194,'Product Result'!AG$1,'Job Number'!$E$2:$E$194,'Product Result'!#REF!)</f>
        <v>0</v>
      </c>
    </row>
    <row r="61" spans="1:33" ht="15.75" thickBot="1">
      <c r="B61" s="185">
        <f>IFERROR(B60/B58,0)</f>
        <v>0</v>
      </c>
      <c r="C61" s="1" t="s">
        <v>4</v>
      </c>
      <c r="D61" s="6" t="str">
        <f t="shared" ref="D61:AG61" si="11">IFERROR(D60/D58,"")</f>
        <v/>
      </c>
      <c r="E61" s="6" t="str">
        <f t="shared" si="11"/>
        <v/>
      </c>
      <c r="F61" s="6" t="str">
        <f t="shared" si="11"/>
        <v/>
      </c>
      <c r="G61" s="6" t="str">
        <f t="shared" si="11"/>
        <v/>
      </c>
      <c r="H61" s="6" t="str">
        <f t="shared" si="11"/>
        <v/>
      </c>
      <c r="I61" s="6" t="str">
        <f t="shared" si="11"/>
        <v/>
      </c>
      <c r="J61" s="6" t="str">
        <f t="shared" si="11"/>
        <v/>
      </c>
      <c r="K61" s="6" t="str">
        <f t="shared" si="11"/>
        <v/>
      </c>
      <c r="L61" s="6" t="str">
        <f t="shared" si="11"/>
        <v/>
      </c>
      <c r="M61" s="6" t="str">
        <f t="shared" si="11"/>
        <v/>
      </c>
      <c r="N61" s="6" t="str">
        <f t="shared" si="11"/>
        <v/>
      </c>
      <c r="O61" s="6" t="str">
        <f t="shared" si="11"/>
        <v/>
      </c>
      <c r="P61" s="6" t="str">
        <f t="shared" si="11"/>
        <v/>
      </c>
      <c r="Q61" s="6" t="str">
        <f t="shared" si="11"/>
        <v/>
      </c>
      <c r="R61" s="6" t="str">
        <f t="shared" si="11"/>
        <v/>
      </c>
      <c r="S61" s="6" t="str">
        <f t="shared" si="11"/>
        <v/>
      </c>
      <c r="T61" s="6" t="str">
        <f t="shared" si="11"/>
        <v/>
      </c>
      <c r="U61" s="6" t="str">
        <f t="shared" si="11"/>
        <v/>
      </c>
      <c r="V61" s="6" t="str">
        <f t="shared" si="11"/>
        <v/>
      </c>
      <c r="W61" s="6" t="str">
        <f t="shared" si="11"/>
        <v/>
      </c>
      <c r="X61" s="6" t="str">
        <f t="shared" si="11"/>
        <v/>
      </c>
      <c r="Y61" s="6" t="str">
        <f t="shared" si="11"/>
        <v/>
      </c>
      <c r="Z61" s="6" t="str">
        <f t="shared" si="11"/>
        <v/>
      </c>
      <c r="AA61" s="6" t="str">
        <f t="shared" si="11"/>
        <v/>
      </c>
      <c r="AB61" s="6" t="str">
        <f t="shared" si="11"/>
        <v/>
      </c>
      <c r="AC61" s="6" t="str">
        <f t="shared" si="11"/>
        <v/>
      </c>
      <c r="AD61" s="6" t="str">
        <f t="shared" si="11"/>
        <v/>
      </c>
      <c r="AE61" s="6" t="str">
        <f t="shared" si="11"/>
        <v/>
      </c>
      <c r="AF61" s="6" t="str">
        <f t="shared" si="11"/>
        <v/>
      </c>
      <c r="AG61" s="6" t="str">
        <f t="shared" si="11"/>
        <v/>
      </c>
    </row>
    <row r="62" spans="1:33" ht="15.75" thickBot="1">
      <c r="D62" s="244"/>
      <c r="E62" s="244"/>
      <c r="F62" s="244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</row>
    <row r="63" spans="1:33">
      <c r="A63" s="189" t="str">
        <f>'FG TYPE'!B18</f>
        <v>W03-25040029-Y</v>
      </c>
      <c r="B63" s="65">
        <f>SUM(D63:AG63)</f>
        <v>23</v>
      </c>
      <c r="C63" s="1" t="s">
        <v>1</v>
      </c>
      <c r="D63" s="4">
        <f>SUMIFS('Job Number'!$K$2:$K$194,'Job Number'!$A$2:$A$194,'Product Result'!D$1,'Job Number'!$E$2:$E$194,'Product Result'!$A$63)</f>
        <v>0</v>
      </c>
      <c r="E63" s="4">
        <f>SUMIFS('Job Number'!$K$2:$K$194,'Job Number'!$A$2:$A$194,'Product Result'!E$1,'Job Number'!$E$2:$E$194,'Product Result'!$A$63)</f>
        <v>0</v>
      </c>
      <c r="F63" s="4">
        <f>SUMIFS('Job Number'!$K$2:$K$194,'Job Number'!$A$2:$A$194,'Product Result'!F$1,'Job Number'!$E$2:$E$194,'Product Result'!$A$63)</f>
        <v>0</v>
      </c>
      <c r="G63" s="4">
        <f>SUMIFS('Job Number'!$K$2:$K$194,'Job Number'!$A$2:$A$194,'Product Result'!G$1,'Job Number'!$E$2:$E$194,'Product Result'!$A$63)</f>
        <v>0</v>
      </c>
      <c r="H63" s="4">
        <f>SUMIFS('Job Number'!$K$2:$K$194,'Job Number'!$A$2:$A$194,'Product Result'!H$1,'Job Number'!$E$2:$E$194,'Product Result'!$A$63)</f>
        <v>0</v>
      </c>
      <c r="I63" s="4">
        <f>SUMIFS('Job Number'!$K$2:$K$194,'Job Number'!$A$2:$A$194,'Product Result'!I$1,'Job Number'!$E$2:$E$194,'Product Result'!$A$63)</f>
        <v>0</v>
      </c>
      <c r="J63" s="4">
        <f>SUMIFS('Job Number'!$K$2:$K$194,'Job Number'!$A$2:$A$194,'Product Result'!J$1,'Job Number'!$E$2:$E$194,'Product Result'!$A$63)</f>
        <v>0</v>
      </c>
      <c r="K63" s="4">
        <f>SUMIFS('Job Number'!$K$2:$K$194,'Job Number'!$A$2:$A$194,'Product Result'!K$1,'Job Number'!$E$2:$E$194,'Product Result'!$A$63)</f>
        <v>0</v>
      </c>
      <c r="L63" s="4">
        <f>SUMIFS('Job Number'!$K$2:$K$194,'Job Number'!$A$2:$A$194,'Product Result'!L$1,'Job Number'!$E$2:$E$194,'Product Result'!$A$63)</f>
        <v>0</v>
      </c>
      <c r="M63" s="4">
        <f>SUMIFS('Job Number'!$K$2:$K$194,'Job Number'!$A$2:$A$194,'Product Result'!M$1,'Job Number'!$E$2:$E$194,'Product Result'!$A$63)</f>
        <v>0</v>
      </c>
      <c r="N63" s="4">
        <f>SUMIFS('Job Number'!$K$2:$K$194,'Job Number'!$A$2:$A$194,'Product Result'!N$1,'Job Number'!$E$2:$E$194,'Product Result'!$A$63)</f>
        <v>0</v>
      </c>
      <c r="O63" s="4">
        <f>SUMIFS('Job Number'!$K$2:$K$194,'Job Number'!$A$2:$A$194,'Product Result'!O$1,'Job Number'!$E$2:$E$194,'Product Result'!$A$63)</f>
        <v>0</v>
      </c>
      <c r="P63" s="4">
        <f>SUMIFS('Job Number'!$K$2:$K$194,'Job Number'!$A$2:$A$194,'Product Result'!P$1,'Job Number'!$E$2:$E$194,'Product Result'!$A$63)</f>
        <v>0</v>
      </c>
      <c r="Q63" s="4">
        <f>SUMIFS('Job Number'!$K$2:$K$194,'Job Number'!$A$2:$A$194,'Product Result'!Q$1,'Job Number'!$E$2:$E$194,'Product Result'!$A$63)</f>
        <v>0</v>
      </c>
      <c r="R63" s="4">
        <f>SUMIFS('Job Number'!$K$2:$K$194,'Job Number'!$A$2:$A$194,'Product Result'!R$1,'Job Number'!$E$2:$E$194,'Product Result'!$A$63)</f>
        <v>0</v>
      </c>
      <c r="S63" s="4">
        <f>SUMIFS('Job Number'!$K$2:$K$194,'Job Number'!$A$2:$A$194,'Product Result'!S$1,'Job Number'!$E$2:$E$194,'Product Result'!$A$63)</f>
        <v>0</v>
      </c>
      <c r="T63" s="4">
        <f>SUMIFS('Job Number'!$K$2:$K$194,'Job Number'!$A$2:$A$194,'Product Result'!T$1,'Job Number'!$E$2:$E$194,'Product Result'!$A$63)</f>
        <v>0</v>
      </c>
      <c r="U63" s="4">
        <f>SUMIFS('Job Number'!$K$2:$K$194,'Job Number'!$A$2:$A$194,'Product Result'!U$1,'Job Number'!$E$2:$E$194,'Product Result'!$A$63)</f>
        <v>0</v>
      </c>
      <c r="V63" s="4">
        <f>SUMIFS('Job Number'!$K$2:$K$194,'Job Number'!$A$2:$A$194,'Product Result'!V$1,'Job Number'!$E$2:$E$194,'Product Result'!$A$63)</f>
        <v>0</v>
      </c>
      <c r="W63" s="4">
        <f>SUMIFS('Job Number'!$K$2:$K$194,'Job Number'!$A$2:$A$194,'Product Result'!W$1,'Job Number'!$E$2:$E$194,'Product Result'!$A$63)</f>
        <v>0</v>
      </c>
      <c r="X63" s="4">
        <f>SUMIFS('Job Number'!$K$2:$K$194,'Job Number'!$A$2:$A$194,'Product Result'!X$1,'Job Number'!$E$2:$E$194,'Product Result'!$A$63)</f>
        <v>0</v>
      </c>
      <c r="Y63" s="4">
        <f>SUMIFS('Job Number'!$K$2:$K$194,'Job Number'!$A$2:$A$194,'Product Result'!Y$1,'Job Number'!$E$2:$E$194,'Product Result'!$A$63)</f>
        <v>23</v>
      </c>
      <c r="Z63" s="4">
        <f>SUMIFS('Job Number'!$K$2:$K$194,'Job Number'!$A$2:$A$194,'Product Result'!Z$1,'Job Number'!$E$2:$E$194,'Product Result'!$A$63)</f>
        <v>0</v>
      </c>
      <c r="AA63" s="4">
        <f>SUMIFS('Job Number'!$K$2:$K$194,'Job Number'!$A$2:$A$194,'Product Result'!AA$1,'Job Number'!$E$2:$E$194,'Product Result'!$A$63)</f>
        <v>0</v>
      </c>
      <c r="AB63" s="4">
        <f>SUMIFS('Job Number'!$K$2:$K$194,'Job Number'!$A$2:$A$194,'Product Result'!AB$1,'Job Number'!$E$2:$E$194,'Product Result'!$A$63)</f>
        <v>0</v>
      </c>
      <c r="AC63" s="4">
        <f>SUMIFS('Job Number'!$K$2:$K$194,'Job Number'!$A$2:$A$194,'Product Result'!AC$1,'Job Number'!$E$2:$E$194,'Product Result'!$A$63)</f>
        <v>0</v>
      </c>
      <c r="AD63" s="4">
        <f>SUMIFS('Job Number'!$K$2:$K$194,'Job Number'!$A$2:$A$194,'Product Result'!AD$1,'Job Number'!$E$2:$E$194,'Product Result'!$A$63)</f>
        <v>0</v>
      </c>
      <c r="AE63" s="4">
        <f>SUMIFS('Job Number'!$K$2:$K$194,'Job Number'!$A$2:$A$194,'Product Result'!AE$1,'Job Number'!$E$2:$E$194,'Product Result'!$A$63)</f>
        <v>0</v>
      </c>
      <c r="AF63" s="4">
        <f>SUMIFS('Job Number'!$K$2:$K$194,'Job Number'!$A$2:$A$194,'Product Result'!AF$1,'Job Number'!$E$2:$E$194,'Product Result'!$A$63)</f>
        <v>0</v>
      </c>
      <c r="AG63" s="4">
        <f>SUMIFS('Job Number'!$K$2:$K$194,'Job Number'!$A$2:$A$194,'Product Result'!AG$1,'Job Number'!$E$2:$E$194,'Product Result'!$A$63)</f>
        <v>0</v>
      </c>
    </row>
    <row r="64" spans="1:33">
      <c r="A64" s="189" t="str">
        <f>'FG TYPE'!C18</f>
        <v>28#*2C+24#*2C+AL+D+</v>
      </c>
      <c r="B64" s="185">
        <f>IFERROR(B63/#REF!,0)</f>
        <v>0</v>
      </c>
      <c r="C64" s="1" t="s">
        <v>2</v>
      </c>
      <c r="D64" s="5" t="str">
        <f>IFERROR(D63/#REF!,"")</f>
        <v/>
      </c>
      <c r="E64" s="5" t="str">
        <f>IFERROR(E63/#REF!,"")</f>
        <v/>
      </c>
      <c r="F64" s="5" t="str">
        <f>IFERROR(F63/#REF!,"")</f>
        <v/>
      </c>
      <c r="G64" s="5" t="str">
        <f>IFERROR(G63/#REF!,"")</f>
        <v/>
      </c>
      <c r="H64" s="5" t="str">
        <f>IFERROR(H63/#REF!,"")</f>
        <v/>
      </c>
      <c r="I64" s="5" t="str">
        <f>IFERROR(I63/#REF!,"")</f>
        <v/>
      </c>
      <c r="J64" s="5" t="str">
        <f>IFERROR(J63/#REF!,"")</f>
        <v/>
      </c>
      <c r="K64" s="5" t="str">
        <f>IFERROR(K63/#REF!,"")</f>
        <v/>
      </c>
      <c r="L64" s="5" t="str">
        <f>IFERROR(L63/#REF!,"")</f>
        <v/>
      </c>
      <c r="M64" s="5" t="str">
        <f>IFERROR(M63/#REF!,"")</f>
        <v/>
      </c>
      <c r="N64" s="5" t="str">
        <f>IFERROR(N63/#REF!,"")</f>
        <v/>
      </c>
      <c r="O64" s="5" t="str">
        <f>IFERROR(O63/#REF!,"")</f>
        <v/>
      </c>
      <c r="P64" s="5" t="str">
        <f>IFERROR(P63/#REF!,"")</f>
        <v/>
      </c>
      <c r="Q64" s="5" t="str">
        <f>IFERROR(Q63/#REF!,"")</f>
        <v/>
      </c>
      <c r="R64" s="5" t="str">
        <f>IFERROR(R63/#REF!,"")</f>
        <v/>
      </c>
      <c r="S64" s="5" t="str">
        <f>IFERROR(S63/#REF!,"")</f>
        <v/>
      </c>
      <c r="T64" s="5" t="str">
        <f>IFERROR(T63/#REF!,"")</f>
        <v/>
      </c>
      <c r="U64" s="5" t="str">
        <f>IFERROR(U63/#REF!,"")</f>
        <v/>
      </c>
      <c r="V64" s="5" t="str">
        <f>IFERROR(V63/#REF!,"")</f>
        <v/>
      </c>
      <c r="W64" s="5" t="str">
        <f>IFERROR(W63/#REF!,"")</f>
        <v/>
      </c>
      <c r="X64" s="5" t="str">
        <f>IFERROR(X63/#REF!,"")</f>
        <v/>
      </c>
      <c r="Y64" s="5" t="str">
        <f>IFERROR(Y63/#REF!,"")</f>
        <v/>
      </c>
      <c r="Z64" s="5" t="str">
        <f>IFERROR(Z63/#REF!,"")</f>
        <v/>
      </c>
      <c r="AA64" s="5" t="str">
        <f>IFERROR(AA63/#REF!,"")</f>
        <v/>
      </c>
      <c r="AB64" s="5" t="str">
        <f>IFERROR(AB63/#REF!,"")</f>
        <v/>
      </c>
      <c r="AC64" s="5" t="str">
        <f>IFERROR(AC63/#REF!,"")</f>
        <v/>
      </c>
      <c r="AD64" s="5" t="str">
        <f>IFERROR(AD63/#REF!,"")</f>
        <v/>
      </c>
      <c r="AE64" s="5" t="str">
        <f>IFERROR(AE63/#REF!,"")</f>
        <v/>
      </c>
      <c r="AF64" s="5" t="str">
        <f>IFERROR(AF63/#REF!,"")</f>
        <v/>
      </c>
      <c r="AG64" s="5" t="str">
        <f>IFERROR(AG63/#REF!,"")</f>
        <v/>
      </c>
    </row>
    <row r="65" spans="1:33">
      <c r="B65" s="65">
        <f>SUM(D65:AG65)-AE65-X65-Q65-J65</f>
        <v>0</v>
      </c>
      <c r="C65" s="1" t="s">
        <v>3</v>
      </c>
      <c r="D65" s="4">
        <f>SUMIFS('Job Number'!$Q$2:$Q$194,'Job Number'!$A$2:$A$194,'Product Result'!D$1,'Job Number'!$E$2:$E$194,'Product Result'!$A$63)</f>
        <v>0</v>
      </c>
      <c r="E65" s="4">
        <f>SUMIFS('Job Number'!$Q$2:$Q$194,'Job Number'!$A$2:$A$194,'Product Result'!E$1,'Job Number'!$E$2:$E$194,'Product Result'!$A$63)</f>
        <v>0</v>
      </c>
      <c r="F65" s="4">
        <f>SUMIFS('Job Number'!$Q$2:$Q$194,'Job Number'!$A$2:$A$194,'Product Result'!F$1,'Job Number'!$E$2:$E$194,'Product Result'!$A$63)</f>
        <v>0</v>
      </c>
      <c r="G65" s="4">
        <f>SUMIFS('Job Number'!$Q$2:$Q$194,'Job Number'!$A$2:$A$194,'Product Result'!G$1,'Job Number'!$E$2:$E$194,'Product Result'!$A$63)</f>
        <v>0</v>
      </c>
      <c r="H65" s="4">
        <f>SUMIFS('Job Number'!$Q$2:$Q$194,'Job Number'!$A$2:$A$194,'Product Result'!H$1,'Job Number'!$E$2:$E$194,'Product Result'!$A$63)</f>
        <v>0</v>
      </c>
      <c r="I65" s="4">
        <f>SUMIFS('Job Number'!$Q$2:$Q$194,'Job Number'!$A$2:$A$194,'Product Result'!I$1,'Job Number'!$E$2:$E$194,'Product Result'!$A$63)</f>
        <v>0</v>
      </c>
      <c r="J65" s="4">
        <f>SUMIFS('Job Number'!$Q$2:$Q$194,'Job Number'!$A$2:$A$194,'Product Result'!J$1,'Job Number'!$E$2:$E$194,'Product Result'!$A$63)</f>
        <v>0</v>
      </c>
      <c r="K65" s="4">
        <f>SUMIFS('Job Number'!$Q$2:$Q$194,'Job Number'!$A$2:$A$194,'Product Result'!K$1,'Job Number'!$E$2:$E$194,'Product Result'!$A$63)</f>
        <v>0</v>
      </c>
      <c r="L65" s="4">
        <f>SUMIFS('Job Number'!$Q$2:$Q$194,'Job Number'!$A$2:$A$194,'Product Result'!L$1,'Job Number'!$E$2:$E$194,'Product Result'!$A$63)</f>
        <v>0</v>
      </c>
      <c r="M65" s="4">
        <f>SUMIFS('Job Number'!$Q$2:$Q$194,'Job Number'!$A$2:$A$194,'Product Result'!M$1,'Job Number'!$E$2:$E$194,'Product Result'!$A$63)</f>
        <v>0</v>
      </c>
      <c r="N65" s="4">
        <f>SUMIFS('Job Number'!$Q$2:$Q$194,'Job Number'!$A$2:$A$194,'Product Result'!N$1,'Job Number'!$E$2:$E$194,'Product Result'!$A$63)</f>
        <v>0</v>
      </c>
      <c r="O65" s="4">
        <f>SUMIFS('Job Number'!$Q$2:$Q$194,'Job Number'!$A$2:$A$194,'Product Result'!O$1,'Job Number'!$E$2:$E$194,'Product Result'!$A$63)</f>
        <v>0</v>
      </c>
      <c r="P65" s="4">
        <f>SUMIFS('Job Number'!$Q$2:$Q$194,'Job Number'!$A$2:$A$194,'Product Result'!P$1,'Job Number'!$E$2:$E$194,'Product Result'!$A$63)</f>
        <v>0</v>
      </c>
      <c r="Q65" s="4">
        <f>SUMIFS('Job Number'!$Q$2:$Q$194,'Job Number'!$A$2:$A$194,'Product Result'!Q$1,'Job Number'!$E$2:$E$194,'Product Result'!$A$63)</f>
        <v>0</v>
      </c>
      <c r="R65" s="4">
        <f>SUMIFS('Job Number'!$Q$2:$Q$194,'Job Number'!$A$2:$A$194,'Product Result'!R$1,'Job Number'!$E$2:$E$194,'Product Result'!$A$63)</f>
        <v>0</v>
      </c>
      <c r="S65" s="4">
        <f>SUMIFS('Job Number'!$Q$2:$Q$194,'Job Number'!$A$2:$A$194,'Product Result'!S$1,'Job Number'!$E$2:$E$194,'Product Result'!$A$63)</f>
        <v>0</v>
      </c>
      <c r="T65" s="4">
        <f>SUMIFS('Job Number'!$Q$2:$Q$194,'Job Number'!$A$2:$A$194,'Product Result'!T$1,'Job Number'!$E$2:$E$194,'Product Result'!$A$63)</f>
        <v>0</v>
      </c>
      <c r="U65" s="4">
        <f>SUMIFS('Job Number'!$Q$2:$Q$194,'Job Number'!$A$2:$A$194,'Product Result'!U$1,'Job Number'!$E$2:$E$194,'Product Result'!$A$63)</f>
        <v>0</v>
      </c>
      <c r="V65" s="4">
        <f>SUMIFS('Job Number'!$Q$2:$Q$194,'Job Number'!$A$2:$A$194,'Product Result'!V$1,'Job Number'!$E$2:$E$194,'Product Result'!$A$63)</f>
        <v>0</v>
      </c>
      <c r="W65" s="4">
        <f>SUMIFS('Job Number'!$Q$2:$Q$194,'Job Number'!$A$2:$A$194,'Product Result'!W$1,'Job Number'!$E$2:$E$194,'Product Result'!$A$63)</f>
        <v>0</v>
      </c>
      <c r="X65" s="4">
        <f>SUMIFS('Job Number'!$Q$2:$Q$194,'Job Number'!$A$2:$A$194,'Product Result'!X$1,'Job Number'!$E$2:$E$194,'Product Result'!$A$63)</f>
        <v>0</v>
      </c>
      <c r="Y65" s="4">
        <f>SUMIFS('Job Number'!$Q$2:$Q$194,'Job Number'!$A$2:$A$194,'Product Result'!Y$1,'Job Number'!$E$2:$E$194,'Product Result'!$A$63)</f>
        <v>0</v>
      </c>
      <c r="Z65" s="4">
        <f>SUMIFS('Job Number'!$Q$2:$Q$194,'Job Number'!$A$2:$A$194,'Product Result'!Z$1,'Job Number'!$E$2:$E$194,'Product Result'!$A$63)</f>
        <v>0</v>
      </c>
      <c r="AA65" s="4">
        <f>SUMIFS('Job Number'!$Q$2:$Q$194,'Job Number'!$A$2:$A$194,'Product Result'!AA$1,'Job Number'!$E$2:$E$194,'Product Result'!$A$63)</f>
        <v>0</v>
      </c>
      <c r="AB65" s="4">
        <f>SUMIFS('Job Number'!$Q$2:$Q$194,'Job Number'!$A$2:$A$194,'Product Result'!AB$1,'Job Number'!$E$2:$E$194,'Product Result'!$A$63)</f>
        <v>0</v>
      </c>
      <c r="AC65" s="4">
        <f>SUMIFS('Job Number'!$Q$2:$Q$194,'Job Number'!$A$2:$A$194,'Product Result'!AC$1,'Job Number'!$E$2:$E$194,'Product Result'!$A$63)</f>
        <v>0</v>
      </c>
      <c r="AD65" s="4">
        <f>SUMIFS('Job Number'!$Q$2:$Q$194,'Job Number'!$A$2:$A$194,'Product Result'!AD$1,'Job Number'!$E$2:$E$194,'Product Result'!$A$63)</f>
        <v>0</v>
      </c>
      <c r="AE65" s="4">
        <f>SUMIFS('Job Number'!$Q$2:$Q$194,'Job Number'!$A$2:$A$194,'Product Result'!AE$1,'Job Number'!$E$2:$E$194,'Product Result'!$A$63)</f>
        <v>0</v>
      </c>
      <c r="AF65" s="4">
        <f>SUMIFS('Job Number'!$Q$2:$Q$194,'Job Number'!$A$2:$A$194,'Product Result'!AF$1,'Job Number'!$E$2:$E$194,'Product Result'!$A$63)</f>
        <v>0</v>
      </c>
      <c r="AG65" s="4">
        <f>SUMIFS('Job Number'!$Q$2:$Q$194,'Job Number'!$A$2:$A$194,'Product Result'!AG$1,'Job Number'!$E$2:$E$194,'Product Result'!$A$63)</f>
        <v>0</v>
      </c>
    </row>
    <row r="66" spans="1:33" ht="15.75" thickBot="1">
      <c r="B66" s="185">
        <f>IFERROR(B65/B63,0)</f>
        <v>0</v>
      </c>
      <c r="C66" s="1" t="s">
        <v>4</v>
      </c>
      <c r="D66" s="6" t="str">
        <f t="shared" ref="D66:AG66" si="12">IFERROR(D65/D63,"")</f>
        <v/>
      </c>
      <c r="E66" s="6" t="str">
        <f t="shared" si="12"/>
        <v/>
      </c>
      <c r="F66" s="6" t="str">
        <f t="shared" si="12"/>
        <v/>
      </c>
      <c r="G66" s="6" t="str">
        <f t="shared" si="12"/>
        <v/>
      </c>
      <c r="H66" s="6" t="str">
        <f t="shared" si="12"/>
        <v/>
      </c>
      <c r="I66" s="6" t="str">
        <f t="shared" si="12"/>
        <v/>
      </c>
      <c r="J66" s="6" t="str">
        <f t="shared" si="12"/>
        <v/>
      </c>
      <c r="K66" s="6" t="str">
        <f t="shared" si="12"/>
        <v/>
      </c>
      <c r="L66" s="6" t="str">
        <f t="shared" si="12"/>
        <v/>
      </c>
      <c r="M66" s="6" t="str">
        <f t="shared" si="12"/>
        <v/>
      </c>
      <c r="N66" s="6" t="str">
        <f t="shared" si="12"/>
        <v/>
      </c>
      <c r="O66" s="6" t="str">
        <f t="shared" si="12"/>
        <v/>
      </c>
      <c r="P66" s="6" t="str">
        <f t="shared" si="12"/>
        <v/>
      </c>
      <c r="Q66" s="6" t="str">
        <f t="shared" si="12"/>
        <v/>
      </c>
      <c r="R66" s="6" t="str">
        <f t="shared" si="12"/>
        <v/>
      </c>
      <c r="S66" s="6" t="str">
        <f t="shared" si="12"/>
        <v/>
      </c>
      <c r="T66" s="6" t="str">
        <f t="shared" si="12"/>
        <v/>
      </c>
      <c r="U66" s="6" t="str">
        <f t="shared" si="12"/>
        <v/>
      </c>
      <c r="V66" s="6" t="str">
        <f t="shared" si="12"/>
        <v/>
      </c>
      <c r="W66" s="6" t="str">
        <f t="shared" si="12"/>
        <v/>
      </c>
      <c r="X66" s="6" t="str">
        <f t="shared" si="12"/>
        <v/>
      </c>
      <c r="Y66" s="6">
        <f t="shared" si="12"/>
        <v>0</v>
      </c>
      <c r="Z66" s="6" t="str">
        <f t="shared" si="12"/>
        <v/>
      </c>
      <c r="AA66" s="6" t="str">
        <f t="shared" si="12"/>
        <v/>
      </c>
      <c r="AB66" s="6" t="str">
        <f t="shared" si="12"/>
        <v/>
      </c>
      <c r="AC66" s="6" t="str">
        <f t="shared" si="12"/>
        <v/>
      </c>
      <c r="AD66" s="6" t="str">
        <f t="shared" si="12"/>
        <v/>
      </c>
      <c r="AE66" s="6" t="str">
        <f t="shared" si="12"/>
        <v/>
      </c>
      <c r="AF66" s="6" t="str">
        <f t="shared" si="12"/>
        <v/>
      </c>
      <c r="AG66" s="6" t="str">
        <f t="shared" si="12"/>
        <v/>
      </c>
    </row>
    <row r="67" spans="1:33" ht="15.75" thickBot="1"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</row>
    <row r="68" spans="1:33">
      <c r="A68" s="189" t="str">
        <f>'FG TYPE'!B19</f>
        <v>W03-25040030-Y</v>
      </c>
      <c r="B68" s="65">
        <f>SUM(D68:AG68)</f>
        <v>50</v>
      </c>
      <c r="C68" s="1" t="s">
        <v>1</v>
      </c>
      <c r="D68" s="4">
        <f>SUMIFS('Job Number'!$K$2:$K$194,'Job Number'!$A$2:$A$194,'Product Result'!D$1,'Job Number'!$E$2:$E$194,'Product Result'!$A$68)</f>
        <v>0</v>
      </c>
      <c r="E68" s="4">
        <f>SUMIFS('Job Number'!$K$2:$K$194,'Job Number'!$A$2:$A$194,'Product Result'!E$1,'Job Number'!$E$2:$E$194,'Product Result'!$A$68)</f>
        <v>0</v>
      </c>
      <c r="F68" s="4">
        <f>SUMIFS('Job Number'!$K$2:$K$194,'Job Number'!$A$2:$A$194,'Product Result'!F$1,'Job Number'!$E$2:$E$194,'Product Result'!$A$68)</f>
        <v>0</v>
      </c>
      <c r="G68" s="4">
        <f>SUMIFS('Job Number'!$K$2:$K$194,'Job Number'!$A$2:$A$194,'Product Result'!G$1,'Job Number'!$E$2:$E$194,'Product Result'!$A$68)</f>
        <v>0</v>
      </c>
      <c r="H68" s="4">
        <f>SUMIFS('Job Number'!$K$2:$K$194,'Job Number'!$A$2:$A$194,'Product Result'!H$1,'Job Number'!$E$2:$E$194,'Product Result'!$A$68)</f>
        <v>0</v>
      </c>
      <c r="I68" s="4">
        <f>SUMIFS('Job Number'!$K$2:$K$194,'Job Number'!$A$2:$A$194,'Product Result'!I$1,'Job Number'!$E$2:$E$194,'Product Result'!$A$68)</f>
        <v>0</v>
      </c>
      <c r="J68" s="4">
        <f>SUMIFS('Job Number'!$K$2:$K$194,'Job Number'!$A$2:$A$194,'Product Result'!J$1,'Job Number'!$E$2:$E$194,'Product Result'!$A$68)</f>
        <v>0</v>
      </c>
      <c r="K68" s="4">
        <f>SUMIFS('Job Number'!$K$2:$K$194,'Job Number'!$A$2:$A$194,'Product Result'!K$1,'Job Number'!$E$2:$E$194,'Product Result'!$A$68)</f>
        <v>0</v>
      </c>
      <c r="L68" s="4">
        <f>SUMIFS('Job Number'!$K$2:$K$194,'Job Number'!$A$2:$A$194,'Product Result'!L$1,'Job Number'!$E$2:$E$194,'Product Result'!$A$68)</f>
        <v>0</v>
      </c>
      <c r="M68" s="4">
        <f>SUMIFS('Job Number'!$K$2:$K$194,'Job Number'!$A$2:$A$194,'Product Result'!M$1,'Job Number'!$E$2:$E$194,'Product Result'!$A$68)</f>
        <v>0</v>
      </c>
      <c r="N68" s="4">
        <f>SUMIFS('Job Number'!$K$2:$K$194,'Job Number'!$A$2:$A$194,'Product Result'!N$1,'Job Number'!$E$2:$E$194,'Product Result'!$A$68)</f>
        <v>0</v>
      </c>
      <c r="O68" s="4">
        <f>SUMIFS('Job Number'!$K$2:$K$194,'Job Number'!$A$2:$A$194,'Product Result'!O$1,'Job Number'!$E$2:$E$194,'Product Result'!$A$68)</f>
        <v>0</v>
      </c>
      <c r="P68" s="4">
        <f>SUMIFS('Job Number'!$K$2:$K$194,'Job Number'!$A$2:$A$194,'Product Result'!P$1,'Job Number'!$E$2:$E$194,'Product Result'!$A$68)</f>
        <v>0</v>
      </c>
      <c r="Q68" s="4">
        <f>SUMIFS('Job Number'!$K$2:$K$194,'Job Number'!$A$2:$A$194,'Product Result'!Q$1,'Job Number'!$E$2:$E$194,'Product Result'!$A$68)</f>
        <v>0</v>
      </c>
      <c r="R68" s="4">
        <f>SUMIFS('Job Number'!$K$2:$K$194,'Job Number'!$A$2:$A$194,'Product Result'!R$1,'Job Number'!$E$2:$E$194,'Product Result'!$A$68)</f>
        <v>0</v>
      </c>
      <c r="S68" s="4">
        <f>SUMIFS('Job Number'!$K$2:$K$194,'Job Number'!$A$2:$A$194,'Product Result'!S$1,'Job Number'!$E$2:$E$194,'Product Result'!$A$68)</f>
        <v>0</v>
      </c>
      <c r="T68" s="4">
        <f>SUMIFS('Job Number'!$K$2:$K$194,'Job Number'!$A$2:$A$194,'Product Result'!T$1,'Job Number'!$E$2:$E$194,'Product Result'!$A$68)</f>
        <v>0</v>
      </c>
      <c r="U68" s="4">
        <f>SUMIFS('Job Number'!$K$2:$K$194,'Job Number'!$A$2:$A$194,'Product Result'!U$1,'Job Number'!$E$2:$E$194,'Product Result'!$A$68)</f>
        <v>0</v>
      </c>
      <c r="V68" s="4">
        <f>SUMIFS('Job Number'!$K$2:$K$194,'Job Number'!$A$2:$A$194,'Product Result'!V$1,'Job Number'!$E$2:$E$194,'Product Result'!$A$68)</f>
        <v>0</v>
      </c>
      <c r="W68" s="4">
        <f>SUMIFS('Job Number'!$K$2:$K$194,'Job Number'!$A$2:$A$194,'Product Result'!W$1,'Job Number'!$E$2:$E$194,'Product Result'!$A$68)</f>
        <v>0</v>
      </c>
      <c r="X68" s="4">
        <f>SUMIFS('Job Number'!$K$2:$K$194,'Job Number'!$A$2:$A$194,'Product Result'!X$1,'Job Number'!$E$2:$E$194,'Product Result'!$A$68)</f>
        <v>0</v>
      </c>
      <c r="Y68" s="4">
        <f>SUMIFS('Job Number'!$K$2:$K$194,'Job Number'!$A$2:$A$194,'Product Result'!Y$1,'Job Number'!$E$2:$E$194,'Product Result'!$A$68)</f>
        <v>50</v>
      </c>
      <c r="Z68" s="4">
        <f>SUMIFS('Job Number'!$K$2:$K$194,'Job Number'!$A$2:$A$194,'Product Result'!Z$1,'Job Number'!$E$2:$E$194,'Product Result'!$A$68)</f>
        <v>0</v>
      </c>
      <c r="AA68" s="4">
        <f>SUMIFS('Job Number'!$K$2:$K$194,'Job Number'!$A$2:$A$194,'Product Result'!AA$1,'Job Number'!$E$2:$E$194,'Product Result'!$A$68)</f>
        <v>0</v>
      </c>
      <c r="AB68" s="4">
        <f>SUMIFS('Job Number'!$K$2:$K$194,'Job Number'!$A$2:$A$194,'Product Result'!AB$1,'Job Number'!$E$2:$E$194,'Product Result'!$A$68)</f>
        <v>0</v>
      </c>
      <c r="AC68" s="4">
        <f>SUMIFS('Job Number'!$K$2:$K$194,'Job Number'!$A$2:$A$194,'Product Result'!AC$1,'Job Number'!$E$2:$E$194,'Product Result'!$A$68)</f>
        <v>0</v>
      </c>
      <c r="AD68" s="4">
        <f>SUMIFS('Job Number'!$K$2:$K$194,'Job Number'!$A$2:$A$194,'Product Result'!AD$1,'Job Number'!$E$2:$E$194,'Product Result'!$A$68)</f>
        <v>0</v>
      </c>
      <c r="AE68" s="4">
        <f>SUMIFS('Job Number'!$K$2:$K$194,'Job Number'!$A$2:$A$194,'Product Result'!AE$1,'Job Number'!$E$2:$E$194,'Product Result'!$A$68)</f>
        <v>0</v>
      </c>
      <c r="AF68" s="4">
        <f>SUMIFS('Job Number'!$K$2:$K$194,'Job Number'!$A$2:$A$194,'Product Result'!AF$1,'Job Number'!$E$2:$E$194,'Product Result'!$A$68)</f>
        <v>0</v>
      </c>
      <c r="AG68" s="4">
        <f>SUMIFS('Job Number'!$K$2:$K$194,'Job Number'!$A$2:$A$194,'Product Result'!AG$1,'Job Number'!$E$2:$E$194,'Product Result'!$A$68)</f>
        <v>0</v>
      </c>
    </row>
    <row r="69" spans="1:33">
      <c r="A69" s="189" t="str">
        <f>'FG TYPE'!C19</f>
        <v>28#*2C+24#*2C+AL+D+</v>
      </c>
      <c r="B69" s="185">
        <f>IFERROR(B68/#REF!,0)</f>
        <v>0</v>
      </c>
      <c r="C69" s="1" t="s">
        <v>2</v>
      </c>
      <c r="D69" s="5" t="str">
        <f>IFERROR(D68/#REF!,"")</f>
        <v/>
      </c>
      <c r="E69" s="5" t="str">
        <f>IFERROR(E68/#REF!,"")</f>
        <v/>
      </c>
      <c r="F69" s="5" t="str">
        <f>IFERROR(F68/#REF!,"")</f>
        <v/>
      </c>
      <c r="G69" s="5" t="str">
        <f>IFERROR(G68/#REF!,"")</f>
        <v/>
      </c>
      <c r="H69" s="5" t="str">
        <f>IFERROR(H68/#REF!,"")</f>
        <v/>
      </c>
      <c r="I69" s="5" t="str">
        <f>IFERROR(I68/#REF!,"")</f>
        <v/>
      </c>
      <c r="J69" s="5" t="str">
        <f>IFERROR(J68/#REF!,"")</f>
        <v/>
      </c>
      <c r="K69" s="5" t="str">
        <f>IFERROR(K68/#REF!,"")</f>
        <v/>
      </c>
      <c r="L69" s="5" t="str">
        <f>IFERROR(L68/#REF!,"")</f>
        <v/>
      </c>
      <c r="M69" s="5" t="str">
        <f>IFERROR(M68/#REF!,"")</f>
        <v/>
      </c>
      <c r="N69" s="5" t="str">
        <f>IFERROR(N68/#REF!,"")</f>
        <v/>
      </c>
      <c r="O69" s="5" t="str">
        <f>IFERROR(O68/#REF!,"")</f>
        <v/>
      </c>
      <c r="P69" s="5" t="str">
        <f>IFERROR(P68/#REF!,"")</f>
        <v/>
      </c>
      <c r="Q69" s="5" t="str">
        <f>IFERROR(Q68/#REF!,"")</f>
        <v/>
      </c>
      <c r="R69" s="5" t="str">
        <f>IFERROR(R68/#REF!,"")</f>
        <v/>
      </c>
      <c r="S69" s="5" t="str">
        <f>IFERROR(S68/#REF!,"")</f>
        <v/>
      </c>
      <c r="T69" s="5" t="str">
        <f>IFERROR(T68/#REF!,"")</f>
        <v/>
      </c>
      <c r="U69" s="5" t="str">
        <f>IFERROR(U68/#REF!,"")</f>
        <v/>
      </c>
      <c r="V69" s="5" t="str">
        <f>IFERROR(V68/#REF!,"")</f>
        <v/>
      </c>
      <c r="W69" s="5" t="str">
        <f>IFERROR(W68/#REF!,"")</f>
        <v/>
      </c>
      <c r="X69" s="5" t="str">
        <f>IFERROR(X68/#REF!,"")</f>
        <v/>
      </c>
      <c r="Y69" s="5" t="str">
        <f>IFERROR(Y68/#REF!,"")</f>
        <v/>
      </c>
      <c r="Z69" s="5" t="str">
        <f>IFERROR(Z68/#REF!,"")</f>
        <v/>
      </c>
      <c r="AA69" s="5" t="str">
        <f>IFERROR(AA68/#REF!,"")</f>
        <v/>
      </c>
      <c r="AB69" s="5" t="str">
        <f>IFERROR(AB68/#REF!,"")</f>
        <v/>
      </c>
      <c r="AC69" s="5" t="str">
        <f>IFERROR(AC68/#REF!,"")</f>
        <v/>
      </c>
      <c r="AD69" s="5" t="str">
        <f>IFERROR(AD68/#REF!,"")</f>
        <v/>
      </c>
      <c r="AE69" s="5" t="str">
        <f>IFERROR(AE68/#REF!,"")</f>
        <v/>
      </c>
      <c r="AF69" s="5" t="str">
        <f>IFERROR(AF68/#REF!,"")</f>
        <v/>
      </c>
      <c r="AG69" s="5" t="str">
        <f>IFERROR(AG68/#REF!,"")</f>
        <v/>
      </c>
    </row>
    <row r="70" spans="1:33">
      <c r="B70" s="65">
        <f>SUM(D70:AG70)-AE70-X70-Q70-J70</f>
        <v>0</v>
      </c>
      <c r="C70" s="1" t="s">
        <v>3</v>
      </c>
      <c r="D70" s="4">
        <f>SUMIFS('Job Number'!$Q$2:$Q$194,'Job Number'!$A$2:$A$194,'Product Result'!D$1,'Job Number'!$E$2:$E$194,'Product Result'!$A$68)</f>
        <v>0</v>
      </c>
      <c r="E70" s="4">
        <f>SUMIFS('Job Number'!$Q$2:$Q$194,'Job Number'!$A$2:$A$194,'Product Result'!E$1,'Job Number'!$E$2:$E$194,'Product Result'!$A$68)</f>
        <v>0</v>
      </c>
      <c r="F70" s="4">
        <f>SUMIFS('Job Number'!$Q$2:$Q$194,'Job Number'!$A$2:$A$194,'Product Result'!F$1,'Job Number'!$E$2:$E$194,'Product Result'!$A$68)</f>
        <v>0</v>
      </c>
      <c r="G70" s="4">
        <f>SUMIFS('Job Number'!$Q$2:$Q$194,'Job Number'!$A$2:$A$194,'Product Result'!G$1,'Job Number'!$E$2:$E$194,'Product Result'!$A$68)</f>
        <v>0</v>
      </c>
      <c r="H70" s="4">
        <f>SUMIFS('Job Number'!$Q$2:$Q$194,'Job Number'!$A$2:$A$194,'Product Result'!H$1,'Job Number'!$E$2:$E$194,'Product Result'!$A$68)</f>
        <v>0</v>
      </c>
      <c r="I70" s="4">
        <f>SUMIFS('Job Number'!$Q$2:$Q$194,'Job Number'!$A$2:$A$194,'Product Result'!I$1,'Job Number'!$E$2:$E$194,'Product Result'!$A$68)</f>
        <v>0</v>
      </c>
      <c r="J70" s="4">
        <f>SUMIFS('Job Number'!$Q$2:$Q$194,'Job Number'!$A$2:$A$194,'Product Result'!J$1,'Job Number'!$E$2:$E$194,'Product Result'!$A$68)</f>
        <v>0</v>
      </c>
      <c r="K70" s="4">
        <f>SUMIFS('Job Number'!$Q$2:$Q$194,'Job Number'!$A$2:$A$194,'Product Result'!K$1,'Job Number'!$E$2:$E$194,'Product Result'!$A$68)</f>
        <v>0</v>
      </c>
      <c r="L70" s="4">
        <f>SUMIFS('Job Number'!$Q$2:$Q$194,'Job Number'!$A$2:$A$194,'Product Result'!L$1,'Job Number'!$E$2:$E$194,'Product Result'!$A$68)</f>
        <v>0</v>
      </c>
      <c r="M70" s="4">
        <f>SUMIFS('Job Number'!$Q$2:$Q$194,'Job Number'!$A$2:$A$194,'Product Result'!M$1,'Job Number'!$E$2:$E$194,'Product Result'!$A$68)</f>
        <v>0</v>
      </c>
      <c r="N70" s="4">
        <f>SUMIFS('Job Number'!$Q$2:$Q$194,'Job Number'!$A$2:$A$194,'Product Result'!N$1,'Job Number'!$E$2:$E$194,'Product Result'!$A$68)</f>
        <v>0</v>
      </c>
      <c r="O70" s="4">
        <f>SUMIFS('Job Number'!$Q$2:$Q$194,'Job Number'!$A$2:$A$194,'Product Result'!O$1,'Job Number'!$E$2:$E$194,'Product Result'!$A$68)</f>
        <v>0</v>
      </c>
      <c r="P70" s="4">
        <f>SUMIFS('Job Number'!$Q$2:$Q$194,'Job Number'!$A$2:$A$194,'Product Result'!P$1,'Job Number'!$E$2:$E$194,'Product Result'!$A$68)</f>
        <v>0</v>
      </c>
      <c r="Q70" s="4">
        <f>SUMIFS('Job Number'!$Q$2:$Q$194,'Job Number'!$A$2:$A$194,'Product Result'!Q$1,'Job Number'!$E$2:$E$194,'Product Result'!$A$68)</f>
        <v>0</v>
      </c>
      <c r="R70" s="4">
        <f>SUMIFS('Job Number'!$Q$2:$Q$194,'Job Number'!$A$2:$A$194,'Product Result'!R$1,'Job Number'!$E$2:$E$194,'Product Result'!$A$68)</f>
        <v>0</v>
      </c>
      <c r="S70" s="4">
        <f>SUMIFS('Job Number'!$Q$2:$Q$194,'Job Number'!$A$2:$A$194,'Product Result'!S$1,'Job Number'!$E$2:$E$194,'Product Result'!$A$68)</f>
        <v>0</v>
      </c>
      <c r="T70" s="4">
        <f>SUMIFS('Job Number'!$Q$2:$Q$194,'Job Number'!$A$2:$A$194,'Product Result'!T$1,'Job Number'!$E$2:$E$194,'Product Result'!$A$68)</f>
        <v>0</v>
      </c>
      <c r="U70" s="4">
        <f>SUMIFS('Job Number'!$Q$2:$Q$194,'Job Number'!$A$2:$A$194,'Product Result'!U$1,'Job Number'!$E$2:$E$194,'Product Result'!$A$68)</f>
        <v>0</v>
      </c>
      <c r="V70" s="4">
        <f>SUMIFS('Job Number'!$Q$2:$Q$194,'Job Number'!$A$2:$A$194,'Product Result'!V$1,'Job Number'!$E$2:$E$194,'Product Result'!$A$68)</f>
        <v>0</v>
      </c>
      <c r="W70" s="4">
        <f>SUMIFS('Job Number'!$Q$2:$Q$194,'Job Number'!$A$2:$A$194,'Product Result'!W$1,'Job Number'!$E$2:$E$194,'Product Result'!$A$68)</f>
        <v>0</v>
      </c>
      <c r="X70" s="4">
        <f>SUMIFS('Job Number'!$Q$2:$Q$194,'Job Number'!$A$2:$A$194,'Product Result'!X$1,'Job Number'!$E$2:$E$194,'Product Result'!$A$68)</f>
        <v>0</v>
      </c>
      <c r="Y70" s="4">
        <f>SUMIFS('Job Number'!$Q$2:$Q$194,'Job Number'!$A$2:$A$194,'Product Result'!Y$1,'Job Number'!$E$2:$E$194,'Product Result'!$A$68)</f>
        <v>0</v>
      </c>
      <c r="Z70" s="4">
        <f>SUMIFS('Job Number'!$Q$2:$Q$194,'Job Number'!$A$2:$A$194,'Product Result'!Z$1,'Job Number'!$E$2:$E$194,'Product Result'!$A$68)</f>
        <v>0</v>
      </c>
      <c r="AA70" s="4">
        <f>SUMIFS('Job Number'!$Q$2:$Q$194,'Job Number'!$A$2:$A$194,'Product Result'!AA$1,'Job Number'!$E$2:$E$194,'Product Result'!$A$68)</f>
        <v>0</v>
      </c>
      <c r="AB70" s="4">
        <f>SUMIFS('Job Number'!$Q$2:$Q$194,'Job Number'!$A$2:$A$194,'Product Result'!AB$1,'Job Number'!$E$2:$E$194,'Product Result'!$A$68)</f>
        <v>0</v>
      </c>
      <c r="AC70" s="4">
        <f>SUMIFS('Job Number'!$Q$2:$Q$194,'Job Number'!$A$2:$A$194,'Product Result'!AC$1,'Job Number'!$E$2:$E$194,'Product Result'!$A$68)</f>
        <v>0</v>
      </c>
      <c r="AD70" s="4">
        <f>SUMIFS('Job Number'!$Q$2:$Q$194,'Job Number'!$A$2:$A$194,'Product Result'!AD$1,'Job Number'!$E$2:$E$194,'Product Result'!$A$68)</f>
        <v>0</v>
      </c>
      <c r="AE70" s="4">
        <f>SUMIFS('Job Number'!$Q$2:$Q$194,'Job Number'!$A$2:$A$194,'Product Result'!AE$1,'Job Number'!$E$2:$E$194,'Product Result'!$A$68)</f>
        <v>0</v>
      </c>
      <c r="AF70" s="4">
        <f>SUMIFS('Job Number'!$Q$2:$Q$194,'Job Number'!$A$2:$A$194,'Product Result'!AF$1,'Job Number'!$E$2:$E$194,'Product Result'!$A$68)</f>
        <v>0</v>
      </c>
      <c r="AG70" s="4">
        <f>SUMIFS('Job Number'!$Q$2:$Q$194,'Job Number'!$A$2:$A$194,'Product Result'!AG$1,'Job Number'!$E$2:$E$194,'Product Result'!$A$68)</f>
        <v>0</v>
      </c>
    </row>
    <row r="71" spans="1:33" ht="15.75" thickBot="1">
      <c r="B71" s="185">
        <f>IFERROR(B70/B68,0)</f>
        <v>0</v>
      </c>
      <c r="C71" s="1" t="s">
        <v>4</v>
      </c>
      <c r="D71" s="6" t="str">
        <f t="shared" ref="D71:AG71" si="13">IFERROR(D70/D68,"")</f>
        <v/>
      </c>
      <c r="E71" s="6" t="str">
        <f t="shared" si="13"/>
        <v/>
      </c>
      <c r="F71" s="6" t="str">
        <f t="shared" si="13"/>
        <v/>
      </c>
      <c r="G71" s="6" t="str">
        <f t="shared" si="13"/>
        <v/>
      </c>
      <c r="H71" s="6" t="str">
        <f t="shared" si="13"/>
        <v/>
      </c>
      <c r="I71" s="6" t="str">
        <f t="shared" si="13"/>
        <v/>
      </c>
      <c r="J71" s="6" t="str">
        <f t="shared" si="13"/>
        <v/>
      </c>
      <c r="K71" s="6" t="str">
        <f t="shared" si="13"/>
        <v/>
      </c>
      <c r="L71" s="6" t="str">
        <f t="shared" si="13"/>
        <v/>
      </c>
      <c r="M71" s="6" t="str">
        <f t="shared" si="13"/>
        <v/>
      </c>
      <c r="N71" s="6" t="str">
        <f t="shared" si="13"/>
        <v/>
      </c>
      <c r="O71" s="6" t="str">
        <f t="shared" si="13"/>
        <v/>
      </c>
      <c r="P71" s="6" t="str">
        <f t="shared" si="13"/>
        <v/>
      </c>
      <c r="Q71" s="6" t="str">
        <f t="shared" si="13"/>
        <v/>
      </c>
      <c r="R71" s="6" t="str">
        <f t="shared" si="13"/>
        <v/>
      </c>
      <c r="S71" s="6" t="str">
        <f t="shared" si="13"/>
        <v/>
      </c>
      <c r="T71" s="6" t="str">
        <f t="shared" si="13"/>
        <v/>
      </c>
      <c r="U71" s="6" t="str">
        <f t="shared" si="13"/>
        <v/>
      </c>
      <c r="V71" s="6" t="str">
        <f t="shared" si="13"/>
        <v/>
      </c>
      <c r="W71" s="6" t="str">
        <f t="shared" si="13"/>
        <v/>
      </c>
      <c r="X71" s="6" t="str">
        <f t="shared" si="13"/>
        <v/>
      </c>
      <c r="Y71" s="6">
        <f t="shared" si="13"/>
        <v>0</v>
      </c>
      <c r="Z71" s="6" t="str">
        <f t="shared" si="13"/>
        <v/>
      </c>
      <c r="AA71" s="6" t="str">
        <f t="shared" si="13"/>
        <v/>
      </c>
      <c r="AB71" s="6" t="str">
        <f t="shared" si="13"/>
        <v/>
      </c>
      <c r="AC71" s="6" t="str">
        <f t="shared" si="13"/>
        <v/>
      </c>
      <c r="AD71" s="6" t="str">
        <f t="shared" si="13"/>
        <v/>
      </c>
      <c r="AE71" s="6" t="str">
        <f t="shared" si="13"/>
        <v/>
      </c>
      <c r="AF71" s="6" t="str">
        <f t="shared" si="13"/>
        <v/>
      </c>
      <c r="AG71" s="6" t="str">
        <f t="shared" si="13"/>
        <v/>
      </c>
    </row>
    <row r="72" spans="1:33" ht="15.75" thickBot="1">
      <c r="D72" s="244"/>
      <c r="E72" s="244"/>
      <c r="F72" s="24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</row>
    <row r="73" spans="1:33">
      <c r="A73" s="189" t="str">
        <f>'FG TYPE'!B20</f>
        <v>W03-25040031-Y</v>
      </c>
      <c r="B73" s="65">
        <f>SUM(D73:AG73)</f>
        <v>7200</v>
      </c>
      <c r="C73" s="1" t="s">
        <v>1</v>
      </c>
      <c r="D73" s="4">
        <f>SUMIFS('Job Number'!$K$2:$K$194,'Job Number'!$A$2:$A$194,'Product Result'!D$1,'Job Number'!$E$2:$E$194,'Product Result'!$A$73)</f>
        <v>0</v>
      </c>
      <c r="E73" s="4">
        <f>SUMIFS('Job Number'!$K$2:$K$194,'Job Number'!$A$2:$A$194,'Product Result'!E$1,'Job Number'!$E$2:$E$194,'Product Result'!$A$73)</f>
        <v>0</v>
      </c>
      <c r="F73" s="4">
        <f>SUMIFS('Job Number'!$K$2:$K$194,'Job Number'!$A$2:$A$194,'Product Result'!F$1,'Job Number'!$E$2:$E$194,'Product Result'!$A$73)</f>
        <v>0</v>
      </c>
      <c r="G73" s="4">
        <f>SUMIFS('Job Number'!$K$2:$K$194,'Job Number'!$A$2:$A$194,'Product Result'!G$1,'Job Number'!$E$2:$E$194,'Product Result'!$A$73)</f>
        <v>0</v>
      </c>
      <c r="H73" s="4">
        <f>SUMIFS('Job Number'!$K$2:$K$194,'Job Number'!$A$2:$A$194,'Product Result'!H$1,'Job Number'!$E$2:$E$194,'Product Result'!$A$73)</f>
        <v>0</v>
      </c>
      <c r="I73" s="4">
        <f>SUMIFS('Job Number'!$K$2:$K$194,'Job Number'!$A$2:$A$194,'Product Result'!I$1,'Job Number'!$E$2:$E$194,'Product Result'!$A$73)</f>
        <v>0</v>
      </c>
      <c r="J73" s="4">
        <f>SUMIFS('Job Number'!$K$2:$K$194,'Job Number'!$A$2:$A$194,'Product Result'!J$1,'Job Number'!$E$2:$E$194,'Product Result'!$A$73)</f>
        <v>0</v>
      </c>
      <c r="K73" s="4">
        <f>SUMIFS('Job Number'!$K$2:$K$194,'Job Number'!$A$2:$A$194,'Product Result'!K$1,'Job Number'!$E$2:$E$194,'Product Result'!$A$73)</f>
        <v>0</v>
      </c>
      <c r="L73" s="4">
        <f>SUMIFS('Job Number'!$K$2:$K$194,'Job Number'!$A$2:$A$194,'Product Result'!L$1,'Job Number'!$E$2:$E$194,'Product Result'!$A$73)</f>
        <v>0</v>
      </c>
      <c r="M73" s="4">
        <f>SUMIFS('Job Number'!$K$2:$K$194,'Job Number'!$A$2:$A$194,'Product Result'!M$1,'Job Number'!$E$2:$E$194,'Product Result'!$A$73)</f>
        <v>0</v>
      </c>
      <c r="N73" s="4">
        <f>SUMIFS('Job Number'!$K$2:$K$194,'Job Number'!$A$2:$A$194,'Product Result'!N$1,'Job Number'!$E$2:$E$194,'Product Result'!$A$73)</f>
        <v>0</v>
      </c>
      <c r="O73" s="4">
        <f>SUMIFS('Job Number'!$K$2:$K$194,'Job Number'!$A$2:$A$194,'Product Result'!O$1,'Job Number'!$E$2:$E$194,'Product Result'!$A$73)</f>
        <v>0</v>
      </c>
      <c r="P73" s="4">
        <f>SUMIFS('Job Number'!$K$2:$K$194,'Job Number'!$A$2:$A$194,'Product Result'!P$1,'Job Number'!$E$2:$E$194,'Product Result'!$A$73)</f>
        <v>0</v>
      </c>
      <c r="Q73" s="4">
        <f>SUMIFS('Job Number'!$K$2:$K$194,'Job Number'!$A$2:$A$194,'Product Result'!Q$1,'Job Number'!$E$2:$E$194,'Product Result'!$A$73)</f>
        <v>0</v>
      </c>
      <c r="R73" s="4">
        <f>SUMIFS('Job Number'!$K$2:$K$194,'Job Number'!$A$2:$A$194,'Product Result'!R$1,'Job Number'!$E$2:$E$194,'Product Result'!$A$73)</f>
        <v>0</v>
      </c>
      <c r="S73" s="4">
        <f>SUMIFS('Job Number'!$K$2:$K$194,'Job Number'!$A$2:$A$194,'Product Result'!S$1,'Job Number'!$E$2:$E$194,'Product Result'!$A$73)</f>
        <v>0</v>
      </c>
      <c r="T73" s="4">
        <f>SUMIFS('Job Number'!$K$2:$K$194,'Job Number'!$A$2:$A$194,'Product Result'!T$1,'Job Number'!$E$2:$E$194,'Product Result'!$A$73)</f>
        <v>0</v>
      </c>
      <c r="U73" s="4">
        <f>SUMIFS('Job Number'!$K$2:$K$194,'Job Number'!$A$2:$A$194,'Product Result'!U$1,'Job Number'!$E$2:$E$194,'Product Result'!$A$73)</f>
        <v>0</v>
      </c>
      <c r="V73" s="4">
        <f>SUMIFS('Job Number'!$K$2:$K$194,'Job Number'!$A$2:$A$194,'Product Result'!V$1,'Job Number'!$E$2:$E$194,'Product Result'!$A$73)</f>
        <v>0</v>
      </c>
      <c r="W73" s="4">
        <f>SUMIFS('Job Number'!$K$2:$K$194,'Job Number'!$A$2:$A$194,'Product Result'!W$1,'Job Number'!$E$2:$E$194,'Product Result'!$A$73)</f>
        <v>0</v>
      </c>
      <c r="X73" s="4">
        <f>SUMIFS('Job Number'!$K$2:$K$194,'Job Number'!$A$2:$A$194,'Product Result'!X$1,'Job Number'!$E$2:$E$194,'Product Result'!$A$73)</f>
        <v>0</v>
      </c>
      <c r="Y73" s="4">
        <f>SUMIFS('Job Number'!$K$2:$K$194,'Job Number'!$A$2:$A$194,'Product Result'!Y$1,'Job Number'!$E$2:$E$194,'Product Result'!$A$73)</f>
        <v>7200</v>
      </c>
      <c r="Z73" s="4">
        <f>SUMIFS('Job Number'!$K$2:$K$194,'Job Number'!$A$2:$A$194,'Product Result'!Z$1,'Job Number'!$E$2:$E$194,'Product Result'!$A$73)</f>
        <v>0</v>
      </c>
      <c r="AA73" s="4">
        <f>SUMIFS('Job Number'!$K$2:$K$194,'Job Number'!$A$2:$A$194,'Product Result'!AA$1,'Job Number'!$E$2:$E$194,'Product Result'!$A$73)</f>
        <v>0</v>
      </c>
      <c r="AB73" s="4">
        <f>SUMIFS('Job Number'!$K$2:$K$194,'Job Number'!$A$2:$A$194,'Product Result'!AB$1,'Job Number'!$E$2:$E$194,'Product Result'!$A$73)</f>
        <v>0</v>
      </c>
      <c r="AC73" s="4">
        <f>SUMIFS('Job Number'!$K$2:$K$194,'Job Number'!$A$2:$A$194,'Product Result'!AC$1,'Job Number'!$E$2:$E$194,'Product Result'!$A$73)</f>
        <v>0</v>
      </c>
      <c r="AD73" s="4">
        <f>SUMIFS('Job Number'!$K$2:$K$194,'Job Number'!$A$2:$A$194,'Product Result'!AD$1,'Job Number'!$E$2:$E$194,'Product Result'!$A$73)</f>
        <v>0</v>
      </c>
      <c r="AE73" s="4">
        <f>SUMIFS('Job Number'!$K$2:$K$194,'Job Number'!$A$2:$A$194,'Product Result'!AE$1,'Job Number'!$E$2:$E$194,'Product Result'!$A$73)</f>
        <v>0</v>
      </c>
      <c r="AF73" s="4">
        <f>SUMIFS('Job Number'!$K$2:$K$194,'Job Number'!$A$2:$A$194,'Product Result'!AF$1,'Job Number'!$E$2:$E$194,'Product Result'!$A$73)</f>
        <v>0</v>
      </c>
      <c r="AG73" s="4">
        <f>SUMIFS('Job Number'!$K$2:$K$194,'Job Number'!$A$2:$A$194,'Product Result'!AG$1,'Job Number'!$E$2:$E$194,'Product Result'!$A$73)</f>
        <v>0</v>
      </c>
    </row>
    <row r="74" spans="1:33">
      <c r="A74" s="189" t="str">
        <f>'FG TYPE'!C20</f>
        <v>28#*2C+24#*2C+AL+D+</v>
      </c>
      <c r="B74" s="185">
        <f>IFERROR(B73/#REF!,0)</f>
        <v>0</v>
      </c>
      <c r="C74" s="1" t="s">
        <v>2</v>
      </c>
      <c r="D74" s="5" t="str">
        <f>IFERROR(D73/#REF!,"")</f>
        <v/>
      </c>
      <c r="E74" s="5" t="str">
        <f>IFERROR(E73/#REF!,"")</f>
        <v/>
      </c>
      <c r="F74" s="5" t="str">
        <f>IFERROR(F73/#REF!,"")</f>
        <v/>
      </c>
      <c r="G74" s="5" t="str">
        <f>IFERROR(G73/#REF!,"")</f>
        <v/>
      </c>
      <c r="H74" s="5" t="str">
        <f>IFERROR(H73/#REF!,"")</f>
        <v/>
      </c>
      <c r="I74" s="5" t="str">
        <f>IFERROR(I73/#REF!,"")</f>
        <v/>
      </c>
      <c r="J74" s="5" t="str">
        <f>IFERROR(J73/#REF!,"")</f>
        <v/>
      </c>
      <c r="K74" s="5" t="str">
        <f>IFERROR(K73/#REF!,"")</f>
        <v/>
      </c>
      <c r="L74" s="5" t="str">
        <f>IFERROR(L73/#REF!,"")</f>
        <v/>
      </c>
      <c r="M74" s="5" t="str">
        <f>IFERROR(M73/#REF!,"")</f>
        <v/>
      </c>
      <c r="N74" s="5" t="str">
        <f>IFERROR(N73/#REF!,"")</f>
        <v/>
      </c>
      <c r="O74" s="5" t="str">
        <f>IFERROR(O73/#REF!,"")</f>
        <v/>
      </c>
      <c r="P74" s="5" t="str">
        <f>IFERROR(P73/#REF!,"")</f>
        <v/>
      </c>
      <c r="Q74" s="5" t="str">
        <f>IFERROR(Q73/#REF!,"")</f>
        <v/>
      </c>
      <c r="R74" s="5" t="str">
        <f>IFERROR(R73/#REF!,"")</f>
        <v/>
      </c>
      <c r="S74" s="5" t="str">
        <f>IFERROR(S73/#REF!,"")</f>
        <v/>
      </c>
      <c r="T74" s="5" t="str">
        <f>IFERROR(T73/#REF!,"")</f>
        <v/>
      </c>
      <c r="U74" s="5" t="str">
        <f>IFERROR(U73/#REF!,"")</f>
        <v/>
      </c>
      <c r="V74" s="5" t="str">
        <f>IFERROR(V73/#REF!,"")</f>
        <v/>
      </c>
      <c r="W74" s="5" t="str">
        <f>IFERROR(W73/#REF!,"")</f>
        <v/>
      </c>
      <c r="X74" s="5" t="str">
        <f>IFERROR(X73/#REF!,"")</f>
        <v/>
      </c>
      <c r="Y74" s="5" t="str">
        <f>IFERROR(Y73/#REF!,"")</f>
        <v/>
      </c>
      <c r="Z74" s="5" t="str">
        <f>IFERROR(Z73/#REF!,"")</f>
        <v/>
      </c>
      <c r="AA74" s="5" t="str">
        <f>IFERROR(AA73/#REF!,"")</f>
        <v/>
      </c>
      <c r="AB74" s="5" t="str">
        <f>IFERROR(AB73/#REF!,"")</f>
        <v/>
      </c>
      <c r="AC74" s="5" t="str">
        <f>IFERROR(AC73/#REF!,"")</f>
        <v/>
      </c>
      <c r="AD74" s="5" t="str">
        <f>IFERROR(AD73/#REF!,"")</f>
        <v/>
      </c>
      <c r="AE74" s="5" t="str">
        <f>IFERROR(AE73/#REF!,"")</f>
        <v/>
      </c>
      <c r="AF74" s="5" t="str">
        <f>IFERROR(AF73/#REF!,"")</f>
        <v/>
      </c>
      <c r="AG74" s="5" t="str">
        <f>IFERROR(AG73/#REF!,"")</f>
        <v/>
      </c>
    </row>
    <row r="75" spans="1:33">
      <c r="B75" s="65">
        <f>SUM(D75:AG75)-AE75-X75-Q75-J75</f>
        <v>3.4124512428966415E-3</v>
      </c>
      <c r="C75" s="1" t="s">
        <v>3</v>
      </c>
      <c r="D75" s="4">
        <f>SUMIFS('Job Number'!$Q$2:$Q$194,'Job Number'!$A$2:$A$194,'Product Result'!D$1,'Job Number'!$E$2:$E$194,'Product Result'!$A$73)</f>
        <v>0</v>
      </c>
      <c r="E75" s="4">
        <f>SUMIFS('Job Number'!$Q$2:$Q$194,'Job Number'!$A$2:$A$194,'Product Result'!E$1,'Job Number'!$E$2:$E$194,'Product Result'!$A$73)</f>
        <v>0</v>
      </c>
      <c r="F75" s="4">
        <f>SUMIFS('Job Number'!$Q$2:$Q$194,'Job Number'!$A$2:$A$194,'Product Result'!F$1,'Job Number'!$E$2:$E$194,'Product Result'!$A$73)</f>
        <v>0</v>
      </c>
      <c r="G75" s="4">
        <f>SUMIFS('Job Number'!$Q$2:$Q$194,'Job Number'!$A$2:$A$194,'Product Result'!G$1,'Job Number'!$E$2:$E$194,'Product Result'!$A$73)</f>
        <v>0</v>
      </c>
      <c r="H75" s="4">
        <f>SUMIFS('Job Number'!$Q$2:$Q$194,'Job Number'!$A$2:$A$194,'Product Result'!H$1,'Job Number'!$E$2:$E$194,'Product Result'!$A$73)</f>
        <v>0</v>
      </c>
      <c r="I75" s="4">
        <f>SUMIFS('Job Number'!$Q$2:$Q$194,'Job Number'!$A$2:$A$194,'Product Result'!I$1,'Job Number'!$E$2:$E$194,'Product Result'!$A$73)</f>
        <v>0</v>
      </c>
      <c r="J75" s="4">
        <f>SUMIFS('Job Number'!$Q$2:$Q$194,'Job Number'!$A$2:$A$194,'Product Result'!J$1,'Job Number'!$E$2:$E$194,'Product Result'!$A$73)</f>
        <v>0</v>
      </c>
      <c r="K75" s="4">
        <f>SUMIFS('Job Number'!$Q$2:$Q$194,'Job Number'!$A$2:$A$194,'Product Result'!K$1,'Job Number'!$E$2:$E$194,'Product Result'!$A$73)</f>
        <v>0</v>
      </c>
      <c r="L75" s="4">
        <f>SUMIFS('Job Number'!$Q$2:$Q$194,'Job Number'!$A$2:$A$194,'Product Result'!L$1,'Job Number'!$E$2:$E$194,'Product Result'!$A$73)</f>
        <v>0</v>
      </c>
      <c r="M75" s="4">
        <f>SUMIFS('Job Number'!$Q$2:$Q$194,'Job Number'!$A$2:$A$194,'Product Result'!M$1,'Job Number'!$E$2:$E$194,'Product Result'!$A$73)</f>
        <v>0</v>
      </c>
      <c r="N75" s="4">
        <f>SUMIFS('Job Number'!$Q$2:$Q$194,'Job Number'!$A$2:$A$194,'Product Result'!N$1,'Job Number'!$E$2:$E$194,'Product Result'!$A$73)</f>
        <v>0</v>
      </c>
      <c r="O75" s="4">
        <f>SUMIFS('Job Number'!$Q$2:$Q$194,'Job Number'!$A$2:$A$194,'Product Result'!O$1,'Job Number'!$E$2:$E$194,'Product Result'!$A$73)</f>
        <v>0</v>
      </c>
      <c r="P75" s="4">
        <f>SUMIFS('Job Number'!$Q$2:$Q$194,'Job Number'!$A$2:$A$194,'Product Result'!P$1,'Job Number'!$E$2:$E$194,'Product Result'!$A$73)</f>
        <v>0</v>
      </c>
      <c r="Q75" s="4">
        <f>SUMIFS('Job Number'!$Q$2:$Q$194,'Job Number'!$A$2:$A$194,'Product Result'!Q$1,'Job Number'!$E$2:$E$194,'Product Result'!$A$73)</f>
        <v>0</v>
      </c>
      <c r="R75" s="4">
        <f>SUMIFS('Job Number'!$Q$2:$Q$194,'Job Number'!$A$2:$A$194,'Product Result'!R$1,'Job Number'!$E$2:$E$194,'Product Result'!$A$73)</f>
        <v>0</v>
      </c>
      <c r="S75" s="4">
        <f>SUMIFS('Job Number'!$Q$2:$Q$194,'Job Number'!$A$2:$A$194,'Product Result'!S$1,'Job Number'!$E$2:$E$194,'Product Result'!$A$73)</f>
        <v>0</v>
      </c>
      <c r="T75" s="4">
        <f>SUMIFS('Job Number'!$Q$2:$Q$194,'Job Number'!$A$2:$A$194,'Product Result'!T$1,'Job Number'!$E$2:$E$194,'Product Result'!$A$73)</f>
        <v>0</v>
      </c>
      <c r="U75" s="4">
        <f>SUMIFS('Job Number'!$Q$2:$Q$194,'Job Number'!$A$2:$A$194,'Product Result'!U$1,'Job Number'!$E$2:$E$194,'Product Result'!$A$73)</f>
        <v>0</v>
      </c>
      <c r="V75" s="4">
        <f>SUMIFS('Job Number'!$Q$2:$Q$194,'Job Number'!$A$2:$A$194,'Product Result'!V$1,'Job Number'!$E$2:$E$194,'Product Result'!$A$73)</f>
        <v>0</v>
      </c>
      <c r="W75" s="4">
        <f>SUMIFS('Job Number'!$Q$2:$Q$194,'Job Number'!$A$2:$A$194,'Product Result'!W$1,'Job Number'!$E$2:$E$194,'Product Result'!$A$73)</f>
        <v>0</v>
      </c>
      <c r="X75" s="4">
        <f>SUMIFS('Job Number'!$Q$2:$Q$194,'Job Number'!$A$2:$A$194,'Product Result'!X$1,'Job Number'!$E$2:$E$194,'Product Result'!$A$73)</f>
        <v>0</v>
      </c>
      <c r="Y75" s="4">
        <f>SUMIFS('Job Number'!$Q$2:$Q$194,'Job Number'!$A$2:$A$194,'Product Result'!Y$1,'Job Number'!$E$2:$E$194,'Product Result'!$A$73)</f>
        <v>3.4124512428966415E-3</v>
      </c>
      <c r="Z75" s="4">
        <f>SUMIFS('Job Number'!$Q$2:$Q$194,'Job Number'!$A$2:$A$194,'Product Result'!Z$1,'Job Number'!$E$2:$E$194,'Product Result'!$A$73)</f>
        <v>0</v>
      </c>
      <c r="AA75" s="4">
        <f>SUMIFS('Job Number'!$Q$2:$Q$194,'Job Number'!$A$2:$A$194,'Product Result'!AA$1,'Job Number'!$E$2:$E$194,'Product Result'!$A$73)</f>
        <v>0</v>
      </c>
      <c r="AB75" s="4">
        <f>SUMIFS('Job Number'!$Q$2:$Q$194,'Job Number'!$A$2:$A$194,'Product Result'!AB$1,'Job Number'!$E$2:$E$194,'Product Result'!$A$73)</f>
        <v>0</v>
      </c>
      <c r="AC75" s="4">
        <f>SUMIFS('Job Number'!$Q$2:$Q$194,'Job Number'!$A$2:$A$194,'Product Result'!AC$1,'Job Number'!$E$2:$E$194,'Product Result'!$A$73)</f>
        <v>0</v>
      </c>
      <c r="AD75" s="4">
        <f>SUMIFS('Job Number'!$Q$2:$Q$194,'Job Number'!$A$2:$A$194,'Product Result'!AD$1,'Job Number'!$E$2:$E$194,'Product Result'!$A$73)</f>
        <v>0</v>
      </c>
      <c r="AE75" s="4">
        <f>SUMIFS('Job Number'!$Q$2:$Q$194,'Job Number'!$A$2:$A$194,'Product Result'!AE$1,'Job Number'!$E$2:$E$194,'Product Result'!$A$73)</f>
        <v>0</v>
      </c>
      <c r="AF75" s="4">
        <f>SUMIFS('Job Number'!$Q$2:$Q$194,'Job Number'!$A$2:$A$194,'Product Result'!AF$1,'Job Number'!$E$2:$E$194,'Product Result'!$A$73)</f>
        <v>0</v>
      </c>
      <c r="AG75" s="4">
        <f>SUMIFS('Job Number'!$Q$2:$Q$194,'Job Number'!$A$2:$A$194,'Product Result'!AG$1,'Job Number'!$E$2:$E$194,'Product Result'!$A$73)</f>
        <v>0</v>
      </c>
    </row>
    <row r="76" spans="1:33" ht="15.75" thickBot="1">
      <c r="B76" s="185">
        <f>IFERROR(B75/B73,0)</f>
        <v>4.7395156151342243E-7</v>
      </c>
      <c r="C76" s="1" t="s">
        <v>4</v>
      </c>
      <c r="D76" s="6" t="str">
        <f t="shared" ref="D76:AG76" si="14">IFERROR(D75/D73,"")</f>
        <v/>
      </c>
      <c r="E76" s="6" t="str">
        <f t="shared" si="14"/>
        <v/>
      </c>
      <c r="F76" s="6" t="str">
        <f t="shared" si="14"/>
        <v/>
      </c>
      <c r="G76" s="6" t="str">
        <f t="shared" si="14"/>
        <v/>
      </c>
      <c r="H76" s="6" t="str">
        <f t="shared" si="14"/>
        <v/>
      </c>
      <c r="I76" s="6" t="str">
        <f t="shared" si="14"/>
        <v/>
      </c>
      <c r="J76" s="6" t="str">
        <f t="shared" si="14"/>
        <v/>
      </c>
      <c r="K76" s="6" t="str">
        <f t="shared" si="14"/>
        <v/>
      </c>
      <c r="L76" s="6" t="str">
        <f t="shared" si="14"/>
        <v/>
      </c>
      <c r="M76" s="6" t="str">
        <f t="shared" si="14"/>
        <v/>
      </c>
      <c r="N76" s="6" t="str">
        <f t="shared" si="14"/>
        <v/>
      </c>
      <c r="O76" s="6" t="str">
        <f t="shared" si="14"/>
        <v/>
      </c>
      <c r="P76" s="6" t="str">
        <f t="shared" si="14"/>
        <v/>
      </c>
      <c r="Q76" s="6" t="str">
        <f t="shared" si="14"/>
        <v/>
      </c>
      <c r="R76" s="6" t="str">
        <f t="shared" si="14"/>
        <v/>
      </c>
      <c r="S76" s="6" t="str">
        <f t="shared" si="14"/>
        <v/>
      </c>
      <c r="T76" s="6" t="str">
        <f t="shared" si="14"/>
        <v/>
      </c>
      <c r="U76" s="6" t="str">
        <f t="shared" si="14"/>
        <v/>
      </c>
      <c r="V76" s="6" t="str">
        <f t="shared" si="14"/>
        <v/>
      </c>
      <c r="W76" s="6" t="str">
        <f t="shared" si="14"/>
        <v/>
      </c>
      <c r="X76" s="6" t="str">
        <f t="shared" si="14"/>
        <v/>
      </c>
      <c r="Y76" s="6">
        <f t="shared" si="14"/>
        <v>4.7395156151342243E-7</v>
      </c>
      <c r="Z76" s="6" t="str">
        <f t="shared" si="14"/>
        <v/>
      </c>
      <c r="AA76" s="6" t="str">
        <f t="shared" si="14"/>
        <v/>
      </c>
      <c r="AB76" s="6" t="str">
        <f t="shared" si="14"/>
        <v/>
      </c>
      <c r="AC76" s="6" t="str">
        <f t="shared" si="14"/>
        <v/>
      </c>
      <c r="AD76" s="6" t="str">
        <f t="shared" si="14"/>
        <v/>
      </c>
      <c r="AE76" s="6" t="str">
        <f t="shared" si="14"/>
        <v/>
      </c>
      <c r="AF76" s="6" t="str">
        <f t="shared" si="14"/>
        <v/>
      </c>
      <c r="AG76" s="6" t="str">
        <f t="shared" si="14"/>
        <v/>
      </c>
    </row>
    <row r="77" spans="1:33" ht="15.75" thickBot="1"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</row>
    <row r="78" spans="1:33">
      <c r="A78" s="189" t="str">
        <f>'FG TYPE'!B21</f>
        <v>W03-25040032-Y</v>
      </c>
      <c r="B78" s="65">
        <f>SUM(D78:AG78)</f>
        <v>283</v>
      </c>
      <c r="C78" s="1" t="s">
        <v>1</v>
      </c>
      <c r="D78" s="4">
        <f>SUMIFS('Job Number'!$K$2:$K$194,'Job Number'!$A$2:$A$194,'Product Result'!D$1,'Job Number'!$E$2:$E$194,'Product Result'!$A$78)</f>
        <v>0</v>
      </c>
      <c r="E78" s="4">
        <f>SUMIFS('Job Number'!$K$2:$K$194,'Job Number'!$A$2:$A$194,'Product Result'!E$1,'Job Number'!$E$2:$E$194,'Product Result'!$A$78)</f>
        <v>0</v>
      </c>
      <c r="F78" s="4">
        <f>SUMIFS('Job Number'!$K$2:$K$194,'Job Number'!$A$2:$A$194,'Product Result'!F$1,'Job Number'!$E$2:$E$194,'Product Result'!$A$78)</f>
        <v>0</v>
      </c>
      <c r="G78" s="4">
        <f>SUMIFS('Job Number'!$K$2:$K$194,'Job Number'!$A$2:$A$194,'Product Result'!G$1,'Job Number'!$E$2:$E$194,'Product Result'!$A$78)</f>
        <v>0</v>
      </c>
      <c r="H78" s="4">
        <f>SUMIFS('Job Number'!$K$2:$K$194,'Job Number'!$A$2:$A$194,'Product Result'!H$1,'Job Number'!$E$2:$E$194,'Product Result'!$A$78)</f>
        <v>0</v>
      </c>
      <c r="I78" s="4">
        <f>SUMIFS('Job Number'!$K$2:$K$194,'Job Number'!$A$2:$A$194,'Product Result'!I$1,'Job Number'!$E$2:$E$194,'Product Result'!$A$78)</f>
        <v>0</v>
      </c>
      <c r="J78" s="4">
        <f>SUMIFS('Job Number'!$K$2:$K$194,'Job Number'!$A$2:$A$194,'Product Result'!J$1,'Job Number'!$E$2:$E$194,'Product Result'!$A$78)</f>
        <v>0</v>
      </c>
      <c r="K78" s="4">
        <f>SUMIFS('Job Number'!$K$2:$K$194,'Job Number'!$A$2:$A$194,'Product Result'!K$1,'Job Number'!$E$2:$E$194,'Product Result'!$A$78)</f>
        <v>0</v>
      </c>
      <c r="L78" s="4">
        <f>SUMIFS('Job Number'!$K$2:$K$194,'Job Number'!$A$2:$A$194,'Product Result'!L$1,'Job Number'!$E$2:$E$194,'Product Result'!$A$78)</f>
        <v>0</v>
      </c>
      <c r="M78" s="4">
        <f>SUMIFS('Job Number'!$K$2:$K$194,'Job Number'!$A$2:$A$194,'Product Result'!M$1,'Job Number'!$E$2:$E$194,'Product Result'!$A$78)</f>
        <v>0</v>
      </c>
      <c r="N78" s="4">
        <f>SUMIFS('Job Number'!$K$2:$K$194,'Job Number'!$A$2:$A$194,'Product Result'!N$1,'Job Number'!$E$2:$E$194,'Product Result'!$A$78)</f>
        <v>0</v>
      </c>
      <c r="O78" s="4">
        <f>SUMIFS('Job Number'!$K$2:$K$194,'Job Number'!$A$2:$A$194,'Product Result'!O$1,'Job Number'!$E$2:$E$194,'Product Result'!$A$78)</f>
        <v>0</v>
      </c>
      <c r="P78" s="4">
        <f>SUMIFS('Job Number'!$K$2:$K$194,'Job Number'!$A$2:$A$194,'Product Result'!P$1,'Job Number'!$E$2:$E$194,'Product Result'!$A$78)</f>
        <v>0</v>
      </c>
      <c r="Q78" s="4">
        <f>SUMIFS('Job Number'!$K$2:$K$194,'Job Number'!$A$2:$A$194,'Product Result'!Q$1,'Job Number'!$E$2:$E$194,'Product Result'!$A$78)</f>
        <v>0</v>
      </c>
      <c r="R78" s="4">
        <f>SUMIFS('Job Number'!$K$2:$K$194,'Job Number'!$A$2:$A$194,'Product Result'!R$1,'Job Number'!$E$2:$E$194,'Product Result'!$A$78)</f>
        <v>0</v>
      </c>
      <c r="S78" s="4">
        <f>SUMIFS('Job Number'!$K$2:$K$194,'Job Number'!$A$2:$A$194,'Product Result'!S$1,'Job Number'!$E$2:$E$194,'Product Result'!$A$78)</f>
        <v>0</v>
      </c>
      <c r="T78" s="4">
        <f>SUMIFS('Job Number'!$K$2:$K$194,'Job Number'!$A$2:$A$194,'Product Result'!T$1,'Job Number'!$E$2:$E$194,'Product Result'!$A$78)</f>
        <v>0</v>
      </c>
      <c r="U78" s="4">
        <f>SUMIFS('Job Number'!$K$2:$K$194,'Job Number'!$A$2:$A$194,'Product Result'!U$1,'Job Number'!$E$2:$E$194,'Product Result'!$A$78)</f>
        <v>0</v>
      </c>
      <c r="V78" s="4">
        <f>SUMIFS('Job Number'!$K$2:$K$194,'Job Number'!$A$2:$A$194,'Product Result'!V$1,'Job Number'!$E$2:$E$194,'Product Result'!$A$78)</f>
        <v>0</v>
      </c>
      <c r="W78" s="4">
        <f>SUMIFS('Job Number'!$K$2:$K$194,'Job Number'!$A$2:$A$194,'Product Result'!W$1,'Job Number'!$E$2:$E$194,'Product Result'!$A$78)</f>
        <v>0</v>
      </c>
      <c r="X78" s="4">
        <f>SUMIFS('Job Number'!$K$2:$K$194,'Job Number'!$A$2:$A$194,'Product Result'!X$1,'Job Number'!$E$2:$E$194,'Product Result'!$A$78)</f>
        <v>0</v>
      </c>
      <c r="Y78" s="4">
        <f>SUMIFS('Job Number'!$K$2:$K$194,'Job Number'!$A$2:$A$194,'Product Result'!Y$1,'Job Number'!$E$2:$E$194,'Product Result'!$A$78)</f>
        <v>283</v>
      </c>
      <c r="Z78" s="4">
        <f>SUMIFS('Job Number'!$K$2:$K$194,'Job Number'!$A$2:$A$194,'Product Result'!Z$1,'Job Number'!$E$2:$E$194,'Product Result'!$A$78)</f>
        <v>0</v>
      </c>
      <c r="AA78" s="4">
        <f>SUMIFS('Job Number'!$K$2:$K$194,'Job Number'!$A$2:$A$194,'Product Result'!AA$1,'Job Number'!$E$2:$E$194,'Product Result'!$A$78)</f>
        <v>0</v>
      </c>
      <c r="AB78" s="4">
        <f>SUMIFS('Job Number'!$K$2:$K$194,'Job Number'!$A$2:$A$194,'Product Result'!AB$1,'Job Number'!$E$2:$E$194,'Product Result'!$A$78)</f>
        <v>0</v>
      </c>
      <c r="AC78" s="4">
        <f>SUMIFS('Job Number'!$K$2:$K$194,'Job Number'!$A$2:$A$194,'Product Result'!AC$1,'Job Number'!$E$2:$E$194,'Product Result'!$A$78)</f>
        <v>0</v>
      </c>
      <c r="AD78" s="4">
        <f>SUMIFS('Job Number'!$K$2:$K$194,'Job Number'!$A$2:$A$194,'Product Result'!AD$1,'Job Number'!$E$2:$E$194,'Product Result'!$A$78)</f>
        <v>0</v>
      </c>
      <c r="AE78" s="4">
        <f>SUMIFS('Job Number'!$K$2:$K$194,'Job Number'!$A$2:$A$194,'Product Result'!AE$1,'Job Number'!$E$2:$E$194,'Product Result'!$A$78)</f>
        <v>0</v>
      </c>
      <c r="AF78" s="4">
        <f>SUMIFS('Job Number'!$K$2:$K$194,'Job Number'!$A$2:$A$194,'Product Result'!AF$1,'Job Number'!$E$2:$E$194,'Product Result'!$A$78)</f>
        <v>0</v>
      </c>
      <c r="AG78" s="4">
        <f>SUMIFS('Job Number'!$K$2:$K$194,'Job Number'!$A$2:$A$194,'Product Result'!AG$1,'Job Number'!$E$2:$E$194,'Product Result'!$A$78)</f>
        <v>0</v>
      </c>
    </row>
    <row r="79" spans="1:33">
      <c r="A79" s="189" t="str">
        <f>'FG TYPE'!C21</f>
        <v>28#*2C+24#*2C+AL+D+</v>
      </c>
      <c r="B79" s="185">
        <f>IFERROR(B78/#REF!,0)</f>
        <v>0</v>
      </c>
      <c r="C79" s="1" t="s">
        <v>2</v>
      </c>
      <c r="D79" s="5" t="str">
        <f>IFERROR(D78/#REF!,"")</f>
        <v/>
      </c>
      <c r="E79" s="5" t="str">
        <f>IFERROR(E78/#REF!,"")</f>
        <v/>
      </c>
      <c r="F79" s="5" t="str">
        <f>IFERROR(F78/#REF!,"")</f>
        <v/>
      </c>
      <c r="G79" s="5" t="str">
        <f>IFERROR(G78/#REF!,"")</f>
        <v/>
      </c>
      <c r="H79" s="5" t="str">
        <f>IFERROR(H78/#REF!,"")</f>
        <v/>
      </c>
      <c r="I79" s="5" t="str">
        <f>IFERROR(I78/#REF!,"")</f>
        <v/>
      </c>
      <c r="J79" s="5" t="str">
        <f>IFERROR(J78/#REF!,"")</f>
        <v/>
      </c>
      <c r="K79" s="5" t="str">
        <f>IFERROR(K78/#REF!,"")</f>
        <v/>
      </c>
      <c r="L79" s="5" t="str">
        <f>IFERROR(L78/#REF!,"")</f>
        <v/>
      </c>
      <c r="M79" s="5" t="str">
        <f>IFERROR(M78/#REF!,"")</f>
        <v/>
      </c>
      <c r="N79" s="5" t="str">
        <f>IFERROR(N78/#REF!,"")</f>
        <v/>
      </c>
      <c r="O79" s="5" t="str">
        <f>IFERROR(O78/#REF!,"")</f>
        <v/>
      </c>
      <c r="P79" s="5" t="str">
        <f>IFERROR(P78/#REF!,"")</f>
        <v/>
      </c>
      <c r="Q79" s="5" t="str">
        <f>IFERROR(Q78/#REF!,"")</f>
        <v/>
      </c>
      <c r="R79" s="5" t="str">
        <f>IFERROR(R78/#REF!,"")</f>
        <v/>
      </c>
      <c r="S79" s="5" t="str">
        <f>IFERROR(S78/#REF!,"")</f>
        <v/>
      </c>
      <c r="T79" s="5" t="str">
        <f>IFERROR(T78/#REF!,"")</f>
        <v/>
      </c>
      <c r="U79" s="5" t="str">
        <f>IFERROR(U78/#REF!,"")</f>
        <v/>
      </c>
      <c r="V79" s="5" t="str">
        <f>IFERROR(V78/#REF!,"")</f>
        <v/>
      </c>
      <c r="W79" s="5" t="str">
        <f>IFERROR(W78/#REF!,"")</f>
        <v/>
      </c>
      <c r="X79" s="5" t="str">
        <f>IFERROR(X78/#REF!,"")</f>
        <v/>
      </c>
      <c r="Y79" s="5" t="str">
        <f>IFERROR(Y78/#REF!,"")</f>
        <v/>
      </c>
      <c r="Z79" s="5" t="str">
        <f>IFERROR(Z78/#REF!,"")</f>
        <v/>
      </c>
      <c r="AA79" s="5" t="str">
        <f>IFERROR(AA78/#REF!,"")</f>
        <v/>
      </c>
      <c r="AB79" s="5" t="str">
        <f>IFERROR(AB78/#REF!,"")</f>
        <v/>
      </c>
      <c r="AC79" s="5" t="str">
        <f>IFERROR(AC78/#REF!,"")</f>
        <v/>
      </c>
      <c r="AD79" s="5" t="str">
        <f>IFERROR(AD78/#REF!,"")</f>
        <v/>
      </c>
      <c r="AE79" s="5" t="str">
        <f>IFERROR(AE78/#REF!,"")</f>
        <v/>
      </c>
      <c r="AF79" s="5" t="str">
        <f>IFERROR(AF78/#REF!,"")</f>
        <v/>
      </c>
      <c r="AG79" s="5" t="str">
        <f>IFERROR(AG78/#REF!,"")</f>
        <v/>
      </c>
    </row>
    <row r="80" spans="1:33">
      <c r="B80" s="65">
        <f>SUM(D80:AG80)-AE80-X80-Q80-J80</f>
        <v>0</v>
      </c>
      <c r="C80" s="1" t="s">
        <v>3</v>
      </c>
      <c r="D80" s="4">
        <f>SUMIFS('Job Number'!$Q$2:$Q$194,'Job Number'!$A$2:$A$194,'Product Result'!D$1,'Job Number'!$E$2:$E$194,'Product Result'!$A$78)</f>
        <v>0</v>
      </c>
      <c r="E80" s="4">
        <f>SUMIFS('Job Number'!$Q$2:$Q$194,'Job Number'!$A$2:$A$194,'Product Result'!E$1,'Job Number'!$E$2:$E$194,'Product Result'!$A$78)</f>
        <v>0</v>
      </c>
      <c r="F80" s="4">
        <f>SUMIFS('Job Number'!$Q$2:$Q$194,'Job Number'!$A$2:$A$194,'Product Result'!F$1,'Job Number'!$E$2:$E$194,'Product Result'!$A$78)</f>
        <v>0</v>
      </c>
      <c r="G80" s="4">
        <f>SUMIFS('Job Number'!$Q$2:$Q$194,'Job Number'!$A$2:$A$194,'Product Result'!G$1,'Job Number'!$E$2:$E$194,'Product Result'!$A$78)</f>
        <v>0</v>
      </c>
      <c r="H80" s="4">
        <f>SUMIFS('Job Number'!$Q$2:$Q$194,'Job Number'!$A$2:$A$194,'Product Result'!H$1,'Job Number'!$E$2:$E$194,'Product Result'!$A$78)</f>
        <v>0</v>
      </c>
      <c r="I80" s="4">
        <f>SUMIFS('Job Number'!$Q$2:$Q$194,'Job Number'!$A$2:$A$194,'Product Result'!I$1,'Job Number'!$E$2:$E$194,'Product Result'!$A$78)</f>
        <v>0</v>
      </c>
      <c r="J80" s="4">
        <f>SUMIFS('Job Number'!$Q$2:$Q$194,'Job Number'!$A$2:$A$194,'Product Result'!J$1,'Job Number'!$E$2:$E$194,'Product Result'!$A$78)</f>
        <v>0</v>
      </c>
      <c r="K80" s="4">
        <f>SUMIFS('Job Number'!$Q$2:$Q$194,'Job Number'!$A$2:$A$194,'Product Result'!K$1,'Job Number'!$E$2:$E$194,'Product Result'!$A$78)</f>
        <v>0</v>
      </c>
      <c r="L80" s="4">
        <f>SUMIFS('Job Number'!$Q$2:$Q$194,'Job Number'!$A$2:$A$194,'Product Result'!L$1,'Job Number'!$E$2:$E$194,'Product Result'!$A$78)</f>
        <v>0</v>
      </c>
      <c r="M80" s="4">
        <f>SUMIFS('Job Number'!$Q$2:$Q$194,'Job Number'!$A$2:$A$194,'Product Result'!M$1,'Job Number'!$E$2:$E$194,'Product Result'!$A$78)</f>
        <v>0</v>
      </c>
      <c r="N80" s="4">
        <f>SUMIFS('Job Number'!$Q$2:$Q$194,'Job Number'!$A$2:$A$194,'Product Result'!N$1,'Job Number'!$E$2:$E$194,'Product Result'!$A$78)</f>
        <v>0</v>
      </c>
      <c r="O80" s="4">
        <f>SUMIFS('Job Number'!$Q$2:$Q$194,'Job Number'!$A$2:$A$194,'Product Result'!O$1,'Job Number'!$E$2:$E$194,'Product Result'!$A$78)</f>
        <v>0</v>
      </c>
      <c r="P80" s="4">
        <f>SUMIFS('Job Number'!$Q$2:$Q$194,'Job Number'!$A$2:$A$194,'Product Result'!P$1,'Job Number'!$E$2:$E$194,'Product Result'!$A$78)</f>
        <v>0</v>
      </c>
      <c r="Q80" s="4">
        <f>SUMIFS('Job Number'!$Q$2:$Q$194,'Job Number'!$A$2:$A$194,'Product Result'!Q$1,'Job Number'!$E$2:$E$194,'Product Result'!$A$78)</f>
        <v>0</v>
      </c>
      <c r="R80" s="4">
        <f>SUMIFS('Job Number'!$Q$2:$Q$194,'Job Number'!$A$2:$A$194,'Product Result'!R$1,'Job Number'!$E$2:$E$194,'Product Result'!$A$78)</f>
        <v>0</v>
      </c>
      <c r="S80" s="4">
        <f>SUMIFS('Job Number'!$Q$2:$Q$194,'Job Number'!$A$2:$A$194,'Product Result'!S$1,'Job Number'!$E$2:$E$194,'Product Result'!$A$78)</f>
        <v>0</v>
      </c>
      <c r="T80" s="4">
        <f>SUMIFS('Job Number'!$Q$2:$Q$194,'Job Number'!$A$2:$A$194,'Product Result'!T$1,'Job Number'!$E$2:$E$194,'Product Result'!$A$78)</f>
        <v>0</v>
      </c>
      <c r="U80" s="4">
        <f>SUMIFS('Job Number'!$Q$2:$Q$194,'Job Number'!$A$2:$A$194,'Product Result'!U$1,'Job Number'!$E$2:$E$194,'Product Result'!$A$78)</f>
        <v>0</v>
      </c>
      <c r="V80" s="4">
        <f>SUMIFS('Job Number'!$Q$2:$Q$194,'Job Number'!$A$2:$A$194,'Product Result'!V$1,'Job Number'!$E$2:$E$194,'Product Result'!$A$78)</f>
        <v>0</v>
      </c>
      <c r="W80" s="4">
        <f>SUMIFS('Job Number'!$Q$2:$Q$194,'Job Number'!$A$2:$A$194,'Product Result'!W$1,'Job Number'!$E$2:$E$194,'Product Result'!$A$78)</f>
        <v>0</v>
      </c>
      <c r="X80" s="4">
        <f>SUMIFS('Job Number'!$Q$2:$Q$194,'Job Number'!$A$2:$A$194,'Product Result'!X$1,'Job Number'!$E$2:$E$194,'Product Result'!$A$78)</f>
        <v>0</v>
      </c>
      <c r="Y80" s="4">
        <f>SUMIFS('Job Number'!$Q$2:$Q$194,'Job Number'!$A$2:$A$194,'Product Result'!Y$1,'Job Number'!$E$2:$E$194,'Product Result'!$A$78)</f>
        <v>0</v>
      </c>
      <c r="Z80" s="4">
        <f>SUMIFS('Job Number'!$Q$2:$Q$194,'Job Number'!$A$2:$A$194,'Product Result'!Z$1,'Job Number'!$E$2:$E$194,'Product Result'!$A$78)</f>
        <v>0</v>
      </c>
      <c r="AA80" s="4">
        <f>SUMIFS('Job Number'!$Q$2:$Q$194,'Job Number'!$A$2:$A$194,'Product Result'!AA$1,'Job Number'!$E$2:$E$194,'Product Result'!$A$78)</f>
        <v>0</v>
      </c>
      <c r="AB80" s="4">
        <f>SUMIFS('Job Number'!$Q$2:$Q$194,'Job Number'!$A$2:$A$194,'Product Result'!AB$1,'Job Number'!$E$2:$E$194,'Product Result'!$A$78)</f>
        <v>0</v>
      </c>
      <c r="AC80" s="4">
        <f>SUMIFS('Job Number'!$Q$2:$Q$194,'Job Number'!$A$2:$A$194,'Product Result'!AC$1,'Job Number'!$E$2:$E$194,'Product Result'!$A$78)</f>
        <v>0</v>
      </c>
      <c r="AD80" s="4">
        <f>SUMIFS('Job Number'!$Q$2:$Q$194,'Job Number'!$A$2:$A$194,'Product Result'!AD$1,'Job Number'!$E$2:$E$194,'Product Result'!$A$78)</f>
        <v>0</v>
      </c>
      <c r="AE80" s="4">
        <f>SUMIFS('Job Number'!$Q$2:$Q$194,'Job Number'!$A$2:$A$194,'Product Result'!AE$1,'Job Number'!$E$2:$E$194,'Product Result'!$A$78)</f>
        <v>0</v>
      </c>
      <c r="AF80" s="4">
        <f>SUMIFS('Job Number'!$Q$2:$Q$194,'Job Number'!$A$2:$A$194,'Product Result'!AF$1,'Job Number'!$E$2:$E$194,'Product Result'!$A$78)</f>
        <v>0</v>
      </c>
      <c r="AG80" s="4">
        <f>SUMIFS('Job Number'!$Q$2:$Q$194,'Job Number'!$A$2:$A$194,'Product Result'!AG$1,'Job Number'!$E$2:$E$194,'Product Result'!$A$78)</f>
        <v>0</v>
      </c>
    </row>
    <row r="81" spans="1:33" ht="15.75" thickBot="1">
      <c r="B81" s="185">
        <f>IFERROR(B80/B78,0)</f>
        <v>0</v>
      </c>
      <c r="C81" s="1" t="s">
        <v>4</v>
      </c>
      <c r="D81" s="6" t="str">
        <f t="shared" ref="D81:AG81" si="15">IFERROR(D80/D78,"")</f>
        <v/>
      </c>
      <c r="E81" s="6" t="str">
        <f t="shared" si="15"/>
        <v/>
      </c>
      <c r="F81" s="6" t="str">
        <f t="shared" si="15"/>
        <v/>
      </c>
      <c r="G81" s="6" t="str">
        <f t="shared" si="15"/>
        <v/>
      </c>
      <c r="H81" s="6" t="str">
        <f t="shared" si="15"/>
        <v/>
      </c>
      <c r="I81" s="6" t="str">
        <f t="shared" si="15"/>
        <v/>
      </c>
      <c r="J81" s="6" t="str">
        <f t="shared" si="15"/>
        <v/>
      </c>
      <c r="K81" s="6" t="str">
        <f t="shared" si="15"/>
        <v/>
      </c>
      <c r="L81" s="6" t="str">
        <f t="shared" si="15"/>
        <v/>
      </c>
      <c r="M81" s="6" t="str">
        <f t="shared" si="15"/>
        <v/>
      </c>
      <c r="N81" s="6" t="str">
        <f t="shared" si="15"/>
        <v/>
      </c>
      <c r="O81" s="6" t="str">
        <f t="shared" si="15"/>
        <v/>
      </c>
      <c r="P81" s="6" t="str">
        <f t="shared" si="15"/>
        <v/>
      </c>
      <c r="Q81" s="6" t="str">
        <f t="shared" si="15"/>
        <v/>
      </c>
      <c r="R81" s="6" t="str">
        <f t="shared" si="15"/>
        <v/>
      </c>
      <c r="S81" s="6" t="str">
        <f t="shared" si="15"/>
        <v/>
      </c>
      <c r="T81" s="6" t="str">
        <f t="shared" si="15"/>
        <v/>
      </c>
      <c r="U81" s="6" t="str">
        <f t="shared" si="15"/>
        <v/>
      </c>
      <c r="V81" s="6" t="str">
        <f t="shared" si="15"/>
        <v/>
      </c>
      <c r="W81" s="6" t="str">
        <f t="shared" si="15"/>
        <v/>
      </c>
      <c r="X81" s="6" t="str">
        <f t="shared" si="15"/>
        <v/>
      </c>
      <c r="Y81" s="6">
        <f t="shared" si="15"/>
        <v>0</v>
      </c>
      <c r="Z81" s="6" t="str">
        <f t="shared" si="15"/>
        <v/>
      </c>
      <c r="AA81" s="6" t="str">
        <f t="shared" si="15"/>
        <v/>
      </c>
      <c r="AB81" s="6" t="str">
        <f t="shared" si="15"/>
        <v/>
      </c>
      <c r="AC81" s="6" t="str">
        <f t="shared" si="15"/>
        <v/>
      </c>
      <c r="AD81" s="6" t="str">
        <f t="shared" si="15"/>
        <v/>
      </c>
      <c r="AE81" s="6" t="str">
        <f t="shared" si="15"/>
        <v/>
      </c>
      <c r="AF81" s="6" t="str">
        <f t="shared" si="15"/>
        <v/>
      </c>
      <c r="AG81" s="6" t="str">
        <f t="shared" si="15"/>
        <v/>
      </c>
    </row>
    <row r="82" spans="1:33" ht="15.75" thickBot="1">
      <c r="D82" s="244"/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</row>
    <row r="83" spans="1:33">
      <c r="A83" s="189" t="str">
        <f>'FG TYPE'!B22</f>
        <v>W03-25040033-Y</v>
      </c>
      <c r="B83" s="65">
        <f>SUM(D83:AG83)</f>
        <v>12000</v>
      </c>
      <c r="C83" s="1" t="s">
        <v>1</v>
      </c>
      <c r="D83" s="4">
        <f>SUMIFS('Job Number'!$K$2:$K$194,'Job Number'!$A$2:$A$194,'Product Result'!D$1,'Job Number'!$E$2:$E$194,'Product Result'!$A$83)</f>
        <v>0</v>
      </c>
      <c r="E83" s="4">
        <f>SUMIFS('Job Number'!$K$2:$K$194,'Job Number'!$A$2:$A$194,'Product Result'!E$1,'Job Number'!$E$2:$E$194,'Product Result'!$A$83)</f>
        <v>0</v>
      </c>
      <c r="F83" s="4">
        <f>SUMIFS('Job Number'!$K$2:$K$194,'Job Number'!$A$2:$A$194,'Product Result'!F$1,'Job Number'!$E$2:$E$194,'Product Result'!$A$83)</f>
        <v>0</v>
      </c>
      <c r="G83" s="4">
        <f>SUMIFS('Job Number'!$K$2:$K$194,'Job Number'!$A$2:$A$194,'Product Result'!G$1,'Job Number'!$E$2:$E$194,'Product Result'!$A$83)</f>
        <v>0</v>
      </c>
      <c r="H83" s="4">
        <f>SUMIFS('Job Number'!$K$2:$K$194,'Job Number'!$A$2:$A$194,'Product Result'!H$1,'Job Number'!$E$2:$E$194,'Product Result'!$A$83)</f>
        <v>0</v>
      </c>
      <c r="I83" s="4">
        <f>SUMIFS('Job Number'!$K$2:$K$194,'Job Number'!$A$2:$A$194,'Product Result'!I$1,'Job Number'!$E$2:$E$194,'Product Result'!$A$83)</f>
        <v>0</v>
      </c>
      <c r="J83" s="4">
        <f>SUMIFS('Job Number'!$K$2:$K$194,'Job Number'!$A$2:$A$194,'Product Result'!J$1,'Job Number'!$E$2:$E$194,'Product Result'!$A$83)</f>
        <v>0</v>
      </c>
      <c r="K83" s="4">
        <f>SUMIFS('Job Number'!$K$2:$K$194,'Job Number'!$A$2:$A$194,'Product Result'!K$1,'Job Number'!$E$2:$E$194,'Product Result'!$A$83)</f>
        <v>0</v>
      </c>
      <c r="L83" s="4">
        <f>SUMIFS('Job Number'!$K$2:$K$194,'Job Number'!$A$2:$A$194,'Product Result'!L$1,'Job Number'!$E$2:$E$194,'Product Result'!$A$83)</f>
        <v>0</v>
      </c>
      <c r="M83" s="4">
        <f>SUMIFS('Job Number'!$K$2:$K$194,'Job Number'!$A$2:$A$194,'Product Result'!M$1,'Job Number'!$E$2:$E$194,'Product Result'!$A$83)</f>
        <v>0</v>
      </c>
      <c r="N83" s="4">
        <f>SUMIFS('Job Number'!$K$2:$K$194,'Job Number'!$A$2:$A$194,'Product Result'!N$1,'Job Number'!$E$2:$E$194,'Product Result'!$A$83)</f>
        <v>0</v>
      </c>
      <c r="O83" s="4">
        <f>SUMIFS('Job Number'!$K$2:$K$194,'Job Number'!$A$2:$A$194,'Product Result'!O$1,'Job Number'!$E$2:$E$194,'Product Result'!$A$83)</f>
        <v>0</v>
      </c>
      <c r="P83" s="4">
        <f>SUMIFS('Job Number'!$K$2:$K$194,'Job Number'!$A$2:$A$194,'Product Result'!P$1,'Job Number'!$E$2:$E$194,'Product Result'!$A$83)</f>
        <v>0</v>
      </c>
      <c r="Q83" s="4">
        <f>SUMIFS('Job Number'!$K$2:$K$194,'Job Number'!$A$2:$A$194,'Product Result'!Q$1,'Job Number'!$E$2:$E$194,'Product Result'!$A$83)</f>
        <v>10000</v>
      </c>
      <c r="R83" s="4">
        <f>SUMIFS('Job Number'!$K$2:$K$194,'Job Number'!$A$2:$A$194,'Product Result'!R$1,'Job Number'!$E$2:$E$194,'Product Result'!$A$83)</f>
        <v>0</v>
      </c>
      <c r="S83" s="4">
        <f>SUMIFS('Job Number'!$K$2:$K$194,'Job Number'!$A$2:$A$194,'Product Result'!S$1,'Job Number'!$E$2:$E$194,'Product Result'!$A$83)</f>
        <v>0</v>
      </c>
      <c r="T83" s="4">
        <f>SUMIFS('Job Number'!$K$2:$K$194,'Job Number'!$A$2:$A$194,'Product Result'!T$1,'Job Number'!$E$2:$E$194,'Product Result'!$A$83)</f>
        <v>0</v>
      </c>
      <c r="U83" s="4">
        <f>SUMIFS('Job Number'!$K$2:$K$194,'Job Number'!$A$2:$A$194,'Product Result'!U$1,'Job Number'!$E$2:$E$194,'Product Result'!$A$83)</f>
        <v>0</v>
      </c>
      <c r="V83" s="4">
        <f>SUMIFS('Job Number'!$K$2:$K$194,'Job Number'!$A$2:$A$194,'Product Result'!V$1,'Job Number'!$E$2:$E$194,'Product Result'!$A$83)</f>
        <v>0</v>
      </c>
      <c r="W83" s="4">
        <f>SUMIFS('Job Number'!$K$2:$K$194,'Job Number'!$A$2:$A$194,'Product Result'!W$1,'Job Number'!$E$2:$E$194,'Product Result'!$A$83)</f>
        <v>0</v>
      </c>
      <c r="X83" s="4">
        <f>SUMIFS('Job Number'!$K$2:$K$194,'Job Number'!$A$2:$A$194,'Product Result'!X$1,'Job Number'!$E$2:$E$194,'Product Result'!$A$83)</f>
        <v>0</v>
      </c>
      <c r="Y83" s="4">
        <f>SUMIFS('Job Number'!$K$2:$K$194,'Job Number'!$A$2:$A$194,'Product Result'!Y$1,'Job Number'!$E$2:$E$194,'Product Result'!$A$83)</f>
        <v>2000</v>
      </c>
      <c r="Z83" s="4">
        <f>SUMIFS('Job Number'!$K$2:$K$194,'Job Number'!$A$2:$A$194,'Product Result'!Z$1,'Job Number'!$E$2:$E$194,'Product Result'!$A$83)</f>
        <v>0</v>
      </c>
      <c r="AA83" s="4">
        <f>SUMIFS('Job Number'!$K$2:$K$194,'Job Number'!$A$2:$A$194,'Product Result'!AA$1,'Job Number'!$E$2:$E$194,'Product Result'!$A$83)</f>
        <v>0</v>
      </c>
      <c r="AB83" s="4">
        <f>SUMIFS('Job Number'!$K$2:$K$194,'Job Number'!$A$2:$A$194,'Product Result'!AB$1,'Job Number'!$E$2:$E$194,'Product Result'!$A$83)</f>
        <v>0</v>
      </c>
      <c r="AC83" s="4">
        <f>SUMIFS('Job Number'!$K$2:$K$194,'Job Number'!$A$2:$A$194,'Product Result'!AC$1,'Job Number'!$E$2:$E$194,'Product Result'!$A$83)</f>
        <v>0</v>
      </c>
      <c r="AD83" s="4">
        <f>SUMIFS('Job Number'!$K$2:$K$194,'Job Number'!$A$2:$A$194,'Product Result'!AD$1,'Job Number'!$E$2:$E$194,'Product Result'!$A$83)</f>
        <v>0</v>
      </c>
      <c r="AE83" s="4">
        <f>SUMIFS('Job Number'!$K$2:$K$194,'Job Number'!$A$2:$A$194,'Product Result'!AE$1,'Job Number'!$E$2:$E$194,'Product Result'!$A$83)</f>
        <v>0</v>
      </c>
      <c r="AF83" s="4">
        <f>SUMIFS('Job Number'!$K$2:$K$194,'Job Number'!$A$2:$A$194,'Product Result'!AF$1,'Job Number'!$E$2:$E$194,'Product Result'!$A$83)</f>
        <v>0</v>
      </c>
      <c r="AG83" s="4">
        <f>SUMIFS('Job Number'!$K$2:$K$194,'Job Number'!$A$2:$A$194,'Product Result'!AG$1,'Job Number'!$E$2:$E$194,'Product Result'!$A$83)</f>
        <v>0</v>
      </c>
    </row>
    <row r="84" spans="1:33">
      <c r="A84" s="189" t="str">
        <f>'FG TYPE'!C22</f>
        <v>28#*2C+24#*2C+AL+D+</v>
      </c>
      <c r="B84" s="185">
        <f>IFERROR(B83/#REF!,0)</f>
        <v>0</v>
      </c>
      <c r="C84" s="1" t="s">
        <v>2</v>
      </c>
      <c r="D84" s="5" t="str">
        <f>IFERROR(D83/#REF!,"")</f>
        <v/>
      </c>
      <c r="E84" s="5" t="str">
        <f>IFERROR(E83/#REF!,"")</f>
        <v/>
      </c>
      <c r="F84" s="5" t="str">
        <f>IFERROR(F83/#REF!,"")</f>
        <v/>
      </c>
      <c r="G84" s="5" t="str">
        <f>IFERROR(G83/#REF!,"")</f>
        <v/>
      </c>
      <c r="H84" s="5" t="str">
        <f>IFERROR(H83/#REF!,"")</f>
        <v/>
      </c>
      <c r="I84" s="5" t="str">
        <f>IFERROR(I83/#REF!,"")</f>
        <v/>
      </c>
      <c r="J84" s="5" t="str">
        <f>IFERROR(J83/#REF!,"")</f>
        <v/>
      </c>
      <c r="K84" s="5" t="str">
        <f>IFERROR(K83/#REF!,"")</f>
        <v/>
      </c>
      <c r="L84" s="5" t="str">
        <f>IFERROR(L83/#REF!,"")</f>
        <v/>
      </c>
      <c r="M84" s="5" t="str">
        <f>IFERROR(M83/#REF!,"")</f>
        <v/>
      </c>
      <c r="N84" s="5" t="str">
        <f>IFERROR(N83/#REF!,"")</f>
        <v/>
      </c>
      <c r="O84" s="5" t="str">
        <f>IFERROR(O83/#REF!,"")</f>
        <v/>
      </c>
      <c r="P84" s="5" t="str">
        <f>IFERROR(P83/#REF!,"")</f>
        <v/>
      </c>
      <c r="Q84" s="5" t="str">
        <f>IFERROR(Q83/#REF!,"")</f>
        <v/>
      </c>
      <c r="R84" s="5" t="str">
        <f>IFERROR(R83/#REF!,"")</f>
        <v/>
      </c>
      <c r="S84" s="5" t="str">
        <f>IFERROR(S83/#REF!,"")</f>
        <v/>
      </c>
      <c r="T84" s="5" t="str">
        <f>IFERROR(T83/#REF!,"")</f>
        <v/>
      </c>
      <c r="U84" s="5" t="str">
        <f>IFERROR(U83/#REF!,"")</f>
        <v/>
      </c>
      <c r="V84" s="5" t="str">
        <f>IFERROR(V83/#REF!,"")</f>
        <v/>
      </c>
      <c r="W84" s="5" t="str">
        <f>IFERROR(W83/#REF!,"")</f>
        <v/>
      </c>
      <c r="X84" s="5" t="str">
        <f>IFERROR(X83/#REF!,"")</f>
        <v/>
      </c>
      <c r="Y84" s="5" t="str">
        <f>IFERROR(Y83/#REF!,"")</f>
        <v/>
      </c>
      <c r="Z84" s="5" t="str">
        <f>IFERROR(Z83/#REF!,"")</f>
        <v/>
      </c>
      <c r="AA84" s="5" t="str">
        <f>IFERROR(AA83/#REF!,"")</f>
        <v/>
      </c>
      <c r="AB84" s="5" t="str">
        <f>IFERROR(AB83/#REF!,"")</f>
        <v/>
      </c>
      <c r="AC84" s="5" t="str">
        <f>IFERROR(AC83/#REF!,"")</f>
        <v/>
      </c>
      <c r="AD84" s="5" t="str">
        <f>IFERROR(AD83/#REF!,"")</f>
        <v/>
      </c>
      <c r="AE84" s="5" t="str">
        <f>IFERROR(AE83/#REF!,"")</f>
        <v/>
      </c>
      <c r="AF84" s="5" t="str">
        <f>IFERROR(AF83/#REF!,"")</f>
        <v/>
      </c>
      <c r="AG84" s="5" t="str">
        <f>IFERROR(AG83/#REF!,"")</f>
        <v/>
      </c>
    </row>
    <row r="85" spans="1:33">
      <c r="B85" s="65">
        <f>SUM(D85:AG85)-AE85-X85-Q85-J85</f>
        <v>4.6013135625455528E-3</v>
      </c>
      <c r="C85" s="1" t="s">
        <v>3</v>
      </c>
      <c r="D85" s="4">
        <f>SUMIFS('Job Number'!$Q$2:$Q$194,'Job Number'!$A$2:$A$194,'Product Result'!D$1,'Job Number'!$E$2:$E$194,'Product Result'!$A$83)</f>
        <v>0</v>
      </c>
      <c r="E85" s="4">
        <f>SUMIFS('Job Number'!$Q$2:$Q$194,'Job Number'!$A$2:$A$194,'Product Result'!E$1,'Job Number'!$E$2:$E$194,'Product Result'!$A$83)</f>
        <v>0</v>
      </c>
      <c r="F85" s="4">
        <f>SUMIFS('Job Number'!$Q$2:$Q$194,'Job Number'!$A$2:$A$194,'Product Result'!F$1,'Job Number'!$E$2:$E$194,'Product Result'!$A$83)</f>
        <v>0</v>
      </c>
      <c r="G85" s="4">
        <f>SUMIFS('Job Number'!$Q$2:$Q$194,'Job Number'!$A$2:$A$194,'Product Result'!G$1,'Job Number'!$E$2:$E$194,'Product Result'!$A$83)</f>
        <v>0</v>
      </c>
      <c r="H85" s="4">
        <f>SUMIFS('Job Number'!$Q$2:$Q$194,'Job Number'!$A$2:$A$194,'Product Result'!H$1,'Job Number'!$E$2:$E$194,'Product Result'!$A$83)</f>
        <v>0</v>
      </c>
      <c r="I85" s="4">
        <f>SUMIFS('Job Number'!$Q$2:$Q$194,'Job Number'!$A$2:$A$194,'Product Result'!I$1,'Job Number'!$E$2:$E$194,'Product Result'!$A$83)</f>
        <v>0</v>
      </c>
      <c r="J85" s="4">
        <f>SUMIFS('Job Number'!$Q$2:$Q$194,'Job Number'!$A$2:$A$194,'Product Result'!J$1,'Job Number'!$E$2:$E$194,'Product Result'!$A$83)</f>
        <v>0</v>
      </c>
      <c r="K85" s="4">
        <f>SUMIFS('Job Number'!$Q$2:$Q$194,'Job Number'!$A$2:$A$194,'Product Result'!K$1,'Job Number'!$E$2:$E$194,'Product Result'!$A$83)</f>
        <v>0</v>
      </c>
      <c r="L85" s="4">
        <f>SUMIFS('Job Number'!$Q$2:$Q$194,'Job Number'!$A$2:$A$194,'Product Result'!L$1,'Job Number'!$E$2:$E$194,'Product Result'!$A$83)</f>
        <v>0</v>
      </c>
      <c r="M85" s="4">
        <f>SUMIFS('Job Number'!$Q$2:$Q$194,'Job Number'!$A$2:$A$194,'Product Result'!M$1,'Job Number'!$E$2:$E$194,'Product Result'!$A$83)</f>
        <v>0</v>
      </c>
      <c r="N85" s="4">
        <f>SUMIFS('Job Number'!$Q$2:$Q$194,'Job Number'!$A$2:$A$194,'Product Result'!N$1,'Job Number'!$E$2:$E$194,'Product Result'!$A$83)</f>
        <v>0</v>
      </c>
      <c r="O85" s="4">
        <f>SUMIFS('Job Number'!$Q$2:$Q$194,'Job Number'!$A$2:$A$194,'Product Result'!O$1,'Job Number'!$E$2:$E$194,'Product Result'!$A$83)</f>
        <v>0</v>
      </c>
      <c r="P85" s="4">
        <f>SUMIFS('Job Number'!$Q$2:$Q$194,'Job Number'!$A$2:$A$194,'Product Result'!P$1,'Job Number'!$E$2:$E$194,'Product Result'!$A$83)</f>
        <v>0</v>
      </c>
      <c r="Q85" s="4">
        <f>SUMIFS('Job Number'!$Q$2:$Q$194,'Job Number'!$A$2:$A$194,'Product Result'!Q$1,'Job Number'!$E$2:$E$194,'Product Result'!$A$83)</f>
        <v>8.5998782619338254E-3</v>
      </c>
      <c r="R85" s="4">
        <f>SUMIFS('Job Number'!$Q$2:$Q$194,'Job Number'!$A$2:$A$194,'Product Result'!R$1,'Job Number'!$E$2:$E$194,'Product Result'!$A$83)</f>
        <v>0</v>
      </c>
      <c r="S85" s="4">
        <f>SUMIFS('Job Number'!$Q$2:$Q$194,'Job Number'!$A$2:$A$194,'Product Result'!S$1,'Job Number'!$E$2:$E$194,'Product Result'!$A$83)</f>
        <v>0</v>
      </c>
      <c r="T85" s="4">
        <f>SUMIFS('Job Number'!$Q$2:$Q$194,'Job Number'!$A$2:$A$194,'Product Result'!T$1,'Job Number'!$E$2:$E$194,'Product Result'!$A$83)</f>
        <v>0</v>
      </c>
      <c r="U85" s="4">
        <f>SUMIFS('Job Number'!$Q$2:$Q$194,'Job Number'!$A$2:$A$194,'Product Result'!U$1,'Job Number'!$E$2:$E$194,'Product Result'!$A$83)</f>
        <v>0</v>
      </c>
      <c r="V85" s="4">
        <f>SUMIFS('Job Number'!$Q$2:$Q$194,'Job Number'!$A$2:$A$194,'Product Result'!V$1,'Job Number'!$E$2:$E$194,'Product Result'!$A$83)</f>
        <v>0</v>
      </c>
      <c r="W85" s="4">
        <f>SUMIFS('Job Number'!$Q$2:$Q$194,'Job Number'!$A$2:$A$194,'Product Result'!W$1,'Job Number'!$E$2:$E$194,'Product Result'!$A$83)</f>
        <v>0</v>
      </c>
      <c r="X85" s="4">
        <f>SUMIFS('Job Number'!$Q$2:$Q$194,'Job Number'!$A$2:$A$194,'Product Result'!X$1,'Job Number'!$E$2:$E$194,'Product Result'!$A$83)</f>
        <v>0</v>
      </c>
      <c r="Y85" s="4">
        <f>SUMIFS('Job Number'!$Q$2:$Q$194,'Job Number'!$A$2:$A$194,'Product Result'!Y$1,'Job Number'!$E$2:$E$194,'Product Result'!$A$83)</f>
        <v>4.6013135625455528E-3</v>
      </c>
      <c r="Z85" s="4">
        <f>SUMIFS('Job Number'!$Q$2:$Q$194,'Job Number'!$A$2:$A$194,'Product Result'!Z$1,'Job Number'!$E$2:$E$194,'Product Result'!$A$83)</f>
        <v>0</v>
      </c>
      <c r="AA85" s="4">
        <f>SUMIFS('Job Number'!$Q$2:$Q$194,'Job Number'!$A$2:$A$194,'Product Result'!AA$1,'Job Number'!$E$2:$E$194,'Product Result'!$A$83)</f>
        <v>0</v>
      </c>
      <c r="AB85" s="4">
        <f>SUMIFS('Job Number'!$Q$2:$Q$194,'Job Number'!$A$2:$A$194,'Product Result'!AB$1,'Job Number'!$E$2:$E$194,'Product Result'!$A$83)</f>
        <v>0</v>
      </c>
      <c r="AC85" s="4">
        <f>SUMIFS('Job Number'!$Q$2:$Q$194,'Job Number'!$A$2:$A$194,'Product Result'!AC$1,'Job Number'!$E$2:$E$194,'Product Result'!$A$83)</f>
        <v>0</v>
      </c>
      <c r="AD85" s="4">
        <f>SUMIFS('Job Number'!$Q$2:$Q$194,'Job Number'!$A$2:$A$194,'Product Result'!AD$1,'Job Number'!$E$2:$E$194,'Product Result'!$A$83)</f>
        <v>0</v>
      </c>
      <c r="AE85" s="4">
        <f>SUMIFS('Job Number'!$Q$2:$Q$194,'Job Number'!$A$2:$A$194,'Product Result'!AE$1,'Job Number'!$E$2:$E$194,'Product Result'!$A$83)</f>
        <v>0</v>
      </c>
      <c r="AF85" s="4">
        <f>SUMIFS('Job Number'!$Q$2:$Q$194,'Job Number'!$A$2:$A$194,'Product Result'!AF$1,'Job Number'!$E$2:$E$194,'Product Result'!$A$83)</f>
        <v>0</v>
      </c>
      <c r="AG85" s="4">
        <f>SUMIFS('Job Number'!$Q$2:$Q$194,'Job Number'!$A$2:$A$194,'Product Result'!AG$1,'Job Number'!$E$2:$E$194,'Product Result'!$A$83)</f>
        <v>0</v>
      </c>
    </row>
    <row r="86" spans="1:33" ht="15.75" thickBot="1">
      <c r="B86" s="185">
        <f>IFERROR(B85/B83,0)</f>
        <v>3.8344279687879608E-7</v>
      </c>
      <c r="C86" s="1" t="s">
        <v>4</v>
      </c>
      <c r="D86" s="6" t="str">
        <f t="shared" ref="D86:AG86" si="16">IFERROR(D85/D83,"")</f>
        <v/>
      </c>
      <c r="E86" s="6" t="str">
        <f t="shared" si="16"/>
        <v/>
      </c>
      <c r="F86" s="6" t="str">
        <f t="shared" si="16"/>
        <v/>
      </c>
      <c r="G86" s="6" t="str">
        <f t="shared" si="16"/>
        <v/>
      </c>
      <c r="H86" s="6" t="str">
        <f t="shared" si="16"/>
        <v/>
      </c>
      <c r="I86" s="6" t="str">
        <f t="shared" si="16"/>
        <v/>
      </c>
      <c r="J86" s="6" t="str">
        <f t="shared" si="16"/>
        <v/>
      </c>
      <c r="K86" s="6" t="str">
        <f t="shared" si="16"/>
        <v/>
      </c>
      <c r="L86" s="6" t="str">
        <f t="shared" si="16"/>
        <v/>
      </c>
      <c r="M86" s="6" t="str">
        <f t="shared" si="16"/>
        <v/>
      </c>
      <c r="N86" s="6" t="str">
        <f t="shared" si="16"/>
        <v/>
      </c>
      <c r="O86" s="6" t="str">
        <f t="shared" si="16"/>
        <v/>
      </c>
      <c r="P86" s="6" t="str">
        <f t="shared" si="16"/>
        <v/>
      </c>
      <c r="Q86" s="6">
        <f t="shared" si="16"/>
        <v>8.5998782619338251E-7</v>
      </c>
      <c r="R86" s="6" t="str">
        <f t="shared" si="16"/>
        <v/>
      </c>
      <c r="S86" s="6" t="str">
        <f t="shared" si="16"/>
        <v/>
      </c>
      <c r="T86" s="6" t="str">
        <f t="shared" si="16"/>
        <v/>
      </c>
      <c r="U86" s="6" t="str">
        <f t="shared" si="16"/>
        <v/>
      </c>
      <c r="V86" s="6" t="str">
        <f t="shared" si="16"/>
        <v/>
      </c>
      <c r="W86" s="6" t="str">
        <f t="shared" si="16"/>
        <v/>
      </c>
      <c r="X86" s="6" t="str">
        <f t="shared" si="16"/>
        <v/>
      </c>
      <c r="Y86" s="6">
        <f t="shared" si="16"/>
        <v>2.3006567812727765E-6</v>
      </c>
      <c r="Z86" s="6" t="str">
        <f t="shared" si="16"/>
        <v/>
      </c>
      <c r="AA86" s="6" t="str">
        <f t="shared" si="16"/>
        <v/>
      </c>
      <c r="AB86" s="6" t="str">
        <f t="shared" si="16"/>
        <v/>
      </c>
      <c r="AC86" s="6" t="str">
        <f t="shared" si="16"/>
        <v/>
      </c>
      <c r="AD86" s="6" t="str">
        <f t="shared" si="16"/>
        <v/>
      </c>
      <c r="AE86" s="6" t="str">
        <f t="shared" si="16"/>
        <v/>
      </c>
      <c r="AF86" s="6" t="str">
        <f t="shared" si="16"/>
        <v/>
      </c>
      <c r="AG86" s="6" t="str">
        <f t="shared" si="16"/>
        <v/>
      </c>
    </row>
    <row r="87" spans="1:33" ht="17.25" customHeight="1" thickBot="1">
      <c r="D87" s="244"/>
      <c r="E87" s="244"/>
      <c r="F87" s="244"/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</row>
    <row r="88" spans="1:33">
      <c r="A88" s="189" t="str">
        <f>'FG TYPE'!B23</f>
        <v>W03-25040034-Y</v>
      </c>
      <c r="B88" s="65">
        <f>SUM(D88:AG88)</f>
        <v>11486</v>
      </c>
      <c r="C88" s="1" t="s">
        <v>1</v>
      </c>
      <c r="D88" s="4">
        <f>SUMIFS('Job Number'!$K$2:$K$194,'Job Number'!$A$2:$A$194,'Product Result'!D$1,'Job Number'!$E$2:$E$194,'Product Result'!$A$88)</f>
        <v>0</v>
      </c>
      <c r="E88" s="4">
        <f>SUMIFS('Job Number'!$K$2:$K$194,'Job Number'!$A$2:$A$194,'Product Result'!E$1,'Job Number'!$E$2:$E$194,'Product Result'!$A$88)</f>
        <v>0</v>
      </c>
      <c r="F88" s="4">
        <f>SUMIFS('Job Number'!$K$2:$K$194,'Job Number'!$A$2:$A$194,'Product Result'!F$1,'Job Number'!$E$2:$E$194,'Product Result'!$A$88)</f>
        <v>0</v>
      </c>
      <c r="G88" s="4">
        <f>SUMIFS('Job Number'!$K$2:$K$194,'Job Number'!$A$2:$A$194,'Product Result'!G$1,'Job Number'!$E$2:$E$194,'Product Result'!$A$88)</f>
        <v>0</v>
      </c>
      <c r="H88" s="4">
        <f>SUMIFS('Job Number'!$K$2:$K$194,'Job Number'!$A$2:$A$194,'Product Result'!H$1,'Job Number'!$E$2:$E$194,'Product Result'!$A$88)</f>
        <v>0</v>
      </c>
      <c r="I88" s="4">
        <f>SUMIFS('Job Number'!$K$2:$K$194,'Job Number'!$A$2:$A$194,'Product Result'!I$1,'Job Number'!$E$2:$E$194,'Product Result'!$A$88)</f>
        <v>0</v>
      </c>
      <c r="J88" s="4">
        <f>SUMIFS('Job Number'!$K$2:$K$194,'Job Number'!$A$2:$A$194,'Product Result'!J$1,'Job Number'!$E$2:$E$194,'Product Result'!$A$88)</f>
        <v>0</v>
      </c>
      <c r="K88" s="4">
        <f>SUMIFS('Job Number'!$K$2:$K$194,'Job Number'!$A$2:$A$194,'Product Result'!K$1,'Job Number'!$E$2:$E$194,'Product Result'!$A$88)</f>
        <v>0</v>
      </c>
      <c r="L88" s="4">
        <f>SUMIFS('Job Number'!$K$2:$K$194,'Job Number'!$A$2:$A$194,'Product Result'!L$1,'Job Number'!$E$2:$E$194,'Product Result'!$A$88)</f>
        <v>0</v>
      </c>
      <c r="M88" s="4">
        <f>SUMIFS('Job Number'!$K$2:$K$194,'Job Number'!$A$2:$A$194,'Product Result'!M$1,'Job Number'!$E$2:$E$194,'Product Result'!$A$88)</f>
        <v>0</v>
      </c>
      <c r="N88" s="4">
        <f>SUMIFS('Job Number'!$K$2:$K$194,'Job Number'!$A$2:$A$194,'Product Result'!N$1,'Job Number'!$E$2:$E$194,'Product Result'!$A$88)</f>
        <v>0</v>
      </c>
      <c r="O88" s="4">
        <f>SUMIFS('Job Number'!$K$2:$K$194,'Job Number'!$A$2:$A$194,'Product Result'!O$1,'Job Number'!$E$2:$E$194,'Product Result'!$A$88)</f>
        <v>0</v>
      </c>
      <c r="P88" s="4">
        <f>SUMIFS('Job Number'!$K$2:$K$194,'Job Number'!$A$2:$A$194,'Product Result'!P$1,'Job Number'!$E$2:$E$194,'Product Result'!$A$88)</f>
        <v>0</v>
      </c>
      <c r="Q88" s="4">
        <f>SUMIFS('Job Number'!$K$2:$K$194,'Job Number'!$A$2:$A$194,'Product Result'!Q$1,'Job Number'!$E$2:$E$194,'Product Result'!$A$88)</f>
        <v>0</v>
      </c>
      <c r="R88" s="4">
        <f>SUMIFS('Job Number'!$K$2:$K$194,'Job Number'!$A$2:$A$194,'Product Result'!R$1,'Job Number'!$E$2:$E$194,'Product Result'!$A$88)</f>
        <v>5278</v>
      </c>
      <c r="S88" s="4">
        <f>SUMIFS('Job Number'!$K$2:$K$194,'Job Number'!$A$2:$A$194,'Product Result'!S$1,'Job Number'!$E$2:$E$194,'Product Result'!$A$88)</f>
        <v>0</v>
      </c>
      <c r="T88" s="4">
        <f>SUMIFS('Job Number'!$K$2:$K$194,'Job Number'!$A$2:$A$194,'Product Result'!T$1,'Job Number'!$E$2:$E$194,'Product Result'!$A$88)</f>
        <v>0</v>
      </c>
      <c r="U88" s="4">
        <f>SUMIFS('Job Number'!$K$2:$K$194,'Job Number'!$A$2:$A$194,'Product Result'!U$1,'Job Number'!$E$2:$E$194,'Product Result'!$A$88)</f>
        <v>0</v>
      </c>
      <c r="V88" s="4">
        <f>SUMIFS('Job Number'!$K$2:$K$194,'Job Number'!$A$2:$A$194,'Product Result'!V$1,'Job Number'!$E$2:$E$194,'Product Result'!$A$88)</f>
        <v>0</v>
      </c>
      <c r="W88" s="4">
        <f>SUMIFS('Job Number'!$K$2:$K$194,'Job Number'!$A$2:$A$194,'Product Result'!W$1,'Job Number'!$E$2:$E$194,'Product Result'!$A$88)</f>
        <v>0</v>
      </c>
      <c r="X88" s="4">
        <f>SUMIFS('Job Number'!$K$2:$K$194,'Job Number'!$A$2:$A$194,'Product Result'!X$1,'Job Number'!$E$2:$E$194,'Product Result'!$A$88)</f>
        <v>0</v>
      </c>
      <c r="Y88" s="4">
        <f>SUMIFS('Job Number'!$K$2:$K$194,'Job Number'!$A$2:$A$194,'Product Result'!Y$1,'Job Number'!$E$2:$E$194,'Product Result'!$A$88)</f>
        <v>6208</v>
      </c>
      <c r="Z88" s="4">
        <f>SUMIFS('Job Number'!$K$2:$K$194,'Job Number'!$A$2:$A$194,'Product Result'!Z$1,'Job Number'!$E$2:$E$194,'Product Result'!$A$88)</f>
        <v>0</v>
      </c>
      <c r="AA88" s="4">
        <f>SUMIFS('Job Number'!$K$2:$K$194,'Job Number'!$A$2:$A$194,'Product Result'!AA$1,'Job Number'!$E$2:$E$194,'Product Result'!$A$88)</f>
        <v>0</v>
      </c>
      <c r="AB88" s="4">
        <f>SUMIFS('Job Number'!$K$2:$K$194,'Job Number'!$A$2:$A$194,'Product Result'!AB$1,'Job Number'!$E$2:$E$194,'Product Result'!$A$88)</f>
        <v>0</v>
      </c>
      <c r="AC88" s="4">
        <f>SUMIFS('Job Number'!$K$2:$K$194,'Job Number'!$A$2:$A$194,'Product Result'!AC$1,'Job Number'!$E$2:$E$194,'Product Result'!$A$88)</f>
        <v>0</v>
      </c>
      <c r="AD88" s="4">
        <f>SUMIFS('Job Number'!$K$2:$K$194,'Job Number'!$A$2:$A$194,'Product Result'!AD$1,'Job Number'!$E$2:$E$194,'Product Result'!$A$88)</f>
        <v>0</v>
      </c>
      <c r="AE88" s="4">
        <f>SUMIFS('Job Number'!$K$2:$K$194,'Job Number'!$A$2:$A$194,'Product Result'!AE$1,'Job Number'!$E$2:$E$194,'Product Result'!$A$88)</f>
        <v>0</v>
      </c>
      <c r="AF88" s="4">
        <f>SUMIFS('Job Number'!$K$2:$K$194,'Job Number'!$A$2:$A$194,'Product Result'!AF$1,'Job Number'!$E$2:$E$194,'Product Result'!$A$88)</f>
        <v>0</v>
      </c>
      <c r="AG88" s="4">
        <f>SUMIFS('Job Number'!$K$2:$K$194,'Job Number'!$A$2:$A$194,'Product Result'!AG$1,'Job Number'!$E$2:$E$194,'Product Result'!$A$88)</f>
        <v>0</v>
      </c>
    </row>
    <row r="89" spans="1:33">
      <c r="A89" s="189" t="str">
        <f>'FG TYPE'!C23</f>
        <v>28#*2C+24#*2C+AL+D+</v>
      </c>
      <c r="B89" s="185">
        <f>IFERROR(B88/#REF!,0)</f>
        <v>0</v>
      </c>
      <c r="C89" s="1" t="s">
        <v>2</v>
      </c>
      <c r="D89" s="5" t="str">
        <f>IFERROR(D88/#REF!,"")</f>
        <v/>
      </c>
      <c r="E89" s="5" t="str">
        <f>IFERROR(E88/#REF!,"")</f>
        <v/>
      </c>
      <c r="F89" s="5" t="str">
        <f>IFERROR(F88/#REF!,"")</f>
        <v/>
      </c>
      <c r="G89" s="5" t="str">
        <f>IFERROR(G88/#REF!,"")</f>
        <v/>
      </c>
      <c r="H89" s="5" t="str">
        <f>IFERROR(H88/#REF!,"")</f>
        <v/>
      </c>
      <c r="I89" s="5" t="str">
        <f>IFERROR(I88/#REF!,"")</f>
        <v/>
      </c>
      <c r="J89" s="5" t="str">
        <f>IFERROR(J88/#REF!,"")</f>
        <v/>
      </c>
      <c r="K89" s="5" t="str">
        <f>IFERROR(K88/#REF!,"")</f>
        <v/>
      </c>
      <c r="L89" s="5" t="str">
        <f>IFERROR(L88/#REF!,"")</f>
        <v/>
      </c>
      <c r="M89" s="5" t="str">
        <f>IFERROR(M88/#REF!,"")</f>
        <v/>
      </c>
      <c r="N89" s="5" t="str">
        <f>IFERROR(N88/#REF!,"")</f>
        <v/>
      </c>
      <c r="O89" s="5" t="str">
        <f>IFERROR(O88/#REF!,"")</f>
        <v/>
      </c>
      <c r="P89" s="5" t="str">
        <f>IFERROR(P88/#REF!,"")</f>
        <v/>
      </c>
      <c r="Q89" s="5" t="str">
        <f>IFERROR(Q88/#REF!,"")</f>
        <v/>
      </c>
      <c r="R89" s="5" t="str">
        <f>IFERROR(R88/#REF!,"")</f>
        <v/>
      </c>
      <c r="S89" s="5" t="str">
        <f>IFERROR(S88/#REF!,"")</f>
        <v/>
      </c>
      <c r="T89" s="5" t="str">
        <f>IFERROR(T88/#REF!,"")</f>
        <v/>
      </c>
      <c r="U89" s="5" t="str">
        <f>IFERROR(U88/#REF!,"")</f>
        <v/>
      </c>
      <c r="V89" s="5" t="str">
        <f>IFERROR(V88/#REF!,"")</f>
        <v/>
      </c>
      <c r="W89" s="5" t="str">
        <f>IFERROR(W88/#REF!,"")</f>
        <v/>
      </c>
      <c r="X89" s="5" t="str">
        <f>IFERROR(X88/#REF!,"")</f>
        <v/>
      </c>
      <c r="Y89" s="5" t="str">
        <f>IFERROR(Y88/#REF!,"")</f>
        <v/>
      </c>
      <c r="Z89" s="5" t="str">
        <f>IFERROR(Z88/#REF!,"")</f>
        <v/>
      </c>
      <c r="AA89" s="5" t="str">
        <f>IFERROR(AA88/#REF!,"")</f>
        <v/>
      </c>
      <c r="AB89" s="5" t="str">
        <f>IFERROR(AB88/#REF!,"")</f>
        <v/>
      </c>
      <c r="AC89" s="5" t="str">
        <f>IFERROR(AC88/#REF!,"")</f>
        <v/>
      </c>
      <c r="AD89" s="5" t="str">
        <f>IFERROR(AD88/#REF!,"")</f>
        <v/>
      </c>
      <c r="AE89" s="5" t="str">
        <f>IFERROR(AE88/#REF!,"")</f>
        <v/>
      </c>
      <c r="AF89" s="5" t="str">
        <f>IFERROR(AF88/#REF!,"")</f>
        <v/>
      </c>
      <c r="AG89" s="5" t="str">
        <f>IFERROR(AG88/#REF!,"")</f>
        <v/>
      </c>
    </row>
    <row r="90" spans="1:33">
      <c r="B90" s="65">
        <f>SUM(D90:AG90)-AE90-X90-Q90-J90</f>
        <v>5.0367877732818214E-2</v>
      </c>
      <c r="C90" s="1" t="s">
        <v>3</v>
      </c>
      <c r="D90" s="4">
        <f>SUMIFS('Job Number'!$Q$2:$Q$194,'Job Number'!$A$2:$A$194,'Product Result'!D$1,'Job Number'!$E$2:$E$194,'Product Result'!$A$88)</f>
        <v>0</v>
      </c>
      <c r="E90" s="4">
        <f>SUMIFS('Job Number'!$Q$2:$Q$194,'Job Number'!$A$2:$A$194,'Product Result'!E$1,'Job Number'!$E$2:$E$194,'Product Result'!$A$88)</f>
        <v>0</v>
      </c>
      <c r="F90" s="4">
        <f>SUMIFS('Job Number'!$Q$2:$Q$194,'Job Number'!$A$2:$A$194,'Product Result'!F$1,'Job Number'!$E$2:$E$194,'Product Result'!$A$88)</f>
        <v>0</v>
      </c>
      <c r="G90" s="4">
        <f>SUMIFS('Job Number'!$Q$2:$Q$194,'Job Number'!$A$2:$A$194,'Product Result'!G$1,'Job Number'!$E$2:$E$194,'Product Result'!$A$88)</f>
        <v>0</v>
      </c>
      <c r="H90" s="4">
        <f>SUMIFS('Job Number'!$Q$2:$Q$194,'Job Number'!$A$2:$A$194,'Product Result'!H$1,'Job Number'!$E$2:$E$194,'Product Result'!$A$88)</f>
        <v>0</v>
      </c>
      <c r="I90" s="4">
        <f>SUMIFS('Job Number'!$Q$2:$Q$194,'Job Number'!$A$2:$A$194,'Product Result'!I$1,'Job Number'!$E$2:$E$194,'Product Result'!$A$88)</f>
        <v>0</v>
      </c>
      <c r="J90" s="4">
        <f>SUMIFS('Job Number'!$Q$2:$Q$194,'Job Number'!$A$2:$A$194,'Product Result'!J$1,'Job Number'!$E$2:$E$194,'Product Result'!$A$88)</f>
        <v>0</v>
      </c>
      <c r="K90" s="4">
        <f>SUMIFS('Job Number'!$Q$2:$Q$194,'Job Number'!$A$2:$A$194,'Product Result'!K$1,'Job Number'!$E$2:$E$194,'Product Result'!$A$88)</f>
        <v>0</v>
      </c>
      <c r="L90" s="4">
        <f>SUMIFS('Job Number'!$Q$2:$Q$194,'Job Number'!$A$2:$A$194,'Product Result'!L$1,'Job Number'!$E$2:$E$194,'Product Result'!$A$88)</f>
        <v>0</v>
      </c>
      <c r="M90" s="4">
        <f>SUMIFS('Job Number'!$Q$2:$Q$194,'Job Number'!$A$2:$A$194,'Product Result'!M$1,'Job Number'!$E$2:$E$194,'Product Result'!$A$88)</f>
        <v>0</v>
      </c>
      <c r="N90" s="4">
        <f>SUMIFS('Job Number'!$Q$2:$Q$194,'Job Number'!$A$2:$A$194,'Product Result'!N$1,'Job Number'!$E$2:$E$194,'Product Result'!$A$88)</f>
        <v>0</v>
      </c>
      <c r="O90" s="4">
        <f>SUMIFS('Job Number'!$Q$2:$Q$194,'Job Number'!$A$2:$A$194,'Product Result'!O$1,'Job Number'!$E$2:$E$194,'Product Result'!$A$88)</f>
        <v>0</v>
      </c>
      <c r="P90" s="4">
        <f>SUMIFS('Job Number'!$Q$2:$Q$194,'Job Number'!$A$2:$A$194,'Product Result'!P$1,'Job Number'!$E$2:$E$194,'Product Result'!$A$88)</f>
        <v>0</v>
      </c>
      <c r="Q90" s="4">
        <f>SUMIFS('Job Number'!$Q$2:$Q$194,'Job Number'!$A$2:$A$194,'Product Result'!Q$1,'Job Number'!$E$2:$E$194,'Product Result'!$A$88)</f>
        <v>0</v>
      </c>
      <c r="R90" s="4">
        <f>SUMIFS('Job Number'!$Q$2:$Q$194,'Job Number'!$A$2:$A$194,'Product Result'!R$1,'Job Number'!$E$2:$E$194,'Product Result'!$A$88)</f>
        <v>8.8065065240819588E-3</v>
      </c>
      <c r="S90" s="4">
        <f>SUMIFS('Job Number'!$Q$2:$Q$194,'Job Number'!$A$2:$A$194,'Product Result'!S$1,'Job Number'!$E$2:$E$194,'Product Result'!$A$88)</f>
        <v>0</v>
      </c>
      <c r="T90" s="4">
        <f>SUMIFS('Job Number'!$Q$2:$Q$194,'Job Number'!$A$2:$A$194,'Product Result'!T$1,'Job Number'!$E$2:$E$194,'Product Result'!$A$88)</f>
        <v>0</v>
      </c>
      <c r="U90" s="4">
        <f>SUMIFS('Job Number'!$Q$2:$Q$194,'Job Number'!$A$2:$A$194,'Product Result'!U$1,'Job Number'!$E$2:$E$194,'Product Result'!$A$88)</f>
        <v>0</v>
      </c>
      <c r="V90" s="4">
        <f>SUMIFS('Job Number'!$Q$2:$Q$194,'Job Number'!$A$2:$A$194,'Product Result'!V$1,'Job Number'!$E$2:$E$194,'Product Result'!$A$88)</f>
        <v>0</v>
      </c>
      <c r="W90" s="4">
        <f>SUMIFS('Job Number'!$Q$2:$Q$194,'Job Number'!$A$2:$A$194,'Product Result'!W$1,'Job Number'!$E$2:$E$194,'Product Result'!$A$88)</f>
        <v>0</v>
      </c>
      <c r="X90" s="4">
        <f>SUMIFS('Job Number'!$Q$2:$Q$194,'Job Number'!$A$2:$A$194,'Product Result'!X$1,'Job Number'!$E$2:$E$194,'Product Result'!$A$88)</f>
        <v>0</v>
      </c>
      <c r="Y90" s="4">
        <f>SUMIFS('Job Number'!$Q$2:$Q$194,'Job Number'!$A$2:$A$194,'Product Result'!Y$1,'Job Number'!$E$2:$E$194,'Product Result'!$A$88)</f>
        <v>4.1561371208736257E-2</v>
      </c>
      <c r="Z90" s="4">
        <f>SUMIFS('Job Number'!$Q$2:$Q$194,'Job Number'!$A$2:$A$194,'Product Result'!Z$1,'Job Number'!$E$2:$E$194,'Product Result'!$A$88)</f>
        <v>0</v>
      </c>
      <c r="AA90" s="4">
        <f>SUMIFS('Job Number'!$Q$2:$Q$194,'Job Number'!$A$2:$A$194,'Product Result'!AA$1,'Job Number'!$E$2:$E$194,'Product Result'!$A$88)</f>
        <v>0</v>
      </c>
      <c r="AB90" s="4">
        <f>SUMIFS('Job Number'!$Q$2:$Q$194,'Job Number'!$A$2:$A$194,'Product Result'!AB$1,'Job Number'!$E$2:$E$194,'Product Result'!$A$88)</f>
        <v>0</v>
      </c>
      <c r="AC90" s="4">
        <f>SUMIFS('Job Number'!$Q$2:$Q$194,'Job Number'!$A$2:$A$194,'Product Result'!AC$1,'Job Number'!$E$2:$E$194,'Product Result'!$A$88)</f>
        <v>0</v>
      </c>
      <c r="AD90" s="4">
        <f>SUMIFS('Job Number'!$Q$2:$Q$194,'Job Number'!$A$2:$A$194,'Product Result'!AD$1,'Job Number'!$E$2:$E$194,'Product Result'!$A$88)</f>
        <v>0</v>
      </c>
      <c r="AE90" s="4">
        <f>SUMIFS('Job Number'!$Q$2:$Q$194,'Job Number'!$A$2:$A$194,'Product Result'!AE$1,'Job Number'!$E$2:$E$194,'Product Result'!$A$88)</f>
        <v>0</v>
      </c>
      <c r="AF90" s="4">
        <f>SUMIFS('Job Number'!$Q$2:$Q$194,'Job Number'!$A$2:$A$194,'Product Result'!AF$1,'Job Number'!$E$2:$E$194,'Product Result'!$A$88)</f>
        <v>0</v>
      </c>
      <c r="AG90" s="4">
        <f>SUMIFS('Job Number'!$Q$2:$Q$194,'Job Number'!$A$2:$A$194,'Product Result'!AG$1,'Job Number'!$E$2:$E$194,'Product Result'!$A$88)</f>
        <v>0</v>
      </c>
    </row>
    <row r="91" spans="1:33" ht="15.75" thickBot="1">
      <c r="B91" s="185">
        <f>IFERROR(B90/B88,0)</f>
        <v>4.3851539032577235E-6</v>
      </c>
      <c r="C91" s="1" t="s">
        <v>4</v>
      </c>
      <c r="D91" s="6" t="str">
        <f t="shared" ref="D91:AG91" si="17">IFERROR(D90/D88,"")</f>
        <v/>
      </c>
      <c r="E91" s="6" t="str">
        <f t="shared" si="17"/>
        <v/>
      </c>
      <c r="F91" s="6" t="str">
        <f t="shared" si="17"/>
        <v/>
      </c>
      <c r="G91" s="6" t="str">
        <f t="shared" si="17"/>
        <v/>
      </c>
      <c r="H91" s="6" t="str">
        <f t="shared" si="17"/>
        <v/>
      </c>
      <c r="I91" s="6" t="str">
        <f t="shared" si="17"/>
        <v/>
      </c>
      <c r="J91" s="6" t="str">
        <f t="shared" si="17"/>
        <v/>
      </c>
      <c r="K91" s="6" t="str">
        <f t="shared" si="17"/>
        <v/>
      </c>
      <c r="L91" s="6" t="str">
        <f t="shared" si="17"/>
        <v/>
      </c>
      <c r="M91" s="6" t="str">
        <f t="shared" si="17"/>
        <v/>
      </c>
      <c r="N91" s="6" t="str">
        <f t="shared" si="17"/>
        <v/>
      </c>
      <c r="O91" s="6" t="str">
        <f t="shared" si="17"/>
        <v/>
      </c>
      <c r="P91" s="6" t="str">
        <f t="shared" si="17"/>
        <v/>
      </c>
      <c r="Q91" s="6" t="str">
        <f t="shared" si="17"/>
        <v/>
      </c>
      <c r="R91" s="6">
        <f t="shared" si="17"/>
        <v>1.6685309822057519E-6</v>
      </c>
      <c r="S91" s="6" t="str">
        <f t="shared" si="17"/>
        <v/>
      </c>
      <c r="T91" s="6" t="str">
        <f t="shared" si="17"/>
        <v/>
      </c>
      <c r="U91" s="6" t="str">
        <f t="shared" si="17"/>
        <v/>
      </c>
      <c r="V91" s="6" t="str">
        <f t="shared" si="17"/>
        <v/>
      </c>
      <c r="W91" s="6" t="str">
        <f t="shared" si="17"/>
        <v/>
      </c>
      <c r="X91" s="6" t="str">
        <f t="shared" si="17"/>
        <v/>
      </c>
      <c r="Y91" s="6">
        <f t="shared" si="17"/>
        <v>6.6948085065618971E-6</v>
      </c>
      <c r="Z91" s="6" t="str">
        <f t="shared" si="17"/>
        <v/>
      </c>
      <c r="AA91" s="6" t="str">
        <f t="shared" si="17"/>
        <v/>
      </c>
      <c r="AB91" s="6" t="str">
        <f t="shared" si="17"/>
        <v/>
      </c>
      <c r="AC91" s="6" t="str">
        <f t="shared" si="17"/>
        <v/>
      </c>
      <c r="AD91" s="6" t="str">
        <f t="shared" si="17"/>
        <v/>
      </c>
      <c r="AE91" s="6" t="str">
        <f t="shared" si="17"/>
        <v/>
      </c>
      <c r="AF91" s="6" t="str">
        <f t="shared" si="17"/>
        <v/>
      </c>
      <c r="AG91" s="6" t="str">
        <f t="shared" si="17"/>
        <v/>
      </c>
    </row>
    <row r="92" spans="1:33" ht="15.75" thickBot="1">
      <c r="D92" s="244"/>
      <c r="E92" s="244"/>
      <c r="F92" s="24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</row>
    <row r="93" spans="1:33">
      <c r="A93" s="189" t="str">
        <f>'FG TYPE'!B24</f>
        <v>W03-25040035-Y</v>
      </c>
      <c r="B93" s="65">
        <f>SUM(D93:AG93)</f>
        <v>0</v>
      </c>
      <c r="C93" s="1" t="s">
        <v>1</v>
      </c>
      <c r="D93" s="4">
        <f>SUMIFS('Job Number'!$K$2:$K$194,'Job Number'!$A$2:$A$194,'Product Result'!D$1,'Job Number'!$E$2:$E$194,'Product Result'!$A$93)</f>
        <v>0</v>
      </c>
      <c r="E93" s="4">
        <f>SUMIFS('Job Number'!$K$2:$K$194,'Job Number'!$A$2:$A$194,'Product Result'!E$1,'Job Number'!$E$2:$E$194,'Product Result'!$A$93)</f>
        <v>0</v>
      </c>
      <c r="F93" s="4">
        <f>SUMIFS('Job Number'!$K$2:$K$194,'Job Number'!$A$2:$A$194,'Product Result'!F$1,'Job Number'!$E$2:$E$194,'Product Result'!$A$93)</f>
        <v>0</v>
      </c>
      <c r="G93" s="4">
        <f>SUMIFS('Job Number'!$K$2:$K$194,'Job Number'!$A$2:$A$194,'Product Result'!G$1,'Job Number'!$E$2:$E$194,'Product Result'!$A$93)</f>
        <v>0</v>
      </c>
      <c r="H93" s="4">
        <f>SUMIFS('Job Number'!$K$2:$K$194,'Job Number'!$A$2:$A$194,'Product Result'!H$1,'Job Number'!$E$2:$E$194,'Product Result'!$A$93)</f>
        <v>0</v>
      </c>
      <c r="I93" s="4">
        <f>SUMIFS('Job Number'!$K$2:$K$194,'Job Number'!$A$2:$A$194,'Product Result'!I$1,'Job Number'!$E$2:$E$194,'Product Result'!$A$93)</f>
        <v>0</v>
      </c>
      <c r="J93" s="4">
        <f>SUMIFS('Job Number'!$K$2:$K$194,'Job Number'!$A$2:$A$194,'Product Result'!J$1,'Job Number'!$E$2:$E$194,'Product Result'!$A$93)</f>
        <v>0</v>
      </c>
      <c r="K93" s="4">
        <f>SUMIFS('Job Number'!$K$2:$K$194,'Job Number'!$A$2:$A$194,'Product Result'!K$1,'Job Number'!$E$2:$E$194,'Product Result'!$A$93)</f>
        <v>0</v>
      </c>
      <c r="L93" s="4">
        <f>SUMIFS('Job Number'!$K$2:$K$194,'Job Number'!$A$2:$A$194,'Product Result'!L$1,'Job Number'!$E$2:$E$194,'Product Result'!$A$93)</f>
        <v>0</v>
      </c>
      <c r="M93" s="4">
        <f>SUMIFS('Job Number'!$K$2:$K$194,'Job Number'!$A$2:$A$194,'Product Result'!M$1,'Job Number'!$E$2:$E$194,'Product Result'!$A$93)</f>
        <v>0</v>
      </c>
      <c r="N93" s="4">
        <f>SUMIFS('Job Number'!$K$2:$K$194,'Job Number'!$A$2:$A$194,'Product Result'!N$1,'Job Number'!$E$2:$E$194,'Product Result'!$A$93)</f>
        <v>0</v>
      </c>
      <c r="O93" s="4">
        <f>SUMIFS('Job Number'!$K$2:$K$194,'Job Number'!$A$2:$A$194,'Product Result'!O$1,'Job Number'!$E$2:$E$194,'Product Result'!$A$93)</f>
        <v>0</v>
      </c>
      <c r="P93" s="4">
        <f>SUMIFS('Job Number'!$K$2:$K$194,'Job Number'!$A$2:$A$194,'Product Result'!P$1,'Job Number'!$E$2:$E$194,'Product Result'!$A$93)</f>
        <v>0</v>
      </c>
      <c r="Q93" s="4">
        <f>SUMIFS('Job Number'!$K$2:$K$194,'Job Number'!$A$2:$A$194,'Product Result'!Q$1,'Job Number'!$E$2:$E$194,'Product Result'!$A$93)</f>
        <v>0</v>
      </c>
      <c r="R93" s="4">
        <f>SUMIFS('Job Number'!$K$2:$K$194,'Job Number'!$A$2:$A$194,'Product Result'!R$1,'Job Number'!$E$2:$E$194,'Product Result'!$A$93)</f>
        <v>0</v>
      </c>
      <c r="S93" s="4">
        <f>SUMIFS('Job Number'!$K$2:$K$194,'Job Number'!$A$2:$A$194,'Product Result'!S$1,'Job Number'!$E$2:$E$194,'Product Result'!$A$93)</f>
        <v>0</v>
      </c>
      <c r="T93" s="4">
        <f>SUMIFS('Job Number'!$K$2:$K$194,'Job Number'!$A$2:$A$194,'Product Result'!T$1,'Job Number'!$E$2:$E$194,'Product Result'!$A$93)</f>
        <v>0</v>
      </c>
      <c r="U93" s="4">
        <f>SUMIFS('Job Number'!$K$2:$K$194,'Job Number'!$A$2:$A$194,'Product Result'!U$1,'Job Number'!$E$2:$E$194,'Product Result'!$A$93)</f>
        <v>0</v>
      </c>
      <c r="V93" s="4">
        <f>SUMIFS('Job Number'!$K$2:$K$194,'Job Number'!$A$2:$A$194,'Product Result'!V$1,'Job Number'!$E$2:$E$194,'Product Result'!$A$93)</f>
        <v>0</v>
      </c>
      <c r="W93" s="4">
        <f>SUMIFS('Job Number'!$K$2:$K$194,'Job Number'!$A$2:$A$194,'Product Result'!W$1,'Job Number'!$E$2:$E$194,'Product Result'!$A$93)</f>
        <v>0</v>
      </c>
      <c r="X93" s="4">
        <f>SUMIFS('Job Number'!$K$2:$K$194,'Job Number'!$A$2:$A$194,'Product Result'!X$1,'Job Number'!$E$2:$E$194,'Product Result'!$A$93)</f>
        <v>0</v>
      </c>
      <c r="Y93" s="4">
        <f>SUMIFS('Job Number'!$K$2:$K$194,'Job Number'!$A$2:$A$194,'Product Result'!Y$1,'Job Number'!$E$2:$E$194,'Product Result'!$A$93)</f>
        <v>0</v>
      </c>
      <c r="Z93" s="4">
        <f>SUMIFS('Job Number'!$K$2:$K$194,'Job Number'!$A$2:$A$194,'Product Result'!Z$1,'Job Number'!$E$2:$E$194,'Product Result'!$A$93)</f>
        <v>0</v>
      </c>
      <c r="AA93" s="4">
        <f>SUMIFS('Job Number'!$K$2:$K$194,'Job Number'!$A$2:$A$194,'Product Result'!AA$1,'Job Number'!$E$2:$E$194,'Product Result'!$A$93)</f>
        <v>0</v>
      </c>
      <c r="AB93" s="4">
        <f>SUMIFS('Job Number'!$K$2:$K$194,'Job Number'!$A$2:$A$194,'Product Result'!AB$1,'Job Number'!$E$2:$E$194,'Product Result'!$A$93)</f>
        <v>0</v>
      </c>
      <c r="AC93" s="4">
        <f>SUMIFS('Job Number'!$K$2:$K$194,'Job Number'!$A$2:$A$194,'Product Result'!AC$1,'Job Number'!$E$2:$E$194,'Product Result'!$A$93)</f>
        <v>0</v>
      </c>
      <c r="AD93" s="4">
        <f>SUMIFS('Job Number'!$K$2:$K$194,'Job Number'!$A$2:$A$194,'Product Result'!AD$1,'Job Number'!$E$2:$E$194,'Product Result'!$A$93)</f>
        <v>0</v>
      </c>
      <c r="AE93" s="4">
        <f>SUMIFS('Job Number'!$K$2:$K$194,'Job Number'!$A$2:$A$194,'Product Result'!AE$1,'Job Number'!$E$2:$E$194,'Product Result'!$A$93)</f>
        <v>0</v>
      </c>
      <c r="AF93" s="4">
        <f>SUMIFS('Job Number'!$K$2:$K$194,'Job Number'!$A$2:$A$194,'Product Result'!AF$1,'Job Number'!$E$2:$E$194,'Product Result'!$A$93)</f>
        <v>0</v>
      </c>
      <c r="AG93" s="4">
        <f>SUMIFS('Job Number'!$K$2:$K$194,'Job Number'!$A$2:$A$194,'Product Result'!AG$1,'Job Number'!$E$2:$E$194,'Product Result'!$A$93)</f>
        <v>0</v>
      </c>
    </row>
    <row r="94" spans="1:33">
      <c r="A94" s="189" t="str">
        <f>'FG TYPE'!C24</f>
        <v>28#*2C+24#*2C+AL+D+</v>
      </c>
      <c r="B94" s="185">
        <f>IFERROR(B93/#REF!,0)</f>
        <v>0</v>
      </c>
      <c r="C94" s="1" t="s">
        <v>2</v>
      </c>
      <c r="D94" s="5" t="str">
        <f>IFERROR(D93/#REF!,"")</f>
        <v/>
      </c>
      <c r="E94" s="5" t="str">
        <f>IFERROR(E93/#REF!,"")</f>
        <v/>
      </c>
      <c r="F94" s="5" t="str">
        <f>IFERROR(F93/#REF!,"")</f>
        <v/>
      </c>
      <c r="G94" s="5" t="str">
        <f>IFERROR(G93/#REF!,"")</f>
        <v/>
      </c>
      <c r="H94" s="5" t="str">
        <f>IFERROR(H93/#REF!,"")</f>
        <v/>
      </c>
      <c r="I94" s="5" t="str">
        <f>IFERROR(I93/#REF!,"")</f>
        <v/>
      </c>
      <c r="J94" s="5" t="str">
        <f>IFERROR(J93/#REF!,"")</f>
        <v/>
      </c>
      <c r="K94" s="5" t="str">
        <f>IFERROR(K93/#REF!,"")</f>
        <v/>
      </c>
      <c r="L94" s="5" t="str">
        <f>IFERROR(L93/#REF!,"")</f>
        <v/>
      </c>
      <c r="M94" s="5" t="str">
        <f>IFERROR(M93/#REF!,"")</f>
        <v/>
      </c>
      <c r="N94" s="5" t="str">
        <f>IFERROR(N93/#REF!,"")</f>
        <v/>
      </c>
      <c r="O94" s="5" t="str">
        <f>IFERROR(O93/#REF!,"")</f>
        <v/>
      </c>
      <c r="P94" s="5" t="str">
        <f>IFERROR(P93/#REF!,"")</f>
        <v/>
      </c>
      <c r="Q94" s="5" t="str">
        <f>IFERROR(Q93/#REF!,"")</f>
        <v/>
      </c>
      <c r="R94" s="5" t="str">
        <f>IFERROR(R93/#REF!,"")</f>
        <v/>
      </c>
      <c r="S94" s="5" t="str">
        <f>IFERROR(S93/#REF!,"")</f>
        <v/>
      </c>
      <c r="T94" s="5" t="str">
        <f>IFERROR(T93/#REF!,"")</f>
        <v/>
      </c>
      <c r="U94" s="5" t="str">
        <f>IFERROR(U93/#REF!,"")</f>
        <v/>
      </c>
      <c r="V94" s="5" t="str">
        <f>IFERROR(V93/#REF!,"")</f>
        <v/>
      </c>
      <c r="W94" s="5" t="str">
        <f>IFERROR(W93/#REF!,"")</f>
        <v/>
      </c>
      <c r="X94" s="5" t="str">
        <f>IFERROR(X93/#REF!,"")</f>
        <v/>
      </c>
      <c r="Y94" s="5" t="str">
        <f>IFERROR(Y93/#REF!,"")</f>
        <v/>
      </c>
      <c r="Z94" s="5" t="str">
        <f>IFERROR(Z93/#REF!,"")</f>
        <v/>
      </c>
      <c r="AA94" s="5" t="str">
        <f>IFERROR(AA93/#REF!,"")</f>
        <v/>
      </c>
      <c r="AB94" s="5" t="str">
        <f>IFERROR(AB93/#REF!,"")</f>
        <v/>
      </c>
      <c r="AC94" s="5" t="str">
        <f>IFERROR(AC93/#REF!,"")</f>
        <v/>
      </c>
      <c r="AD94" s="5" t="str">
        <f>IFERROR(AD93/#REF!,"")</f>
        <v/>
      </c>
      <c r="AE94" s="5" t="str">
        <f>IFERROR(AE93/#REF!,"")</f>
        <v/>
      </c>
      <c r="AF94" s="5" t="str">
        <f>IFERROR(AF93/#REF!,"")</f>
        <v/>
      </c>
      <c r="AG94" s="5" t="str">
        <f>IFERROR(AG93/#REF!,"")</f>
        <v/>
      </c>
    </row>
    <row r="95" spans="1:33">
      <c r="B95" s="65">
        <f>SUM(D95:AG95)-AE95-X95-Q95-J95</f>
        <v>0</v>
      </c>
      <c r="C95" s="1" t="s">
        <v>3</v>
      </c>
      <c r="D95" s="4">
        <f>SUMIFS('Job Number'!$Q$2:$Q$194,'Job Number'!$A$2:$A$194,'Product Result'!D$1,'Job Number'!$E$2:$E$194,'Product Result'!$A$93)</f>
        <v>0</v>
      </c>
      <c r="E95" s="4">
        <f>SUMIFS('Job Number'!$Q$2:$Q$194,'Job Number'!$A$2:$A$194,'Product Result'!E$1,'Job Number'!$E$2:$E$194,'Product Result'!$A$93)</f>
        <v>0</v>
      </c>
      <c r="F95" s="4">
        <f>SUMIFS('Job Number'!$Q$2:$Q$194,'Job Number'!$A$2:$A$194,'Product Result'!F$1,'Job Number'!$E$2:$E$194,'Product Result'!$A$93)</f>
        <v>0</v>
      </c>
      <c r="G95" s="4">
        <f>SUMIFS('Job Number'!$Q$2:$Q$194,'Job Number'!$A$2:$A$194,'Product Result'!G$1,'Job Number'!$E$2:$E$194,'Product Result'!$A$93)</f>
        <v>0</v>
      </c>
      <c r="H95" s="4">
        <f>SUMIFS('Job Number'!$Q$2:$Q$194,'Job Number'!$A$2:$A$194,'Product Result'!H$1,'Job Number'!$E$2:$E$194,'Product Result'!$A$93)</f>
        <v>0</v>
      </c>
      <c r="I95" s="4">
        <f>SUMIFS('Job Number'!$Q$2:$Q$194,'Job Number'!$A$2:$A$194,'Product Result'!I$1,'Job Number'!$E$2:$E$194,'Product Result'!$A$93)</f>
        <v>0</v>
      </c>
      <c r="J95" s="4">
        <f>SUMIFS('Job Number'!$Q$2:$Q$194,'Job Number'!$A$2:$A$194,'Product Result'!J$1,'Job Number'!$E$2:$E$194,'Product Result'!$A$93)</f>
        <v>0</v>
      </c>
      <c r="K95" s="4">
        <f>SUMIFS('Job Number'!$Q$2:$Q$194,'Job Number'!$A$2:$A$194,'Product Result'!K$1,'Job Number'!$E$2:$E$194,'Product Result'!$A$93)</f>
        <v>0</v>
      </c>
      <c r="L95" s="4">
        <f>SUMIFS('Job Number'!$Q$2:$Q$194,'Job Number'!$A$2:$A$194,'Product Result'!L$1,'Job Number'!$E$2:$E$194,'Product Result'!$A$93)</f>
        <v>0</v>
      </c>
      <c r="M95" s="4">
        <f>SUMIFS('Job Number'!$Q$2:$Q$194,'Job Number'!$A$2:$A$194,'Product Result'!M$1,'Job Number'!$E$2:$E$194,'Product Result'!$A$93)</f>
        <v>0</v>
      </c>
      <c r="N95" s="4">
        <f>SUMIFS('Job Number'!$Q$2:$Q$194,'Job Number'!$A$2:$A$194,'Product Result'!N$1,'Job Number'!$E$2:$E$194,'Product Result'!$A$93)</f>
        <v>0</v>
      </c>
      <c r="O95" s="4">
        <f>SUMIFS('Job Number'!$Q$2:$Q$194,'Job Number'!$A$2:$A$194,'Product Result'!O$1,'Job Number'!$E$2:$E$194,'Product Result'!$A$93)</f>
        <v>0</v>
      </c>
      <c r="P95" s="4">
        <f>SUMIFS('Job Number'!$Q$2:$Q$194,'Job Number'!$A$2:$A$194,'Product Result'!P$1,'Job Number'!$E$2:$E$194,'Product Result'!$A$93)</f>
        <v>0</v>
      </c>
      <c r="Q95" s="4">
        <f>SUMIFS('Job Number'!$Q$2:$Q$194,'Job Number'!$A$2:$A$194,'Product Result'!Q$1,'Job Number'!$E$2:$E$194,'Product Result'!$A$93)</f>
        <v>0</v>
      </c>
      <c r="R95" s="4">
        <f>SUMIFS('Job Number'!$Q$2:$Q$194,'Job Number'!$A$2:$A$194,'Product Result'!R$1,'Job Number'!$E$2:$E$194,'Product Result'!$A$93)</f>
        <v>0</v>
      </c>
      <c r="S95" s="4">
        <f>SUMIFS('Job Number'!$Q$2:$Q$194,'Job Number'!$A$2:$A$194,'Product Result'!S$1,'Job Number'!$E$2:$E$194,'Product Result'!$A$93)</f>
        <v>0</v>
      </c>
      <c r="T95" s="4">
        <f>SUMIFS('Job Number'!$Q$2:$Q$194,'Job Number'!$A$2:$A$194,'Product Result'!T$1,'Job Number'!$E$2:$E$194,'Product Result'!$A$93)</f>
        <v>0</v>
      </c>
      <c r="U95" s="4">
        <f>SUMIFS('Job Number'!$Q$2:$Q$194,'Job Number'!$A$2:$A$194,'Product Result'!U$1,'Job Number'!$E$2:$E$194,'Product Result'!$A$93)</f>
        <v>0</v>
      </c>
      <c r="V95" s="4">
        <f>SUMIFS('Job Number'!$Q$2:$Q$194,'Job Number'!$A$2:$A$194,'Product Result'!V$1,'Job Number'!$E$2:$E$194,'Product Result'!$A$93)</f>
        <v>0</v>
      </c>
      <c r="W95" s="4">
        <f>SUMIFS('Job Number'!$Q$2:$Q$194,'Job Number'!$A$2:$A$194,'Product Result'!W$1,'Job Number'!$E$2:$E$194,'Product Result'!$A$93)</f>
        <v>0</v>
      </c>
      <c r="X95" s="4">
        <f>SUMIFS('Job Number'!$Q$2:$Q$194,'Job Number'!$A$2:$A$194,'Product Result'!X$1,'Job Number'!$E$2:$E$194,'Product Result'!$A$93)</f>
        <v>0</v>
      </c>
      <c r="Y95" s="4">
        <f>SUMIFS('Job Number'!$Q$2:$Q$194,'Job Number'!$A$2:$A$194,'Product Result'!Y$1,'Job Number'!$E$2:$E$194,'Product Result'!$A$93)</f>
        <v>0</v>
      </c>
      <c r="Z95" s="4">
        <f>SUMIFS('Job Number'!$Q$2:$Q$194,'Job Number'!$A$2:$A$194,'Product Result'!Z$1,'Job Number'!$E$2:$E$194,'Product Result'!$A$93)</f>
        <v>0</v>
      </c>
      <c r="AA95" s="4">
        <f>SUMIFS('Job Number'!$Q$2:$Q$194,'Job Number'!$A$2:$A$194,'Product Result'!AA$1,'Job Number'!$E$2:$E$194,'Product Result'!$A$93)</f>
        <v>0</v>
      </c>
      <c r="AB95" s="4">
        <f>SUMIFS('Job Number'!$Q$2:$Q$194,'Job Number'!$A$2:$A$194,'Product Result'!AB$1,'Job Number'!$E$2:$E$194,'Product Result'!$A$93)</f>
        <v>0</v>
      </c>
      <c r="AC95" s="4">
        <f>SUMIFS('Job Number'!$Q$2:$Q$194,'Job Number'!$A$2:$A$194,'Product Result'!AC$1,'Job Number'!$E$2:$E$194,'Product Result'!$A$93)</f>
        <v>0</v>
      </c>
      <c r="AD95" s="4">
        <f>SUMIFS('Job Number'!$Q$2:$Q$194,'Job Number'!$A$2:$A$194,'Product Result'!AD$1,'Job Number'!$E$2:$E$194,'Product Result'!$A$93)</f>
        <v>0</v>
      </c>
      <c r="AE95" s="4">
        <f>SUMIFS('Job Number'!$Q$2:$Q$194,'Job Number'!$A$2:$A$194,'Product Result'!AE$1,'Job Number'!$E$2:$E$194,'Product Result'!$A$93)</f>
        <v>0</v>
      </c>
      <c r="AF95" s="4">
        <f>SUMIFS('Job Number'!$Q$2:$Q$194,'Job Number'!$A$2:$A$194,'Product Result'!AF$1,'Job Number'!$E$2:$E$194,'Product Result'!$A$93)</f>
        <v>0</v>
      </c>
      <c r="AG95" s="4">
        <f>SUMIFS('Job Number'!$Q$2:$Q$194,'Job Number'!$A$2:$A$194,'Product Result'!AG$1,'Job Number'!$E$2:$E$194,'Product Result'!$A$93)</f>
        <v>0</v>
      </c>
    </row>
    <row r="96" spans="1:33" ht="15.75" thickBot="1">
      <c r="B96" s="185">
        <f>IFERROR(B95/B93,0)</f>
        <v>0</v>
      </c>
      <c r="C96" s="1" t="s">
        <v>4</v>
      </c>
      <c r="D96" s="6" t="str">
        <f t="shared" ref="D96:AG96" si="18">IFERROR(D95/D93,"")</f>
        <v/>
      </c>
      <c r="E96" s="6" t="str">
        <f t="shared" si="18"/>
        <v/>
      </c>
      <c r="F96" s="6" t="str">
        <f t="shared" si="18"/>
        <v/>
      </c>
      <c r="G96" s="6" t="str">
        <f t="shared" si="18"/>
        <v/>
      </c>
      <c r="H96" s="6" t="str">
        <f t="shared" si="18"/>
        <v/>
      </c>
      <c r="I96" s="6" t="str">
        <f t="shared" si="18"/>
        <v/>
      </c>
      <c r="J96" s="6" t="str">
        <f t="shared" si="18"/>
        <v/>
      </c>
      <c r="K96" s="6" t="str">
        <f t="shared" si="18"/>
        <v/>
      </c>
      <c r="L96" s="6" t="str">
        <f t="shared" si="18"/>
        <v/>
      </c>
      <c r="M96" s="6" t="str">
        <f t="shared" si="18"/>
        <v/>
      </c>
      <c r="N96" s="6" t="str">
        <f t="shared" si="18"/>
        <v/>
      </c>
      <c r="O96" s="6" t="str">
        <f t="shared" si="18"/>
        <v/>
      </c>
      <c r="P96" s="6" t="str">
        <f t="shared" si="18"/>
        <v/>
      </c>
      <c r="Q96" s="6" t="str">
        <f t="shared" si="18"/>
        <v/>
      </c>
      <c r="R96" s="6" t="str">
        <f t="shared" si="18"/>
        <v/>
      </c>
      <c r="S96" s="6" t="str">
        <f t="shared" si="18"/>
        <v/>
      </c>
      <c r="T96" s="6" t="str">
        <f t="shared" si="18"/>
        <v/>
      </c>
      <c r="U96" s="6" t="str">
        <f t="shared" si="18"/>
        <v/>
      </c>
      <c r="V96" s="6" t="str">
        <f t="shared" si="18"/>
        <v/>
      </c>
      <c r="W96" s="6" t="str">
        <f t="shared" si="18"/>
        <v/>
      </c>
      <c r="X96" s="6" t="str">
        <f t="shared" si="18"/>
        <v/>
      </c>
      <c r="Y96" s="6" t="str">
        <f t="shared" si="18"/>
        <v/>
      </c>
      <c r="Z96" s="6" t="str">
        <f t="shared" si="18"/>
        <v/>
      </c>
      <c r="AA96" s="6" t="str">
        <f t="shared" si="18"/>
        <v/>
      </c>
      <c r="AB96" s="6" t="str">
        <f t="shared" si="18"/>
        <v/>
      </c>
      <c r="AC96" s="6" t="str">
        <f t="shared" si="18"/>
        <v/>
      </c>
      <c r="AD96" s="6" t="str">
        <f t="shared" si="18"/>
        <v/>
      </c>
      <c r="AE96" s="6" t="str">
        <f t="shared" si="18"/>
        <v/>
      </c>
      <c r="AF96" s="6" t="str">
        <f t="shared" si="18"/>
        <v/>
      </c>
      <c r="AG96" s="6" t="str">
        <f t="shared" si="18"/>
        <v/>
      </c>
    </row>
    <row r="97" spans="1:33" ht="15.75" thickBot="1">
      <c r="D97" s="244"/>
      <c r="E97" s="244"/>
      <c r="F97" s="244"/>
      <c r="G97" s="244"/>
      <c r="H97" s="244"/>
      <c r="I97" s="244"/>
      <c r="J97" s="244"/>
      <c r="K97" s="244"/>
      <c r="L97" s="244"/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</row>
    <row r="98" spans="1:33">
      <c r="A98" s="189" t="str">
        <f>'FG TYPE'!B25</f>
        <v>W03-25040036-Y</v>
      </c>
      <c r="B98" s="65">
        <f>SUM(D98:AG98)</f>
        <v>0</v>
      </c>
      <c r="C98" s="1" t="s">
        <v>1</v>
      </c>
      <c r="D98" s="4">
        <f>SUMIFS('Job Number'!$K$2:$K$194,'Job Number'!$A$2:$A$194,'Product Result'!D$1,'Job Number'!$E$2:$E$194,'Product Result'!$A$98)</f>
        <v>0</v>
      </c>
      <c r="E98" s="4">
        <f>SUMIFS('Job Number'!$K$2:$K$194,'Job Number'!$A$2:$A$194,'Product Result'!E$1,'Job Number'!$E$2:$E$194,'Product Result'!$A$98)</f>
        <v>0</v>
      </c>
      <c r="F98" s="4">
        <f>SUMIFS('Job Number'!$K$2:$K$194,'Job Number'!$A$2:$A$194,'Product Result'!F$1,'Job Number'!$E$2:$E$194,'Product Result'!$A$98)</f>
        <v>0</v>
      </c>
      <c r="G98" s="4">
        <f>SUMIFS('Job Number'!$K$2:$K$194,'Job Number'!$A$2:$A$194,'Product Result'!G$1,'Job Number'!$E$2:$E$194,'Product Result'!$A$98)</f>
        <v>0</v>
      </c>
      <c r="H98" s="4">
        <f>SUMIFS('Job Number'!$K$2:$K$194,'Job Number'!$A$2:$A$194,'Product Result'!H$1,'Job Number'!$E$2:$E$194,'Product Result'!$A$98)</f>
        <v>0</v>
      </c>
      <c r="I98" s="4">
        <f>SUMIFS('Job Number'!$K$2:$K$194,'Job Number'!$A$2:$A$194,'Product Result'!I$1,'Job Number'!$E$2:$E$194,'Product Result'!$A$98)</f>
        <v>0</v>
      </c>
      <c r="J98" s="4">
        <f>SUMIFS('Job Number'!$K$2:$K$194,'Job Number'!$A$2:$A$194,'Product Result'!J$1,'Job Number'!$E$2:$E$194,'Product Result'!$A$98)</f>
        <v>0</v>
      </c>
      <c r="K98" s="4">
        <f>SUMIFS('Job Number'!$K$2:$K$194,'Job Number'!$A$2:$A$194,'Product Result'!K$1,'Job Number'!$E$2:$E$194,'Product Result'!$A$98)</f>
        <v>0</v>
      </c>
      <c r="L98" s="4">
        <f>SUMIFS('Job Number'!$K$2:$K$194,'Job Number'!$A$2:$A$194,'Product Result'!L$1,'Job Number'!$E$2:$E$194,'Product Result'!$A$98)</f>
        <v>0</v>
      </c>
      <c r="M98" s="4">
        <f>SUMIFS('Job Number'!$K$2:$K$194,'Job Number'!$A$2:$A$194,'Product Result'!M$1,'Job Number'!$E$2:$E$194,'Product Result'!$A$98)</f>
        <v>0</v>
      </c>
      <c r="N98" s="4">
        <f>SUMIFS('Job Number'!$K$2:$K$194,'Job Number'!$A$2:$A$194,'Product Result'!N$1,'Job Number'!$E$2:$E$194,'Product Result'!$A$98)</f>
        <v>0</v>
      </c>
      <c r="O98" s="4">
        <f>SUMIFS('Job Number'!$K$2:$K$194,'Job Number'!$A$2:$A$194,'Product Result'!O$1,'Job Number'!$E$2:$E$194,'Product Result'!$A$98)</f>
        <v>0</v>
      </c>
      <c r="P98" s="4">
        <f>SUMIFS('Job Number'!$K$2:$K$194,'Job Number'!$A$2:$A$194,'Product Result'!P$1,'Job Number'!$E$2:$E$194,'Product Result'!$A$98)</f>
        <v>0</v>
      </c>
      <c r="Q98" s="4">
        <f>SUMIFS('Job Number'!$K$2:$K$194,'Job Number'!$A$2:$A$194,'Product Result'!Q$1,'Job Number'!$E$2:$E$194,'Product Result'!$A$98)</f>
        <v>0</v>
      </c>
      <c r="R98" s="4">
        <f>SUMIFS('Job Number'!$K$2:$K$194,'Job Number'!$A$2:$A$194,'Product Result'!R$1,'Job Number'!$E$2:$E$194,'Product Result'!$A$98)</f>
        <v>0</v>
      </c>
      <c r="S98" s="4">
        <f>SUMIFS('Job Number'!$K$2:$K$194,'Job Number'!$A$2:$A$194,'Product Result'!S$1,'Job Number'!$E$2:$E$194,'Product Result'!$A$98)</f>
        <v>0</v>
      </c>
      <c r="T98" s="4">
        <f>SUMIFS('Job Number'!$K$2:$K$194,'Job Number'!$A$2:$A$194,'Product Result'!T$1,'Job Number'!$E$2:$E$194,'Product Result'!$A$98)</f>
        <v>0</v>
      </c>
      <c r="U98" s="4">
        <f>SUMIFS('Job Number'!$K$2:$K$194,'Job Number'!$A$2:$A$194,'Product Result'!U$1,'Job Number'!$E$2:$E$194,'Product Result'!$A$98)</f>
        <v>0</v>
      </c>
      <c r="V98" s="4">
        <f>SUMIFS('Job Number'!$K$2:$K$194,'Job Number'!$A$2:$A$194,'Product Result'!V$1,'Job Number'!$E$2:$E$194,'Product Result'!$A$98)</f>
        <v>0</v>
      </c>
      <c r="W98" s="4">
        <f>SUMIFS('Job Number'!$K$2:$K$194,'Job Number'!$A$2:$A$194,'Product Result'!W$1,'Job Number'!$E$2:$E$194,'Product Result'!$A$98)</f>
        <v>0</v>
      </c>
      <c r="X98" s="4">
        <f>SUMIFS('Job Number'!$K$2:$K$194,'Job Number'!$A$2:$A$194,'Product Result'!X$1,'Job Number'!$E$2:$E$194,'Product Result'!$A$98)</f>
        <v>0</v>
      </c>
      <c r="Y98" s="4">
        <f>SUMIFS('Job Number'!$K$2:$K$194,'Job Number'!$A$2:$A$194,'Product Result'!Y$1,'Job Number'!$E$2:$E$194,'Product Result'!$A$98)</f>
        <v>0</v>
      </c>
      <c r="Z98" s="4">
        <f>SUMIFS('Job Number'!$K$2:$K$194,'Job Number'!$A$2:$A$194,'Product Result'!Z$1,'Job Number'!$E$2:$E$194,'Product Result'!$A$98)</f>
        <v>0</v>
      </c>
      <c r="AA98" s="4">
        <f>SUMIFS('Job Number'!$K$2:$K$194,'Job Number'!$A$2:$A$194,'Product Result'!AA$1,'Job Number'!$E$2:$E$194,'Product Result'!$A$98)</f>
        <v>0</v>
      </c>
      <c r="AB98" s="4">
        <f>SUMIFS('Job Number'!$K$2:$K$194,'Job Number'!$A$2:$A$194,'Product Result'!AB$1,'Job Number'!$E$2:$E$194,'Product Result'!$A$98)</f>
        <v>0</v>
      </c>
      <c r="AC98" s="4">
        <f>SUMIFS('Job Number'!$K$2:$K$194,'Job Number'!$A$2:$A$194,'Product Result'!AC$1,'Job Number'!$E$2:$E$194,'Product Result'!$A$98)</f>
        <v>0</v>
      </c>
      <c r="AD98" s="4">
        <f>SUMIFS('Job Number'!$K$2:$K$194,'Job Number'!$A$2:$A$194,'Product Result'!AD$1,'Job Number'!$E$2:$E$194,'Product Result'!$A$98)</f>
        <v>0</v>
      </c>
      <c r="AE98" s="4">
        <f>SUMIFS('Job Number'!$K$2:$K$194,'Job Number'!$A$2:$A$194,'Product Result'!AE$1,'Job Number'!$E$2:$E$194,'Product Result'!$A$98)</f>
        <v>0</v>
      </c>
      <c r="AF98" s="4">
        <f>SUMIFS('Job Number'!$K$2:$K$194,'Job Number'!$A$2:$A$194,'Product Result'!AF$1,'Job Number'!$E$2:$E$194,'Product Result'!$A$98)</f>
        <v>0</v>
      </c>
      <c r="AG98" s="4">
        <f>SUMIFS('Job Number'!$K$2:$K$194,'Job Number'!$A$2:$A$194,'Product Result'!AG$1,'Job Number'!$E$2:$E$194,'Product Result'!$A$98)</f>
        <v>0</v>
      </c>
    </row>
    <row r="99" spans="1:33">
      <c r="A99" s="189" t="str">
        <f>'FG TYPE'!C25</f>
        <v>28#*2C+28#*2C+AL+D+</v>
      </c>
      <c r="B99" s="185">
        <f>IFERROR(B98/#REF!,0)</f>
        <v>0</v>
      </c>
      <c r="C99" s="1" t="s">
        <v>2</v>
      </c>
      <c r="D99" s="5" t="str">
        <f>IFERROR(D98/#REF!,"")</f>
        <v/>
      </c>
      <c r="E99" s="5" t="str">
        <f>IFERROR(E98/#REF!,"")</f>
        <v/>
      </c>
      <c r="F99" s="5" t="str">
        <f>IFERROR(F98/#REF!,"")</f>
        <v/>
      </c>
      <c r="G99" s="5" t="str">
        <f>IFERROR(G98/#REF!,"")</f>
        <v/>
      </c>
      <c r="H99" s="5" t="str">
        <f>IFERROR(H98/#REF!,"")</f>
        <v/>
      </c>
      <c r="I99" s="5" t="str">
        <f>IFERROR(I98/#REF!,"")</f>
        <v/>
      </c>
      <c r="J99" s="5" t="str">
        <f>IFERROR(J98/#REF!,"")</f>
        <v/>
      </c>
      <c r="K99" s="5" t="str">
        <f>IFERROR(K98/#REF!,"")</f>
        <v/>
      </c>
      <c r="L99" s="5" t="str">
        <f>IFERROR(L98/#REF!,"")</f>
        <v/>
      </c>
      <c r="M99" s="5" t="str">
        <f>IFERROR(M98/#REF!,"")</f>
        <v/>
      </c>
      <c r="N99" s="5" t="str">
        <f>IFERROR(N98/#REF!,"")</f>
        <v/>
      </c>
      <c r="O99" s="5" t="str">
        <f>IFERROR(O98/#REF!,"")</f>
        <v/>
      </c>
      <c r="P99" s="5" t="str">
        <f>IFERROR(P98/#REF!,"")</f>
        <v/>
      </c>
      <c r="Q99" s="5" t="str">
        <f>IFERROR(Q98/#REF!,"")</f>
        <v/>
      </c>
      <c r="R99" s="5" t="str">
        <f>IFERROR(R98/#REF!,"")</f>
        <v/>
      </c>
      <c r="S99" s="5" t="str">
        <f>IFERROR(S98/#REF!,"")</f>
        <v/>
      </c>
      <c r="T99" s="5" t="str">
        <f>IFERROR(T98/#REF!,"")</f>
        <v/>
      </c>
      <c r="U99" s="5" t="str">
        <f>IFERROR(U98/#REF!,"")</f>
        <v/>
      </c>
      <c r="V99" s="5" t="str">
        <f>IFERROR(V98/#REF!,"")</f>
        <v/>
      </c>
      <c r="W99" s="5" t="str">
        <f>IFERROR(W98/#REF!,"")</f>
        <v/>
      </c>
      <c r="X99" s="5" t="str">
        <f>IFERROR(X98/#REF!,"")</f>
        <v/>
      </c>
      <c r="Y99" s="5" t="str">
        <f>IFERROR(Y98/#REF!,"")</f>
        <v/>
      </c>
      <c r="Z99" s="5" t="str">
        <f>IFERROR(Z98/#REF!,"")</f>
        <v/>
      </c>
      <c r="AA99" s="5" t="str">
        <f>IFERROR(AA98/#REF!,"")</f>
        <v/>
      </c>
      <c r="AB99" s="5" t="str">
        <f>IFERROR(AB98/#REF!,"")</f>
        <v/>
      </c>
      <c r="AC99" s="5" t="str">
        <f>IFERROR(AC98/#REF!,"")</f>
        <v/>
      </c>
      <c r="AD99" s="5" t="str">
        <f>IFERROR(AD98/#REF!,"")</f>
        <v/>
      </c>
      <c r="AE99" s="5" t="str">
        <f>IFERROR(AE98/#REF!,"")</f>
        <v/>
      </c>
      <c r="AF99" s="5" t="str">
        <f>IFERROR(AF98/#REF!,"")</f>
        <v/>
      </c>
      <c r="AG99" s="5" t="str">
        <f>IFERROR(AG98/#REF!,"")</f>
        <v/>
      </c>
    </row>
    <row r="100" spans="1:33">
      <c r="B100" s="65">
        <f>SUM(D100:AG100)-AG100-Z100-S100-L100</f>
        <v>0</v>
      </c>
      <c r="C100" s="1" t="s">
        <v>3</v>
      </c>
      <c r="D100" s="4">
        <f>SUMIFS('Job Number'!$Q$2:$Q$194,'Job Number'!$A$2:$A$194,'Product Result'!D$1,'Job Number'!$E$2:$E$194,'Product Result'!$A$98)</f>
        <v>0</v>
      </c>
      <c r="E100" s="4">
        <f>SUMIFS('Job Number'!$Q$2:$Q$194,'Job Number'!$A$2:$A$194,'Product Result'!E$1,'Job Number'!$E$2:$E$194,'Product Result'!$A$98)</f>
        <v>0</v>
      </c>
      <c r="F100" s="4">
        <f>SUMIFS('Job Number'!$Q$2:$Q$194,'Job Number'!$A$2:$A$194,'Product Result'!F$1,'Job Number'!$E$2:$E$194,'Product Result'!$A$98)</f>
        <v>0</v>
      </c>
      <c r="G100" s="4">
        <f>SUMIFS('Job Number'!$Q$2:$Q$194,'Job Number'!$A$2:$A$194,'Product Result'!G$1,'Job Number'!$E$2:$E$194,'Product Result'!$A$98)</f>
        <v>0</v>
      </c>
      <c r="H100" s="4">
        <f>SUMIFS('Job Number'!$Q$2:$Q$194,'Job Number'!$A$2:$A$194,'Product Result'!H$1,'Job Number'!$E$2:$E$194,'Product Result'!$A$98)</f>
        <v>0</v>
      </c>
      <c r="I100" s="4">
        <f>SUMIFS('Job Number'!$Q$2:$Q$194,'Job Number'!$A$2:$A$194,'Product Result'!I$1,'Job Number'!$E$2:$E$194,'Product Result'!$A$98)</f>
        <v>0</v>
      </c>
      <c r="J100" s="4">
        <f>SUMIFS('Job Number'!$Q$2:$Q$194,'Job Number'!$A$2:$A$194,'Product Result'!J$1,'Job Number'!$E$2:$E$194,'Product Result'!$A$98)</f>
        <v>0</v>
      </c>
      <c r="K100" s="4">
        <f>SUMIFS('Job Number'!$Q$2:$Q$194,'Job Number'!$A$2:$A$194,'Product Result'!K$1,'Job Number'!$E$2:$E$194,'Product Result'!$A$98)</f>
        <v>0</v>
      </c>
      <c r="L100" s="4">
        <f>SUMIFS('Job Number'!$Q$2:$Q$194,'Job Number'!$A$2:$A$194,'Product Result'!L$1,'Job Number'!$E$2:$E$194,'Product Result'!$A$98)</f>
        <v>0</v>
      </c>
      <c r="M100" s="4">
        <f>SUMIFS('Job Number'!$Q$2:$Q$194,'Job Number'!$A$2:$A$194,'Product Result'!M$1,'Job Number'!$E$2:$E$194,'Product Result'!$A$98)</f>
        <v>0</v>
      </c>
      <c r="N100" s="4">
        <f>SUMIFS('Job Number'!$Q$2:$Q$194,'Job Number'!$A$2:$A$194,'Product Result'!N$1,'Job Number'!$E$2:$E$194,'Product Result'!$A$98)</f>
        <v>0</v>
      </c>
      <c r="O100" s="4">
        <f>SUMIFS('Job Number'!$Q$2:$Q$194,'Job Number'!$A$2:$A$194,'Product Result'!O$1,'Job Number'!$E$2:$E$194,'Product Result'!$A$98)</f>
        <v>0</v>
      </c>
      <c r="P100" s="4">
        <f>SUMIFS('Job Number'!$Q$2:$Q$194,'Job Number'!$A$2:$A$194,'Product Result'!P$1,'Job Number'!$E$2:$E$194,'Product Result'!$A$98)</f>
        <v>0</v>
      </c>
      <c r="Q100" s="4">
        <f>SUMIFS('Job Number'!$Q$2:$Q$194,'Job Number'!$A$2:$A$194,'Product Result'!Q$1,'Job Number'!$E$2:$E$194,'Product Result'!$A$98)</f>
        <v>0</v>
      </c>
      <c r="R100" s="4">
        <f>SUMIFS('Job Number'!$Q$2:$Q$194,'Job Number'!$A$2:$A$194,'Product Result'!R$1,'Job Number'!$E$2:$E$194,'Product Result'!$A$98)</f>
        <v>0</v>
      </c>
      <c r="S100" s="4">
        <f>SUMIFS('Job Number'!$Q$2:$Q$194,'Job Number'!$A$2:$A$194,'Product Result'!S$1,'Job Number'!$E$2:$E$194,'Product Result'!$A$98)</f>
        <v>0</v>
      </c>
      <c r="T100" s="4">
        <f>SUMIFS('Job Number'!$Q$2:$Q$194,'Job Number'!$A$2:$A$194,'Product Result'!T$1,'Job Number'!$E$2:$E$194,'Product Result'!$A$98)</f>
        <v>0</v>
      </c>
      <c r="U100" s="4">
        <f>SUMIFS('Job Number'!$Q$2:$Q$194,'Job Number'!$A$2:$A$194,'Product Result'!U$1,'Job Number'!$E$2:$E$194,'Product Result'!$A$98)</f>
        <v>0</v>
      </c>
      <c r="V100" s="4">
        <f>SUMIFS('Job Number'!$Q$2:$Q$194,'Job Number'!$A$2:$A$194,'Product Result'!V$1,'Job Number'!$E$2:$E$194,'Product Result'!$A$98)</f>
        <v>0</v>
      </c>
      <c r="W100" s="4">
        <f>SUMIFS('Job Number'!$Q$2:$Q$194,'Job Number'!$A$2:$A$194,'Product Result'!W$1,'Job Number'!$E$2:$E$194,'Product Result'!$A$98)</f>
        <v>0</v>
      </c>
      <c r="X100" s="4">
        <f>SUMIFS('Job Number'!$Q$2:$Q$194,'Job Number'!$A$2:$A$194,'Product Result'!X$1,'Job Number'!$E$2:$E$194,'Product Result'!$A$98)</f>
        <v>0</v>
      </c>
      <c r="Y100" s="4">
        <f>SUMIFS('Job Number'!$Q$2:$Q$194,'Job Number'!$A$2:$A$194,'Product Result'!Y$1,'Job Number'!$E$2:$E$194,'Product Result'!$A$98)</f>
        <v>0</v>
      </c>
      <c r="Z100" s="4">
        <f>SUMIFS('Job Number'!$Q$2:$Q$194,'Job Number'!$A$2:$A$194,'Product Result'!Z$1,'Job Number'!$E$2:$E$194,'Product Result'!$A$98)</f>
        <v>0</v>
      </c>
      <c r="AA100" s="4">
        <f>SUMIFS('Job Number'!$Q$2:$Q$194,'Job Number'!$A$2:$A$194,'Product Result'!AA$1,'Job Number'!$E$2:$E$194,'Product Result'!$A$98)</f>
        <v>0</v>
      </c>
      <c r="AB100" s="4">
        <f>SUMIFS('Job Number'!$Q$2:$Q$194,'Job Number'!$A$2:$A$194,'Product Result'!AB$1,'Job Number'!$E$2:$E$194,'Product Result'!$A$98)</f>
        <v>0</v>
      </c>
      <c r="AC100" s="4">
        <f>SUMIFS('Job Number'!$Q$2:$Q$194,'Job Number'!$A$2:$A$194,'Product Result'!AC$1,'Job Number'!$E$2:$E$194,'Product Result'!$A$98)</f>
        <v>0</v>
      </c>
      <c r="AD100" s="4">
        <f>SUMIFS('Job Number'!$Q$2:$Q$194,'Job Number'!$A$2:$A$194,'Product Result'!AD$1,'Job Number'!$E$2:$E$194,'Product Result'!$A$98)</f>
        <v>0</v>
      </c>
      <c r="AE100" s="4">
        <f>SUMIFS('Job Number'!$Q$2:$Q$194,'Job Number'!$A$2:$A$194,'Product Result'!AE$1,'Job Number'!$E$2:$E$194,'Product Result'!$A$98)</f>
        <v>0</v>
      </c>
      <c r="AF100" s="4">
        <f>SUMIFS('Job Number'!$Q$2:$Q$194,'Job Number'!$A$2:$A$194,'Product Result'!AF$1,'Job Number'!$E$2:$E$194,'Product Result'!$A$98)</f>
        <v>0</v>
      </c>
      <c r="AG100" s="4">
        <f>SUMIFS('Job Number'!$Q$2:$Q$194,'Job Number'!$A$2:$A$194,'Product Result'!AG$1,'Job Number'!$E$2:$E$194,'Product Result'!$A$98)</f>
        <v>0</v>
      </c>
    </row>
    <row r="101" spans="1:33" ht="15.75" thickBot="1">
      <c r="B101" s="185">
        <f>IFERROR(B100/B98,0)</f>
        <v>0</v>
      </c>
      <c r="C101" s="1" t="s">
        <v>4</v>
      </c>
      <c r="D101" s="6" t="str">
        <f t="shared" ref="D101:AG101" si="19">IFERROR(D100/D98,"")</f>
        <v/>
      </c>
      <c r="E101" s="6" t="str">
        <f t="shared" si="19"/>
        <v/>
      </c>
      <c r="F101" s="6" t="str">
        <f t="shared" si="19"/>
        <v/>
      </c>
      <c r="G101" s="6" t="str">
        <f t="shared" si="19"/>
        <v/>
      </c>
      <c r="H101" s="6" t="str">
        <f t="shared" si="19"/>
        <v/>
      </c>
      <c r="I101" s="6" t="str">
        <f t="shared" si="19"/>
        <v/>
      </c>
      <c r="J101" s="6" t="str">
        <f t="shared" si="19"/>
        <v/>
      </c>
      <c r="K101" s="6" t="str">
        <f t="shared" si="19"/>
        <v/>
      </c>
      <c r="L101" s="6" t="str">
        <f t="shared" si="19"/>
        <v/>
      </c>
      <c r="M101" s="6" t="str">
        <f t="shared" si="19"/>
        <v/>
      </c>
      <c r="N101" s="6" t="str">
        <f t="shared" si="19"/>
        <v/>
      </c>
      <c r="O101" s="6" t="str">
        <f t="shared" si="19"/>
        <v/>
      </c>
      <c r="P101" s="6" t="str">
        <f t="shared" si="19"/>
        <v/>
      </c>
      <c r="Q101" s="6" t="str">
        <f t="shared" si="19"/>
        <v/>
      </c>
      <c r="R101" s="6" t="str">
        <f t="shared" si="19"/>
        <v/>
      </c>
      <c r="S101" s="6" t="str">
        <f t="shared" si="19"/>
        <v/>
      </c>
      <c r="T101" s="6" t="str">
        <f t="shared" si="19"/>
        <v/>
      </c>
      <c r="U101" s="6" t="str">
        <f t="shared" si="19"/>
        <v/>
      </c>
      <c r="V101" s="6" t="str">
        <f t="shared" si="19"/>
        <v/>
      </c>
      <c r="W101" s="6" t="str">
        <f t="shared" si="19"/>
        <v/>
      </c>
      <c r="X101" s="6" t="str">
        <f t="shared" si="19"/>
        <v/>
      </c>
      <c r="Y101" s="6" t="str">
        <f t="shared" si="19"/>
        <v/>
      </c>
      <c r="Z101" s="6" t="str">
        <f t="shared" si="19"/>
        <v/>
      </c>
      <c r="AA101" s="6" t="str">
        <f t="shared" si="19"/>
        <v/>
      </c>
      <c r="AB101" s="6" t="str">
        <f t="shared" si="19"/>
        <v/>
      </c>
      <c r="AC101" s="6" t="str">
        <f t="shared" si="19"/>
        <v/>
      </c>
      <c r="AD101" s="6" t="str">
        <f t="shared" si="19"/>
        <v/>
      </c>
      <c r="AE101" s="6" t="str">
        <f t="shared" si="19"/>
        <v/>
      </c>
      <c r="AF101" s="6" t="str">
        <f t="shared" si="19"/>
        <v/>
      </c>
      <c r="AG101" s="6" t="str">
        <f t="shared" si="19"/>
        <v/>
      </c>
    </row>
    <row r="102" spans="1:33" ht="15.75" thickBot="1">
      <c r="D102" s="244"/>
      <c r="E102" s="244"/>
      <c r="F102" s="244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</row>
    <row r="103" spans="1:33">
      <c r="A103" s="189" t="str">
        <f>'FG TYPE'!B26</f>
        <v>W03-25040037-Y</v>
      </c>
      <c r="B103" s="65">
        <f>SUM(D103:AG103)</f>
        <v>16129</v>
      </c>
      <c r="C103" s="1" t="s">
        <v>8</v>
      </c>
      <c r="D103" s="4">
        <f>SUMIFS('Job Number'!$K$2:$K$194,'Job Number'!$A$2:$A$194,'Product Result'!D$1,'Job Number'!$E$2:$E$194,'Product Result'!$A$103)</f>
        <v>0</v>
      </c>
      <c r="E103" s="4">
        <f>SUMIFS('Job Number'!$K$2:$K$194,'Job Number'!$A$2:$A$194,'Product Result'!E$1,'Job Number'!$E$2:$E$194,'Product Result'!$A$103)</f>
        <v>0</v>
      </c>
      <c r="F103" s="4">
        <f>SUMIFS('Job Number'!$K$2:$K$194,'Job Number'!$A$2:$A$194,'Product Result'!F$1,'Job Number'!$E$2:$E$194,'Product Result'!$A$103)</f>
        <v>0</v>
      </c>
      <c r="G103" s="4">
        <f>SUMIFS('Job Number'!$K$2:$K$194,'Job Number'!$A$2:$A$194,'Product Result'!G$1,'Job Number'!$E$2:$E$194,'Product Result'!$A$103)</f>
        <v>0</v>
      </c>
      <c r="H103" s="4">
        <f>SUMIFS('Job Number'!$K$2:$K$194,'Job Number'!$A$2:$A$194,'Product Result'!H$1,'Job Number'!$E$2:$E$194,'Product Result'!$A$103)</f>
        <v>0</v>
      </c>
      <c r="I103" s="4">
        <f>SUMIFS('Job Number'!$K$2:$K$194,'Job Number'!$A$2:$A$194,'Product Result'!I$1,'Job Number'!$E$2:$E$194,'Product Result'!$A$103)</f>
        <v>0</v>
      </c>
      <c r="J103" s="4">
        <f>SUMIFS('Job Number'!$K$2:$K$194,'Job Number'!$A$2:$A$194,'Product Result'!J$1,'Job Number'!$E$2:$E$194,'Product Result'!$A$103)</f>
        <v>0</v>
      </c>
      <c r="K103" s="4">
        <f>SUMIFS('Job Number'!$K$2:$K$194,'Job Number'!$A$2:$A$194,'Product Result'!K$1,'Job Number'!$E$2:$E$194,'Product Result'!$A$103)</f>
        <v>0</v>
      </c>
      <c r="L103" s="4">
        <f>SUMIFS('Job Number'!$K$2:$K$194,'Job Number'!$A$2:$A$194,'Product Result'!L$1,'Job Number'!$E$2:$E$194,'Product Result'!$A$103)</f>
        <v>0</v>
      </c>
      <c r="M103" s="4">
        <f>SUMIFS('Job Number'!$K$2:$K$194,'Job Number'!$A$2:$A$194,'Product Result'!M$1,'Job Number'!$E$2:$E$194,'Product Result'!$A$103)</f>
        <v>0</v>
      </c>
      <c r="N103" s="4">
        <f>SUMIFS('Job Number'!$K$2:$K$194,'Job Number'!$A$2:$A$194,'Product Result'!N$1,'Job Number'!$E$2:$E$194,'Product Result'!$A$103)</f>
        <v>0</v>
      </c>
      <c r="O103" s="4">
        <f>SUMIFS('Job Number'!$K$2:$K$194,'Job Number'!$A$2:$A$194,'Product Result'!O$1,'Job Number'!$E$2:$E$194,'Product Result'!$A$103)</f>
        <v>0</v>
      </c>
      <c r="P103" s="4">
        <f>SUMIFS('Job Number'!$K$2:$K$194,'Job Number'!$A$2:$A$194,'Product Result'!P$1,'Job Number'!$E$2:$E$194,'Product Result'!$A$103)</f>
        <v>0</v>
      </c>
      <c r="Q103" s="4">
        <f>SUMIFS('Job Number'!$K$2:$K$194,'Job Number'!$A$2:$A$194,'Product Result'!Q$1,'Job Number'!$E$2:$E$194,'Product Result'!$A$103)</f>
        <v>0</v>
      </c>
      <c r="R103" s="4">
        <f>SUMIFS('Job Number'!$K$2:$K$194,'Job Number'!$A$2:$A$194,'Product Result'!R$1,'Job Number'!$E$2:$E$194,'Product Result'!$A$103)</f>
        <v>0</v>
      </c>
      <c r="S103" s="4">
        <f>SUMIFS('Job Number'!$K$2:$K$194,'Job Number'!$A$2:$A$194,'Product Result'!S$1,'Job Number'!$E$2:$E$194,'Product Result'!$A$103)</f>
        <v>0</v>
      </c>
      <c r="T103" s="4">
        <f>SUMIFS('Job Number'!$K$2:$K$194,'Job Number'!$A$2:$A$194,'Product Result'!T$1,'Job Number'!$E$2:$E$194,'Product Result'!$A$103)</f>
        <v>0</v>
      </c>
      <c r="U103" s="4">
        <f>SUMIFS('Job Number'!$K$2:$K$194,'Job Number'!$A$2:$A$194,'Product Result'!U$1,'Job Number'!$E$2:$E$194,'Product Result'!$A$103)</f>
        <v>16129</v>
      </c>
      <c r="V103" s="4">
        <f>SUMIFS('Job Number'!$K$2:$K$194,'Job Number'!$A$2:$A$194,'Product Result'!V$1,'Job Number'!$E$2:$E$194,'Product Result'!$A$103)</f>
        <v>0</v>
      </c>
      <c r="W103" s="4">
        <f>SUMIFS('Job Number'!$K$2:$K$194,'Job Number'!$A$2:$A$194,'Product Result'!W$1,'Job Number'!$E$2:$E$194,'Product Result'!$A$103)</f>
        <v>0</v>
      </c>
      <c r="X103" s="4">
        <f>SUMIFS('Job Number'!$K$2:$K$194,'Job Number'!$A$2:$A$194,'Product Result'!X$1,'Job Number'!$E$2:$E$194,'Product Result'!$A$103)</f>
        <v>0</v>
      </c>
      <c r="Y103" s="4">
        <f>SUMIFS('Job Number'!$K$2:$K$194,'Job Number'!$A$2:$A$194,'Product Result'!Y$1,'Job Number'!$E$2:$E$194,'Product Result'!$A$103)</f>
        <v>0</v>
      </c>
      <c r="Z103" s="4">
        <f>SUMIFS('Job Number'!$K$2:$K$194,'Job Number'!$A$2:$A$194,'Product Result'!Z$1,'Job Number'!$E$2:$E$194,'Product Result'!$A$103)</f>
        <v>0</v>
      </c>
      <c r="AA103" s="4">
        <f>SUMIFS('Job Number'!$K$2:$K$194,'Job Number'!$A$2:$A$194,'Product Result'!AA$1,'Job Number'!$E$2:$E$194,'Product Result'!$A$103)</f>
        <v>0</v>
      </c>
      <c r="AB103" s="4">
        <f>SUMIFS('Job Number'!$K$2:$K$194,'Job Number'!$A$2:$A$194,'Product Result'!AB$1,'Job Number'!$E$2:$E$194,'Product Result'!$A$103)</f>
        <v>0</v>
      </c>
      <c r="AC103" s="4">
        <f>SUMIFS('Job Number'!$K$2:$K$194,'Job Number'!$A$2:$A$194,'Product Result'!AC$1,'Job Number'!$E$2:$E$194,'Product Result'!$A$103)</f>
        <v>0</v>
      </c>
      <c r="AD103" s="4">
        <f>SUMIFS('Job Number'!$K$2:$K$194,'Job Number'!$A$2:$A$194,'Product Result'!AD$1,'Job Number'!$E$2:$E$194,'Product Result'!$A$103)</f>
        <v>0</v>
      </c>
      <c r="AE103" s="4">
        <f>SUMIFS('Job Number'!$K$2:$K$194,'Job Number'!$A$2:$A$194,'Product Result'!AE$1,'Job Number'!$E$2:$E$194,'Product Result'!$A$103)</f>
        <v>0</v>
      </c>
      <c r="AF103" s="4">
        <f>SUMIFS('Job Number'!$K$2:$K$194,'Job Number'!$A$2:$A$194,'Product Result'!AF$1,'Job Number'!$E$2:$E$194,'Product Result'!$A$103)</f>
        <v>0</v>
      </c>
      <c r="AG103" s="4">
        <f>SUMIFS('Job Number'!$K$2:$K$194,'Job Number'!$A$2:$A$194,'Product Result'!AG$1,'Job Number'!$E$2:$E$194,'Product Result'!$A$103)</f>
        <v>0</v>
      </c>
    </row>
    <row r="104" spans="1:33">
      <c r="A104" s="189" t="str">
        <f>'FG TYPE'!C26</f>
        <v>28#*2C+28#*2C+AL+D+</v>
      </c>
      <c r="B104" s="185">
        <f>IFERROR(B103/#REF!,0)</f>
        <v>0</v>
      </c>
      <c r="C104" s="1" t="s">
        <v>10</v>
      </c>
      <c r="D104" s="5" t="str">
        <f>IFERROR(D103/#REF!,"")</f>
        <v/>
      </c>
      <c r="E104" s="5" t="str">
        <f>IFERROR(E103/#REF!,"")</f>
        <v/>
      </c>
      <c r="F104" s="5" t="str">
        <f>IFERROR(F103/#REF!,"")</f>
        <v/>
      </c>
      <c r="G104" s="5" t="str">
        <f>IFERROR(G103/#REF!,"")</f>
        <v/>
      </c>
      <c r="H104" s="5" t="str">
        <f>IFERROR(H103/#REF!,"")</f>
        <v/>
      </c>
      <c r="I104" s="5" t="str">
        <f>IFERROR(I103/#REF!,"")</f>
        <v/>
      </c>
      <c r="J104" s="5" t="str">
        <f>IFERROR(J103/#REF!,"")</f>
        <v/>
      </c>
      <c r="K104" s="5" t="str">
        <f>IFERROR(K103/#REF!,"")</f>
        <v/>
      </c>
      <c r="L104" s="5" t="str">
        <f>IFERROR(L103/#REF!,"")</f>
        <v/>
      </c>
      <c r="M104" s="5" t="str">
        <f>IFERROR(M103/#REF!,"")</f>
        <v/>
      </c>
      <c r="N104" s="5" t="str">
        <f>IFERROR(N103/#REF!,"")</f>
        <v/>
      </c>
      <c r="O104" s="5" t="str">
        <f>IFERROR(O103/#REF!,"")</f>
        <v/>
      </c>
      <c r="P104" s="5" t="str">
        <f>IFERROR(P103/#REF!,"")</f>
        <v/>
      </c>
      <c r="Q104" s="5" t="str">
        <f>IFERROR(Q103/#REF!,"")</f>
        <v/>
      </c>
      <c r="R104" s="5" t="str">
        <f>IFERROR(R103/#REF!,"")</f>
        <v/>
      </c>
      <c r="S104" s="5" t="str">
        <f>IFERROR(S103/#REF!,"")</f>
        <v/>
      </c>
      <c r="T104" s="5" t="str">
        <f>IFERROR(T103/#REF!,"")</f>
        <v/>
      </c>
      <c r="U104" s="5" t="str">
        <f>IFERROR(U103/#REF!,"")</f>
        <v/>
      </c>
      <c r="V104" s="5" t="str">
        <f>IFERROR(V103/#REF!,"")</f>
        <v/>
      </c>
      <c r="W104" s="5" t="str">
        <f>IFERROR(W103/#REF!,"")</f>
        <v/>
      </c>
      <c r="X104" s="5" t="str">
        <f>IFERROR(X103/#REF!,"")</f>
        <v/>
      </c>
      <c r="Y104" s="5" t="str">
        <f>IFERROR(Y103/#REF!,"")</f>
        <v/>
      </c>
      <c r="Z104" s="5" t="str">
        <f>IFERROR(Z103/#REF!,"")</f>
        <v/>
      </c>
      <c r="AA104" s="5" t="str">
        <f>IFERROR(AA103/#REF!,"")</f>
        <v/>
      </c>
      <c r="AB104" s="5" t="str">
        <f>IFERROR(AB103/#REF!,"")</f>
        <v/>
      </c>
      <c r="AC104" s="5" t="str">
        <f>IFERROR(AC103/#REF!,"")</f>
        <v/>
      </c>
      <c r="AD104" s="5" t="str">
        <f>IFERROR(AD103/#REF!,"")</f>
        <v/>
      </c>
      <c r="AE104" s="5" t="str">
        <f>IFERROR(AE103/#REF!,"")</f>
        <v/>
      </c>
      <c r="AF104" s="5" t="str">
        <f>IFERROR(AF103/#REF!,"")</f>
        <v/>
      </c>
      <c r="AG104" s="5" t="str">
        <f>IFERROR(AG103/#REF!,"")</f>
        <v/>
      </c>
    </row>
    <row r="105" spans="1:33">
      <c r="B105" s="65">
        <f>SUM(D105:AG105)-AG105-Z105-S105-L105</f>
        <v>1.0708787638078055E-2</v>
      </c>
      <c r="C105" s="1" t="s">
        <v>11</v>
      </c>
      <c r="D105" s="4">
        <f>SUMIFS('Job Number'!$Q$2:$Q$194,'Job Number'!$A$2:$A$194,'Product Result'!D$1,'Job Number'!$E$2:$E$194,'Product Result'!$A$103)</f>
        <v>0</v>
      </c>
      <c r="E105" s="4">
        <f>SUMIFS('Job Number'!$Q$2:$Q$194,'Job Number'!$A$2:$A$194,'Product Result'!E$1,'Job Number'!$E$2:$E$194,'Product Result'!$A$103)</f>
        <v>0</v>
      </c>
      <c r="F105" s="4">
        <f>SUMIFS('Job Number'!$Q$2:$Q$194,'Job Number'!$A$2:$A$194,'Product Result'!F$1,'Job Number'!$E$2:$E$194,'Product Result'!$A$103)</f>
        <v>0</v>
      </c>
      <c r="G105" s="4">
        <f>SUMIFS('Job Number'!$Q$2:$Q$194,'Job Number'!$A$2:$A$194,'Product Result'!G$1,'Job Number'!$E$2:$E$194,'Product Result'!$A$103)</f>
        <v>0</v>
      </c>
      <c r="H105" s="4">
        <f>SUMIFS('Job Number'!$Q$2:$Q$194,'Job Number'!$A$2:$A$194,'Product Result'!H$1,'Job Number'!$E$2:$E$194,'Product Result'!$A$103)</f>
        <v>0</v>
      </c>
      <c r="I105" s="4">
        <f>SUMIFS('Job Number'!$Q$2:$Q$194,'Job Number'!$A$2:$A$194,'Product Result'!I$1,'Job Number'!$E$2:$E$194,'Product Result'!$A$103)</f>
        <v>0</v>
      </c>
      <c r="J105" s="4">
        <f>SUMIFS('Job Number'!$Q$2:$Q$194,'Job Number'!$A$2:$A$194,'Product Result'!J$1,'Job Number'!$E$2:$E$194,'Product Result'!$A$103)</f>
        <v>0</v>
      </c>
      <c r="K105" s="4">
        <f>SUMIFS('Job Number'!$Q$2:$Q$194,'Job Number'!$A$2:$A$194,'Product Result'!K$1,'Job Number'!$E$2:$E$194,'Product Result'!$A$103)</f>
        <v>0</v>
      </c>
      <c r="L105" s="4">
        <f>SUMIFS('Job Number'!$Q$2:$Q$194,'Job Number'!$A$2:$A$194,'Product Result'!L$1,'Job Number'!$E$2:$E$194,'Product Result'!$A$103)</f>
        <v>0</v>
      </c>
      <c r="M105" s="4">
        <f>SUMIFS('Job Number'!$Q$2:$Q$194,'Job Number'!$A$2:$A$194,'Product Result'!M$1,'Job Number'!$E$2:$E$194,'Product Result'!$A$103)</f>
        <v>0</v>
      </c>
      <c r="N105" s="4">
        <f>SUMIFS('Job Number'!$Q$2:$Q$194,'Job Number'!$A$2:$A$194,'Product Result'!N$1,'Job Number'!$E$2:$E$194,'Product Result'!$A$103)</f>
        <v>0</v>
      </c>
      <c r="O105" s="4">
        <f>SUMIFS('Job Number'!$Q$2:$Q$194,'Job Number'!$A$2:$A$194,'Product Result'!O$1,'Job Number'!$E$2:$E$194,'Product Result'!$A$103)</f>
        <v>0</v>
      </c>
      <c r="P105" s="4">
        <f>SUMIFS('Job Number'!$Q$2:$Q$194,'Job Number'!$A$2:$A$194,'Product Result'!P$1,'Job Number'!$E$2:$E$194,'Product Result'!$A$103)</f>
        <v>0</v>
      </c>
      <c r="Q105" s="4">
        <f>SUMIFS('Job Number'!$Q$2:$Q$194,'Job Number'!$A$2:$A$194,'Product Result'!Q$1,'Job Number'!$E$2:$E$194,'Product Result'!$A$103)</f>
        <v>0</v>
      </c>
      <c r="R105" s="4">
        <f>SUMIFS('Job Number'!$Q$2:$Q$194,'Job Number'!$A$2:$A$194,'Product Result'!R$1,'Job Number'!$E$2:$E$194,'Product Result'!$A$103)</f>
        <v>0</v>
      </c>
      <c r="S105" s="4">
        <f>SUMIFS('Job Number'!$Q$2:$Q$194,'Job Number'!$A$2:$A$194,'Product Result'!S$1,'Job Number'!$E$2:$E$194,'Product Result'!$A$103)</f>
        <v>0</v>
      </c>
      <c r="T105" s="4">
        <f>SUMIFS('Job Number'!$Q$2:$Q$194,'Job Number'!$A$2:$A$194,'Product Result'!T$1,'Job Number'!$E$2:$E$194,'Product Result'!$A$103)</f>
        <v>0</v>
      </c>
      <c r="U105" s="4">
        <f>SUMIFS('Job Number'!$Q$2:$Q$194,'Job Number'!$A$2:$A$194,'Product Result'!U$1,'Job Number'!$E$2:$E$194,'Product Result'!$A$103)</f>
        <v>1.0708787638078055E-2</v>
      </c>
      <c r="V105" s="4">
        <f>SUMIFS('Job Number'!$Q$2:$Q$194,'Job Number'!$A$2:$A$194,'Product Result'!V$1,'Job Number'!$E$2:$E$194,'Product Result'!$A$103)</f>
        <v>0</v>
      </c>
      <c r="W105" s="4">
        <f>SUMIFS('Job Number'!$Q$2:$Q$194,'Job Number'!$A$2:$A$194,'Product Result'!W$1,'Job Number'!$E$2:$E$194,'Product Result'!$A$103)</f>
        <v>0</v>
      </c>
      <c r="X105" s="4">
        <f>SUMIFS('Job Number'!$Q$2:$Q$194,'Job Number'!$A$2:$A$194,'Product Result'!X$1,'Job Number'!$E$2:$E$194,'Product Result'!$A$103)</f>
        <v>0</v>
      </c>
      <c r="Y105" s="4">
        <f>SUMIFS('Job Number'!$Q$2:$Q$194,'Job Number'!$A$2:$A$194,'Product Result'!Y$1,'Job Number'!$E$2:$E$194,'Product Result'!$A$103)</f>
        <v>0</v>
      </c>
      <c r="Z105" s="4">
        <f>SUMIFS('Job Number'!$Q$2:$Q$194,'Job Number'!$A$2:$A$194,'Product Result'!Z$1,'Job Number'!$E$2:$E$194,'Product Result'!$A$103)</f>
        <v>0</v>
      </c>
      <c r="AA105" s="4">
        <f>SUMIFS('Job Number'!$Q$2:$Q$194,'Job Number'!$A$2:$A$194,'Product Result'!AA$1,'Job Number'!$E$2:$E$194,'Product Result'!$A$103)</f>
        <v>0</v>
      </c>
      <c r="AB105" s="4">
        <f>SUMIFS('Job Number'!$Q$2:$Q$194,'Job Number'!$A$2:$A$194,'Product Result'!AB$1,'Job Number'!$E$2:$E$194,'Product Result'!$A$103)</f>
        <v>0</v>
      </c>
      <c r="AC105" s="4">
        <f>SUMIFS('Job Number'!$Q$2:$Q$194,'Job Number'!$A$2:$A$194,'Product Result'!AC$1,'Job Number'!$E$2:$E$194,'Product Result'!$A$103)</f>
        <v>0</v>
      </c>
      <c r="AD105" s="4">
        <f>SUMIFS('Job Number'!$Q$2:$Q$194,'Job Number'!$A$2:$A$194,'Product Result'!AD$1,'Job Number'!$E$2:$E$194,'Product Result'!$A$103)</f>
        <v>0</v>
      </c>
      <c r="AE105" s="4">
        <f>SUMIFS('Job Number'!$Q$2:$Q$194,'Job Number'!$A$2:$A$194,'Product Result'!AE$1,'Job Number'!$E$2:$E$194,'Product Result'!$A$103)</f>
        <v>0</v>
      </c>
      <c r="AF105" s="4">
        <f>SUMIFS('Job Number'!$Q$2:$Q$194,'Job Number'!$A$2:$A$194,'Product Result'!AF$1,'Job Number'!$E$2:$E$194,'Product Result'!$A$103)</f>
        <v>0</v>
      </c>
      <c r="AG105" s="4">
        <f>SUMIFS('Job Number'!$Q$2:$Q$194,'Job Number'!$A$2:$A$194,'Product Result'!AG$1,'Job Number'!$E$2:$E$194,'Product Result'!$A$103)</f>
        <v>0</v>
      </c>
    </row>
    <row r="106" spans="1:33" ht="15.75" thickBot="1">
      <c r="B106" s="185">
        <f>IFERROR(B105/B103,0)</f>
        <v>6.6394616145316227E-7</v>
      </c>
      <c r="C106" s="1" t="s">
        <v>12</v>
      </c>
      <c r="D106" s="6" t="str">
        <f t="shared" ref="D106:AG106" si="20">IFERROR(D105/D103,"")</f>
        <v/>
      </c>
      <c r="E106" s="6" t="str">
        <f t="shared" si="20"/>
        <v/>
      </c>
      <c r="F106" s="6" t="str">
        <f t="shared" si="20"/>
        <v/>
      </c>
      <c r="G106" s="6" t="str">
        <f t="shared" si="20"/>
        <v/>
      </c>
      <c r="H106" s="6" t="str">
        <f t="shared" si="20"/>
        <v/>
      </c>
      <c r="I106" s="6" t="str">
        <f t="shared" si="20"/>
        <v/>
      </c>
      <c r="J106" s="6" t="str">
        <f t="shared" si="20"/>
        <v/>
      </c>
      <c r="K106" s="6" t="str">
        <f t="shared" si="20"/>
        <v/>
      </c>
      <c r="L106" s="6" t="str">
        <f t="shared" si="20"/>
        <v/>
      </c>
      <c r="M106" s="6" t="str">
        <f t="shared" si="20"/>
        <v/>
      </c>
      <c r="N106" s="6" t="str">
        <f t="shared" si="20"/>
        <v/>
      </c>
      <c r="O106" s="6" t="str">
        <f t="shared" si="20"/>
        <v/>
      </c>
      <c r="P106" s="6" t="str">
        <f t="shared" si="20"/>
        <v/>
      </c>
      <c r="Q106" s="6" t="str">
        <f t="shared" si="20"/>
        <v/>
      </c>
      <c r="R106" s="6" t="str">
        <f t="shared" si="20"/>
        <v/>
      </c>
      <c r="S106" s="6" t="str">
        <f t="shared" si="20"/>
        <v/>
      </c>
      <c r="T106" s="6" t="str">
        <f t="shared" si="20"/>
        <v/>
      </c>
      <c r="U106" s="6">
        <f t="shared" si="20"/>
        <v>6.6394616145316227E-7</v>
      </c>
      <c r="V106" s="6" t="str">
        <f t="shared" si="20"/>
        <v/>
      </c>
      <c r="W106" s="6" t="str">
        <f t="shared" si="20"/>
        <v/>
      </c>
      <c r="X106" s="6" t="str">
        <f t="shared" si="20"/>
        <v/>
      </c>
      <c r="Y106" s="6" t="str">
        <f t="shared" si="20"/>
        <v/>
      </c>
      <c r="Z106" s="6" t="str">
        <f t="shared" si="20"/>
        <v/>
      </c>
      <c r="AA106" s="6" t="str">
        <f t="shared" si="20"/>
        <v/>
      </c>
      <c r="AB106" s="6" t="str">
        <f t="shared" si="20"/>
        <v/>
      </c>
      <c r="AC106" s="6" t="str">
        <f t="shared" si="20"/>
        <v/>
      </c>
      <c r="AD106" s="6" t="str">
        <f t="shared" si="20"/>
        <v/>
      </c>
      <c r="AE106" s="6" t="str">
        <f t="shared" si="20"/>
        <v/>
      </c>
      <c r="AF106" s="6" t="str">
        <f t="shared" si="20"/>
        <v/>
      </c>
      <c r="AG106" s="6" t="str">
        <f t="shared" si="20"/>
        <v/>
      </c>
    </row>
    <row r="107" spans="1:33" ht="15.75" thickBot="1">
      <c r="D107" s="244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244"/>
      <c r="S107" s="244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  <c r="AD107" s="244"/>
      <c r="AE107" s="244"/>
      <c r="AF107" s="244"/>
      <c r="AG107" s="244"/>
    </row>
    <row r="108" spans="1:33">
      <c r="A108" s="189" t="str">
        <f>'FG TYPE'!B27</f>
        <v>W03-25040038-Y</v>
      </c>
      <c r="B108" s="65">
        <f>SUM(D108:AG108)</f>
        <v>0</v>
      </c>
      <c r="C108" s="1" t="s">
        <v>8</v>
      </c>
      <c r="D108" s="4">
        <f>SUMIFS('Job Number'!$K$2:$K$194,'Job Number'!$A$2:$A$194,'Product Result'!D$1,'Job Number'!$E$2:$E$194,'Product Result'!$A$108)</f>
        <v>0</v>
      </c>
      <c r="E108" s="4">
        <f>SUMIFS('Job Number'!$K$2:$K$194,'Job Number'!$A$2:$A$194,'Product Result'!E$1,'Job Number'!$E$2:$E$194,'Product Result'!$A$108)</f>
        <v>0</v>
      </c>
      <c r="F108" s="4">
        <f>SUMIFS('Job Number'!$K$2:$K$194,'Job Number'!$A$2:$A$194,'Product Result'!F$1,'Job Number'!$E$2:$E$194,'Product Result'!$A$108)</f>
        <v>0</v>
      </c>
      <c r="G108" s="4">
        <f>SUMIFS('Job Number'!$K$2:$K$194,'Job Number'!$A$2:$A$194,'Product Result'!G$1,'Job Number'!$E$2:$E$194,'Product Result'!$A$108)</f>
        <v>0</v>
      </c>
      <c r="H108" s="4">
        <f>SUMIFS('Job Number'!$K$2:$K$194,'Job Number'!$A$2:$A$194,'Product Result'!H$1,'Job Number'!$E$2:$E$194,'Product Result'!$A$108)</f>
        <v>0</v>
      </c>
      <c r="I108" s="4">
        <f>SUMIFS('Job Number'!$K$2:$K$194,'Job Number'!$A$2:$A$194,'Product Result'!I$1,'Job Number'!$E$2:$E$194,'Product Result'!$A$108)</f>
        <v>0</v>
      </c>
      <c r="J108" s="4">
        <f>SUMIFS('Job Number'!$K$2:$K$194,'Job Number'!$A$2:$A$194,'Product Result'!J$1,'Job Number'!$E$2:$E$194,'Product Result'!$A$108)</f>
        <v>0</v>
      </c>
      <c r="K108" s="4">
        <f>SUMIFS('Job Number'!$K$2:$K$194,'Job Number'!$A$2:$A$194,'Product Result'!K$1,'Job Number'!$E$2:$E$194,'Product Result'!$A$108)</f>
        <v>0</v>
      </c>
      <c r="L108" s="4">
        <f>SUMIFS('Job Number'!$K$2:$K$194,'Job Number'!$A$2:$A$194,'Product Result'!L$1,'Job Number'!$E$2:$E$194,'Product Result'!$A$108)</f>
        <v>0</v>
      </c>
      <c r="M108" s="4">
        <f>SUMIFS('Job Number'!$K$2:$K$194,'Job Number'!$A$2:$A$194,'Product Result'!M$1,'Job Number'!$E$2:$E$194,'Product Result'!$A$108)</f>
        <v>0</v>
      </c>
      <c r="N108" s="4">
        <f>SUMIFS('Job Number'!$K$2:$K$194,'Job Number'!$A$2:$A$194,'Product Result'!N$1,'Job Number'!$E$2:$E$194,'Product Result'!$A$108)</f>
        <v>0</v>
      </c>
      <c r="O108" s="4">
        <f>SUMIFS('Job Number'!$K$2:$K$194,'Job Number'!$A$2:$A$194,'Product Result'!O$1,'Job Number'!$E$2:$E$194,'Product Result'!$A$108)</f>
        <v>0</v>
      </c>
      <c r="P108" s="4">
        <f>SUMIFS('Job Number'!$K$2:$K$194,'Job Number'!$A$2:$A$194,'Product Result'!P$1,'Job Number'!$E$2:$E$194,'Product Result'!$A$108)</f>
        <v>0</v>
      </c>
      <c r="Q108" s="4">
        <f>SUMIFS('Job Number'!$K$2:$K$194,'Job Number'!$A$2:$A$194,'Product Result'!Q$1,'Job Number'!$E$2:$E$194,'Product Result'!$A$108)</f>
        <v>0</v>
      </c>
      <c r="R108" s="4">
        <f>SUMIFS('Job Number'!$K$2:$K$194,'Job Number'!$A$2:$A$194,'Product Result'!R$1,'Job Number'!$E$2:$E$194,'Product Result'!$A$108)</f>
        <v>0</v>
      </c>
      <c r="S108" s="4">
        <f>SUMIFS('Job Number'!$K$2:$K$194,'Job Number'!$A$2:$A$194,'Product Result'!S$1,'Job Number'!$E$2:$E$194,'Product Result'!$A$108)</f>
        <v>0</v>
      </c>
      <c r="T108" s="4">
        <f>SUMIFS('Job Number'!$K$2:$K$194,'Job Number'!$A$2:$A$194,'Product Result'!T$1,'Job Number'!$E$2:$E$194,'Product Result'!$A$108)</f>
        <v>0</v>
      </c>
      <c r="U108" s="4">
        <f>SUMIFS('Job Number'!$K$2:$K$194,'Job Number'!$A$2:$A$194,'Product Result'!U$1,'Job Number'!$E$2:$E$194,'Product Result'!$A$108)</f>
        <v>0</v>
      </c>
      <c r="V108" s="4">
        <f>SUMIFS('Job Number'!$K$2:$K$194,'Job Number'!$A$2:$A$194,'Product Result'!V$1,'Job Number'!$E$2:$E$194,'Product Result'!$A$108)</f>
        <v>0</v>
      </c>
      <c r="W108" s="4">
        <f>SUMIFS('Job Number'!$K$2:$K$194,'Job Number'!$A$2:$A$194,'Product Result'!W$1,'Job Number'!$E$2:$E$194,'Product Result'!$A$108)</f>
        <v>0</v>
      </c>
      <c r="X108" s="4">
        <f>SUMIFS('Job Number'!$K$2:$K$194,'Job Number'!$A$2:$A$194,'Product Result'!X$1,'Job Number'!$E$2:$E$194,'Product Result'!$A$108)</f>
        <v>0</v>
      </c>
      <c r="Y108" s="4">
        <f>SUMIFS('Job Number'!$K$2:$K$194,'Job Number'!$A$2:$A$194,'Product Result'!Y$1,'Job Number'!$E$2:$E$194,'Product Result'!$A$108)</f>
        <v>0</v>
      </c>
      <c r="Z108" s="4">
        <f>SUMIFS('Job Number'!$K$2:$K$194,'Job Number'!$A$2:$A$194,'Product Result'!Z$1,'Job Number'!$E$2:$E$194,'Product Result'!$A$108)</f>
        <v>0</v>
      </c>
      <c r="AA108" s="4">
        <f>SUMIFS('Job Number'!$K$2:$K$194,'Job Number'!$A$2:$A$194,'Product Result'!AA$1,'Job Number'!$E$2:$E$194,'Product Result'!$A$108)</f>
        <v>0</v>
      </c>
      <c r="AB108" s="4">
        <f>SUMIFS('Job Number'!$K$2:$K$194,'Job Number'!$A$2:$A$194,'Product Result'!AB$1,'Job Number'!$E$2:$E$194,'Product Result'!$A$108)</f>
        <v>0</v>
      </c>
      <c r="AC108" s="4">
        <f>SUMIFS('Job Number'!$K$2:$K$194,'Job Number'!$A$2:$A$194,'Product Result'!AC$1,'Job Number'!$E$2:$E$194,'Product Result'!$A$108)</f>
        <v>0</v>
      </c>
      <c r="AD108" s="4">
        <f>SUMIFS('Job Number'!$K$2:$K$194,'Job Number'!$A$2:$A$194,'Product Result'!AD$1,'Job Number'!$E$2:$E$194,'Product Result'!$A$108)</f>
        <v>0</v>
      </c>
      <c r="AE108" s="4">
        <f>SUMIFS('Job Number'!$K$2:$K$194,'Job Number'!$A$2:$A$194,'Product Result'!AE$1,'Job Number'!$E$2:$E$194,'Product Result'!$A$108)</f>
        <v>0</v>
      </c>
      <c r="AF108" s="4">
        <f>SUMIFS('Job Number'!$K$2:$K$194,'Job Number'!$A$2:$A$194,'Product Result'!AF$1,'Job Number'!$E$2:$E$194,'Product Result'!$A$108)</f>
        <v>0</v>
      </c>
      <c r="AG108" s="4">
        <f>SUMIFS('Job Number'!$K$2:$K$194,'Job Number'!$A$2:$A$194,'Product Result'!AG$1,'Job Number'!$E$2:$E$194,'Product Result'!$A$108)</f>
        <v>0</v>
      </c>
    </row>
    <row r="109" spans="1:33">
      <c r="A109" s="189" t="str">
        <f>'FG TYPE'!C27</f>
        <v>28#*2C+28#*2C+AL+D+</v>
      </c>
      <c r="B109" s="185">
        <f>IFERROR(B108/#REF!,0)</f>
        <v>0</v>
      </c>
      <c r="C109" s="1" t="s">
        <v>10</v>
      </c>
      <c r="D109" s="5" t="str">
        <f>IFERROR(D108/#REF!,"")</f>
        <v/>
      </c>
      <c r="E109" s="5" t="str">
        <f>IFERROR(E108/#REF!,"")</f>
        <v/>
      </c>
      <c r="F109" s="5" t="str">
        <f>IFERROR(F108/#REF!,"")</f>
        <v/>
      </c>
      <c r="G109" s="5" t="str">
        <f>IFERROR(G108/#REF!,"")</f>
        <v/>
      </c>
      <c r="H109" s="5" t="str">
        <f>IFERROR(H108/#REF!,"")</f>
        <v/>
      </c>
      <c r="I109" s="5" t="str">
        <f>IFERROR(I108/#REF!,"")</f>
        <v/>
      </c>
      <c r="J109" s="5" t="str">
        <f>IFERROR(J108/#REF!,"")</f>
        <v/>
      </c>
      <c r="K109" s="5" t="str">
        <f>IFERROR(K108/#REF!,"")</f>
        <v/>
      </c>
      <c r="L109" s="5" t="str">
        <f>IFERROR(L108/#REF!,"")</f>
        <v/>
      </c>
      <c r="M109" s="5" t="str">
        <f>IFERROR(M108/#REF!,"")</f>
        <v/>
      </c>
      <c r="N109" s="5" t="str">
        <f>IFERROR(N108/#REF!,"")</f>
        <v/>
      </c>
      <c r="O109" s="5" t="str">
        <f>IFERROR(O108/#REF!,"")</f>
        <v/>
      </c>
      <c r="P109" s="5" t="str">
        <f>IFERROR(P108/#REF!,"")</f>
        <v/>
      </c>
      <c r="Q109" s="5" t="str">
        <f>IFERROR(Q108/#REF!,"")</f>
        <v/>
      </c>
      <c r="R109" s="5" t="str">
        <f>IFERROR(R108/#REF!,"")</f>
        <v/>
      </c>
      <c r="S109" s="5" t="str">
        <f>IFERROR(S108/#REF!,"")</f>
        <v/>
      </c>
      <c r="T109" s="5" t="str">
        <f>IFERROR(T108/#REF!,"")</f>
        <v/>
      </c>
      <c r="U109" s="5" t="str">
        <f>IFERROR(U108/#REF!,"")</f>
        <v/>
      </c>
      <c r="V109" s="5" t="str">
        <f>IFERROR(V108/#REF!,"")</f>
        <v/>
      </c>
      <c r="W109" s="5" t="str">
        <f>IFERROR(W108/#REF!,"")</f>
        <v/>
      </c>
      <c r="X109" s="5" t="str">
        <f>IFERROR(X108/#REF!,"")</f>
        <v/>
      </c>
      <c r="Y109" s="5" t="str">
        <f>IFERROR(Y108/#REF!,"")</f>
        <v/>
      </c>
      <c r="Z109" s="5" t="str">
        <f>IFERROR(Z108/#REF!,"")</f>
        <v/>
      </c>
      <c r="AA109" s="5" t="str">
        <f>IFERROR(AA108/#REF!,"")</f>
        <v/>
      </c>
      <c r="AB109" s="5" t="str">
        <f>IFERROR(AB108/#REF!,"")</f>
        <v/>
      </c>
      <c r="AC109" s="5" t="str">
        <f>IFERROR(AC108/#REF!,"")</f>
        <v/>
      </c>
      <c r="AD109" s="5" t="str">
        <f>IFERROR(AD108/#REF!,"")</f>
        <v/>
      </c>
      <c r="AE109" s="5" t="str">
        <f>IFERROR(AE108/#REF!,"")</f>
        <v/>
      </c>
      <c r="AF109" s="5" t="str">
        <f>IFERROR(AF108/#REF!,"")</f>
        <v/>
      </c>
      <c r="AG109" s="5" t="str">
        <f>IFERROR(AG108/#REF!,"")</f>
        <v/>
      </c>
    </row>
    <row r="110" spans="1:33">
      <c r="B110" s="65">
        <f>SUM(D110:AG110)-AG110-Z110-S110-L110</f>
        <v>0</v>
      </c>
      <c r="C110" s="1" t="s">
        <v>11</v>
      </c>
      <c r="D110" s="4">
        <f>SUMIFS('Job Number'!$Q$2:$Q$194,'Job Number'!$A$2:$A$194,'Product Result'!D$1,'Job Number'!$E$2:$E$194,'Product Result'!$A$108)</f>
        <v>0</v>
      </c>
      <c r="E110" s="4">
        <f>SUMIFS('Job Number'!$Q$2:$Q$194,'Job Number'!$A$2:$A$194,'Product Result'!E$1,'Job Number'!$E$2:$E$194,'Product Result'!$A$108)</f>
        <v>0</v>
      </c>
      <c r="F110" s="4">
        <f>SUMIFS('Job Number'!$Q$2:$Q$194,'Job Number'!$A$2:$A$194,'Product Result'!F$1,'Job Number'!$E$2:$E$194,'Product Result'!$A$108)</f>
        <v>0</v>
      </c>
      <c r="G110" s="4">
        <f>SUMIFS('Job Number'!$Q$2:$Q$194,'Job Number'!$A$2:$A$194,'Product Result'!G$1,'Job Number'!$E$2:$E$194,'Product Result'!$A$108)</f>
        <v>0</v>
      </c>
      <c r="H110" s="4">
        <f>SUMIFS('Job Number'!$Q$2:$Q$194,'Job Number'!$A$2:$A$194,'Product Result'!H$1,'Job Number'!$E$2:$E$194,'Product Result'!$A$108)</f>
        <v>0</v>
      </c>
      <c r="I110" s="4">
        <f>SUMIFS('Job Number'!$Q$2:$Q$194,'Job Number'!$A$2:$A$194,'Product Result'!I$1,'Job Number'!$E$2:$E$194,'Product Result'!$A$108)</f>
        <v>0</v>
      </c>
      <c r="J110" s="4">
        <f>SUMIFS('Job Number'!$Q$2:$Q$194,'Job Number'!$A$2:$A$194,'Product Result'!J$1,'Job Number'!$E$2:$E$194,'Product Result'!$A$108)</f>
        <v>0</v>
      </c>
      <c r="K110" s="4">
        <f>SUMIFS('Job Number'!$Q$2:$Q$194,'Job Number'!$A$2:$A$194,'Product Result'!K$1,'Job Number'!$E$2:$E$194,'Product Result'!$A$108)</f>
        <v>0</v>
      </c>
      <c r="L110" s="4">
        <f>SUMIFS('Job Number'!$Q$2:$Q$194,'Job Number'!$A$2:$A$194,'Product Result'!L$1,'Job Number'!$E$2:$E$194,'Product Result'!$A$108)</f>
        <v>0</v>
      </c>
      <c r="M110" s="4">
        <f>SUMIFS('Job Number'!$Q$2:$Q$194,'Job Number'!$A$2:$A$194,'Product Result'!M$1,'Job Number'!$E$2:$E$194,'Product Result'!$A$108)</f>
        <v>0</v>
      </c>
      <c r="N110" s="4">
        <f>SUMIFS('Job Number'!$Q$2:$Q$194,'Job Number'!$A$2:$A$194,'Product Result'!N$1,'Job Number'!$E$2:$E$194,'Product Result'!$A$108)</f>
        <v>0</v>
      </c>
      <c r="O110" s="4">
        <f>SUMIFS('Job Number'!$Q$2:$Q$194,'Job Number'!$A$2:$A$194,'Product Result'!O$1,'Job Number'!$E$2:$E$194,'Product Result'!$A$108)</f>
        <v>0</v>
      </c>
      <c r="P110" s="4">
        <f>SUMIFS('Job Number'!$Q$2:$Q$194,'Job Number'!$A$2:$A$194,'Product Result'!P$1,'Job Number'!$E$2:$E$194,'Product Result'!$A$108)</f>
        <v>0</v>
      </c>
      <c r="Q110" s="4">
        <f>SUMIFS('Job Number'!$Q$2:$Q$194,'Job Number'!$A$2:$A$194,'Product Result'!Q$1,'Job Number'!$E$2:$E$194,'Product Result'!$A$108)</f>
        <v>0</v>
      </c>
      <c r="R110" s="4">
        <f>SUMIFS('Job Number'!$Q$2:$Q$194,'Job Number'!$A$2:$A$194,'Product Result'!R$1,'Job Number'!$E$2:$E$194,'Product Result'!$A$108)</f>
        <v>0</v>
      </c>
      <c r="S110" s="4">
        <f>SUMIFS('Job Number'!$Q$2:$Q$194,'Job Number'!$A$2:$A$194,'Product Result'!S$1,'Job Number'!$E$2:$E$194,'Product Result'!$A$108)</f>
        <v>0</v>
      </c>
      <c r="T110" s="4">
        <f>SUMIFS('Job Number'!$Q$2:$Q$194,'Job Number'!$A$2:$A$194,'Product Result'!T$1,'Job Number'!$E$2:$E$194,'Product Result'!$A$108)</f>
        <v>0</v>
      </c>
      <c r="U110" s="4">
        <f>SUMIFS('Job Number'!$Q$2:$Q$194,'Job Number'!$A$2:$A$194,'Product Result'!U$1,'Job Number'!$E$2:$E$194,'Product Result'!$A$108)</f>
        <v>0</v>
      </c>
      <c r="V110" s="4">
        <f>SUMIFS('Job Number'!$Q$2:$Q$194,'Job Number'!$A$2:$A$194,'Product Result'!V$1,'Job Number'!$E$2:$E$194,'Product Result'!$A$108)</f>
        <v>0</v>
      </c>
      <c r="W110" s="4">
        <f>SUMIFS('Job Number'!$Q$2:$Q$194,'Job Number'!$A$2:$A$194,'Product Result'!W$1,'Job Number'!$E$2:$E$194,'Product Result'!$A$108)</f>
        <v>0</v>
      </c>
      <c r="X110" s="4">
        <f>SUMIFS('Job Number'!$Q$2:$Q$194,'Job Number'!$A$2:$A$194,'Product Result'!X$1,'Job Number'!$E$2:$E$194,'Product Result'!$A$108)</f>
        <v>0</v>
      </c>
      <c r="Y110" s="4">
        <f>SUMIFS('Job Number'!$Q$2:$Q$194,'Job Number'!$A$2:$A$194,'Product Result'!Y$1,'Job Number'!$E$2:$E$194,'Product Result'!$A$108)</f>
        <v>0</v>
      </c>
      <c r="Z110" s="4">
        <f>SUMIFS('Job Number'!$Q$2:$Q$194,'Job Number'!$A$2:$A$194,'Product Result'!Z$1,'Job Number'!$E$2:$E$194,'Product Result'!$A$108)</f>
        <v>0</v>
      </c>
      <c r="AA110" s="4">
        <f>SUMIFS('Job Number'!$Q$2:$Q$194,'Job Number'!$A$2:$A$194,'Product Result'!AA$1,'Job Number'!$E$2:$E$194,'Product Result'!$A$108)</f>
        <v>0</v>
      </c>
      <c r="AB110" s="4">
        <f>SUMIFS('Job Number'!$Q$2:$Q$194,'Job Number'!$A$2:$A$194,'Product Result'!AB$1,'Job Number'!$E$2:$E$194,'Product Result'!$A$108)</f>
        <v>0</v>
      </c>
      <c r="AC110" s="4">
        <f>SUMIFS('Job Number'!$Q$2:$Q$194,'Job Number'!$A$2:$A$194,'Product Result'!AC$1,'Job Number'!$E$2:$E$194,'Product Result'!$A$108)</f>
        <v>0</v>
      </c>
      <c r="AD110" s="4">
        <f>SUMIFS('Job Number'!$Q$2:$Q$194,'Job Number'!$A$2:$A$194,'Product Result'!AD$1,'Job Number'!$E$2:$E$194,'Product Result'!$A$108)</f>
        <v>0</v>
      </c>
      <c r="AE110" s="4">
        <f>SUMIFS('Job Number'!$Q$2:$Q$194,'Job Number'!$A$2:$A$194,'Product Result'!AE$1,'Job Number'!$E$2:$E$194,'Product Result'!$A$108)</f>
        <v>0</v>
      </c>
      <c r="AF110" s="4">
        <f>SUMIFS('Job Number'!$Q$2:$Q$194,'Job Number'!$A$2:$A$194,'Product Result'!AF$1,'Job Number'!$E$2:$E$194,'Product Result'!$A$108)</f>
        <v>0</v>
      </c>
      <c r="AG110" s="4">
        <f>SUMIFS('Job Number'!$Q$2:$Q$194,'Job Number'!$A$2:$A$194,'Product Result'!AG$1,'Job Number'!$E$2:$E$194,'Product Result'!$A$108)</f>
        <v>0</v>
      </c>
    </row>
    <row r="111" spans="1:33" ht="15.75" thickBot="1">
      <c r="B111" s="186">
        <f>IFERROR(B110/B108,0)</f>
        <v>0</v>
      </c>
      <c r="C111" s="1" t="s">
        <v>12</v>
      </c>
      <c r="D111" s="6" t="str">
        <f t="shared" ref="D111:AG111" si="21">IFERROR(D110/D108,"")</f>
        <v/>
      </c>
      <c r="E111" s="6" t="str">
        <f t="shared" si="21"/>
        <v/>
      </c>
      <c r="F111" s="6" t="str">
        <f t="shared" si="21"/>
        <v/>
      </c>
      <c r="G111" s="6" t="str">
        <f t="shared" si="21"/>
        <v/>
      </c>
      <c r="H111" s="6" t="str">
        <f t="shared" si="21"/>
        <v/>
      </c>
      <c r="I111" s="6" t="str">
        <f t="shared" si="21"/>
        <v/>
      </c>
      <c r="J111" s="6" t="str">
        <f t="shared" si="21"/>
        <v/>
      </c>
      <c r="K111" s="6" t="str">
        <f t="shared" si="21"/>
        <v/>
      </c>
      <c r="L111" s="6" t="str">
        <f t="shared" si="21"/>
        <v/>
      </c>
      <c r="M111" s="6" t="str">
        <f t="shared" si="21"/>
        <v/>
      </c>
      <c r="N111" s="6" t="str">
        <f t="shared" si="21"/>
        <v/>
      </c>
      <c r="O111" s="6" t="str">
        <f t="shared" si="21"/>
        <v/>
      </c>
      <c r="P111" s="6" t="str">
        <f t="shared" si="21"/>
        <v/>
      </c>
      <c r="Q111" s="6" t="str">
        <f t="shared" si="21"/>
        <v/>
      </c>
      <c r="R111" s="6" t="str">
        <f t="shared" si="21"/>
        <v/>
      </c>
      <c r="S111" s="6" t="str">
        <f t="shared" si="21"/>
        <v/>
      </c>
      <c r="T111" s="6" t="str">
        <f t="shared" si="21"/>
        <v/>
      </c>
      <c r="U111" s="6" t="str">
        <f t="shared" si="21"/>
        <v/>
      </c>
      <c r="V111" s="6" t="str">
        <f t="shared" si="21"/>
        <v/>
      </c>
      <c r="W111" s="6" t="str">
        <f t="shared" si="21"/>
        <v/>
      </c>
      <c r="X111" s="6" t="str">
        <f t="shared" si="21"/>
        <v/>
      </c>
      <c r="Y111" s="6" t="str">
        <f t="shared" si="21"/>
        <v/>
      </c>
      <c r="Z111" s="6" t="str">
        <f t="shared" si="21"/>
        <v/>
      </c>
      <c r="AA111" s="6" t="str">
        <f t="shared" si="21"/>
        <v/>
      </c>
      <c r="AB111" s="6" t="str">
        <f t="shared" si="21"/>
        <v/>
      </c>
      <c r="AC111" s="6" t="str">
        <f t="shared" si="21"/>
        <v/>
      </c>
      <c r="AD111" s="6" t="str">
        <f t="shared" si="21"/>
        <v/>
      </c>
      <c r="AE111" s="6" t="str">
        <f t="shared" si="21"/>
        <v/>
      </c>
      <c r="AF111" s="6" t="str">
        <f t="shared" si="21"/>
        <v/>
      </c>
      <c r="AG111" s="6" t="str">
        <f t="shared" si="21"/>
        <v/>
      </c>
    </row>
    <row r="112" spans="1:33" ht="15.75" thickBot="1">
      <c r="D112" s="244"/>
      <c r="E112" s="244"/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</row>
    <row r="113" spans="1:33">
      <c r="A113" s="189" t="str">
        <f>'FG TYPE'!B28</f>
        <v>W03-25040039-Y</v>
      </c>
      <c r="B113" s="65">
        <f>SUM(D113:AG113)</f>
        <v>4598</v>
      </c>
      <c r="C113" s="1" t="s">
        <v>8</v>
      </c>
      <c r="D113" s="4">
        <f>SUMIFS('Job Number'!$K$2:$K$194,'Job Number'!$A$2:$A$194,'Product Result'!D$1,'Job Number'!$E$2:$E$194,'Product Result'!$A$113)</f>
        <v>0</v>
      </c>
      <c r="E113" s="4">
        <f>SUMIFS('Job Number'!$K$2:$K$194,'Job Number'!$A$2:$A$194,'Product Result'!E$1,'Job Number'!$E$2:$E$194,'Product Result'!$A$113)</f>
        <v>0</v>
      </c>
      <c r="F113" s="4">
        <f>SUMIFS('Job Number'!$K$2:$K$194,'Job Number'!$A$2:$A$194,'Product Result'!F$1,'Job Number'!$E$2:$E$194,'Product Result'!$A$113)</f>
        <v>0</v>
      </c>
      <c r="G113" s="4">
        <f>SUMIFS('Job Number'!$K$2:$K$194,'Job Number'!$A$2:$A$194,'Product Result'!G$1,'Job Number'!$E$2:$E$194,'Product Result'!$A$113)</f>
        <v>0</v>
      </c>
      <c r="H113" s="4">
        <f>SUMIFS('Job Number'!$K$2:$K$194,'Job Number'!$A$2:$A$194,'Product Result'!H$1,'Job Number'!$E$2:$E$194,'Product Result'!$A$113)</f>
        <v>0</v>
      </c>
      <c r="I113" s="4">
        <f>SUMIFS('Job Number'!$K$2:$K$194,'Job Number'!$A$2:$A$194,'Product Result'!I$1,'Job Number'!$E$2:$E$194,'Product Result'!$A$113)</f>
        <v>0</v>
      </c>
      <c r="J113" s="4">
        <f>SUMIFS('Job Number'!$K$2:$K$194,'Job Number'!$A$2:$A$194,'Product Result'!J$1,'Job Number'!$E$2:$E$194,'Product Result'!$A$113)</f>
        <v>0</v>
      </c>
      <c r="K113" s="4">
        <f>SUMIFS('Job Number'!$K$2:$K$194,'Job Number'!$A$2:$A$194,'Product Result'!K$1,'Job Number'!$E$2:$E$194,'Product Result'!$A$113)</f>
        <v>0</v>
      </c>
      <c r="L113" s="4">
        <f>SUMIFS('Job Number'!$K$2:$K$194,'Job Number'!$A$2:$A$194,'Product Result'!L$1,'Job Number'!$E$2:$E$194,'Product Result'!$A$113)</f>
        <v>0</v>
      </c>
      <c r="M113" s="4">
        <f>SUMIFS('Job Number'!$K$2:$K$194,'Job Number'!$A$2:$A$194,'Product Result'!M$1,'Job Number'!$E$2:$E$194,'Product Result'!$A$113)</f>
        <v>0</v>
      </c>
      <c r="N113" s="4">
        <f>SUMIFS('Job Number'!$K$2:$K$194,'Job Number'!$A$2:$A$194,'Product Result'!N$1,'Job Number'!$E$2:$E$194,'Product Result'!$A$113)</f>
        <v>0</v>
      </c>
      <c r="O113" s="4">
        <f>SUMIFS('Job Number'!$K$2:$K$194,'Job Number'!$A$2:$A$194,'Product Result'!O$1,'Job Number'!$E$2:$E$194,'Product Result'!$A$113)</f>
        <v>0</v>
      </c>
      <c r="P113" s="4">
        <f>SUMIFS('Job Number'!$K$2:$K$194,'Job Number'!$A$2:$A$194,'Product Result'!P$1,'Job Number'!$E$2:$E$194,'Product Result'!$A$113)</f>
        <v>0</v>
      </c>
      <c r="Q113" s="4">
        <f>SUMIFS('Job Number'!$K$2:$K$194,'Job Number'!$A$2:$A$194,'Product Result'!Q$1,'Job Number'!$E$2:$E$194,'Product Result'!$A$113)</f>
        <v>0</v>
      </c>
      <c r="R113" s="4">
        <f>SUMIFS('Job Number'!$K$2:$K$194,'Job Number'!$A$2:$A$194,'Product Result'!R$1,'Job Number'!$E$2:$E$194,'Product Result'!$A$113)</f>
        <v>0</v>
      </c>
      <c r="S113" s="4">
        <f>SUMIFS('Job Number'!$K$2:$K$194,'Job Number'!$A$2:$A$194,'Product Result'!S$1,'Job Number'!$E$2:$E$194,'Product Result'!$A$113)</f>
        <v>0</v>
      </c>
      <c r="T113" s="4">
        <f>SUMIFS('Job Number'!$K$2:$K$194,'Job Number'!$A$2:$A$194,'Product Result'!T$1,'Job Number'!$E$2:$E$194,'Product Result'!$A$113)</f>
        <v>0</v>
      </c>
      <c r="U113" s="4">
        <f>SUMIFS('Job Number'!$K$2:$K$194,'Job Number'!$A$2:$A$194,'Product Result'!U$1,'Job Number'!$E$2:$E$194,'Product Result'!$A$113)</f>
        <v>4200</v>
      </c>
      <c r="V113" s="4">
        <f>SUMIFS('Job Number'!$K$2:$K$194,'Job Number'!$A$2:$A$194,'Product Result'!V$1,'Job Number'!$E$2:$E$194,'Product Result'!$A$113)</f>
        <v>0</v>
      </c>
      <c r="W113" s="4">
        <f>SUMIFS('Job Number'!$K$2:$K$194,'Job Number'!$A$2:$A$194,'Product Result'!W$1,'Job Number'!$E$2:$E$194,'Product Result'!$A$113)</f>
        <v>0</v>
      </c>
      <c r="X113" s="4">
        <f>SUMIFS('Job Number'!$K$2:$K$194,'Job Number'!$A$2:$A$194,'Product Result'!X$1,'Job Number'!$E$2:$E$194,'Product Result'!$A$113)</f>
        <v>0</v>
      </c>
      <c r="Y113" s="4">
        <f>SUMIFS('Job Number'!$K$2:$K$194,'Job Number'!$A$2:$A$194,'Product Result'!Y$1,'Job Number'!$E$2:$E$194,'Product Result'!$A$113)</f>
        <v>398</v>
      </c>
      <c r="Z113" s="4">
        <f>SUMIFS('Job Number'!$K$2:$K$194,'Job Number'!$A$2:$A$194,'Product Result'!Z$1,'Job Number'!$E$2:$E$194,'Product Result'!$A$113)</f>
        <v>0</v>
      </c>
      <c r="AA113" s="4">
        <f>SUMIFS('Job Number'!$K$2:$K$194,'Job Number'!$A$2:$A$194,'Product Result'!AA$1,'Job Number'!$E$2:$E$194,'Product Result'!$A$113)</f>
        <v>0</v>
      </c>
      <c r="AB113" s="4">
        <f>SUMIFS('Job Number'!$K$2:$K$194,'Job Number'!$A$2:$A$194,'Product Result'!AB$1,'Job Number'!$E$2:$E$194,'Product Result'!$A$113)</f>
        <v>0</v>
      </c>
      <c r="AC113" s="4">
        <f>SUMIFS('Job Number'!$K$2:$K$194,'Job Number'!$A$2:$A$194,'Product Result'!AC$1,'Job Number'!$E$2:$E$194,'Product Result'!$A$113)</f>
        <v>0</v>
      </c>
      <c r="AD113" s="4">
        <f>SUMIFS('Job Number'!$K$2:$K$194,'Job Number'!$A$2:$A$194,'Product Result'!AD$1,'Job Number'!$E$2:$E$194,'Product Result'!$A$113)</f>
        <v>0</v>
      </c>
      <c r="AE113" s="4">
        <f>SUMIFS('Job Number'!$K$2:$K$194,'Job Number'!$A$2:$A$194,'Product Result'!AE$1,'Job Number'!$E$2:$E$194,'Product Result'!$A$113)</f>
        <v>0</v>
      </c>
      <c r="AF113" s="4">
        <f>SUMIFS('Job Number'!$K$2:$K$194,'Job Number'!$A$2:$A$194,'Product Result'!AF$1,'Job Number'!$E$2:$E$194,'Product Result'!$A$113)</f>
        <v>0</v>
      </c>
      <c r="AG113" s="4">
        <f>SUMIFS('Job Number'!$K$2:$K$194,'Job Number'!$A$2:$A$194,'Product Result'!AG$1,'Job Number'!$E$2:$E$194,'Product Result'!$A$113)</f>
        <v>0</v>
      </c>
    </row>
    <row r="114" spans="1:33">
      <c r="A114" s="189" t="str">
        <f>'FG TYPE'!C28</f>
        <v>28#*2C+28#*2C+AL+D+</v>
      </c>
      <c r="B114" s="185">
        <f>IFERROR(B113/#REF!,0)</f>
        <v>0</v>
      </c>
      <c r="C114" s="1" t="s">
        <v>10</v>
      </c>
      <c r="D114" s="5" t="str">
        <f>IFERROR(D113/#REF!,"")</f>
        <v/>
      </c>
      <c r="E114" s="5" t="str">
        <f>IFERROR(E113/#REF!,"")</f>
        <v/>
      </c>
      <c r="F114" s="5" t="str">
        <f>IFERROR(F113/#REF!,"")</f>
        <v/>
      </c>
      <c r="G114" s="5" t="str">
        <f>IFERROR(G113/#REF!,"")</f>
        <v/>
      </c>
      <c r="H114" s="5" t="str">
        <f>IFERROR(H113/#REF!,"")</f>
        <v/>
      </c>
      <c r="I114" s="5" t="str">
        <f>IFERROR(I113/#REF!,"")</f>
        <v/>
      </c>
      <c r="J114" s="5" t="str">
        <f>IFERROR(J113/#REF!,"")</f>
        <v/>
      </c>
      <c r="K114" s="5" t="str">
        <f>IFERROR(K113/#REF!,"")</f>
        <v/>
      </c>
      <c r="L114" s="5" t="str">
        <f>IFERROR(L113/#REF!,"")</f>
        <v/>
      </c>
      <c r="M114" s="5" t="str">
        <f>IFERROR(M113/#REF!,"")</f>
        <v/>
      </c>
      <c r="N114" s="5" t="str">
        <f>IFERROR(N113/#REF!,"")</f>
        <v/>
      </c>
      <c r="O114" s="5" t="str">
        <f>IFERROR(O113/#REF!,"")</f>
        <v/>
      </c>
      <c r="P114" s="5" t="str">
        <f>IFERROR(P113/#REF!,"")</f>
        <v/>
      </c>
      <c r="Q114" s="5" t="str">
        <f>IFERROR(Q113/#REF!,"")</f>
        <v/>
      </c>
      <c r="R114" s="5" t="str">
        <f>IFERROR(R113/#REF!,"")</f>
        <v/>
      </c>
      <c r="S114" s="5" t="str">
        <f>IFERROR(S113/#REF!,"")</f>
        <v/>
      </c>
      <c r="T114" s="5" t="str">
        <f>IFERROR(T113/#REF!,"")</f>
        <v/>
      </c>
      <c r="U114" s="5" t="str">
        <f>IFERROR(U113/#REF!,"")</f>
        <v/>
      </c>
      <c r="V114" s="5" t="str">
        <f>IFERROR(V113/#REF!,"")</f>
        <v/>
      </c>
      <c r="W114" s="5" t="str">
        <f>IFERROR(W113/#REF!,"")</f>
        <v/>
      </c>
      <c r="X114" s="5" t="str">
        <f>IFERROR(X113/#REF!,"")</f>
        <v/>
      </c>
      <c r="Y114" s="5" t="str">
        <f>IFERROR(Y113/#REF!,"")</f>
        <v/>
      </c>
      <c r="Z114" s="5" t="str">
        <f>IFERROR(Z113/#REF!,"")</f>
        <v/>
      </c>
      <c r="AA114" s="5" t="str">
        <f>IFERROR(AA113/#REF!,"")</f>
        <v/>
      </c>
      <c r="AB114" s="5" t="str">
        <f>IFERROR(AB113/#REF!,"")</f>
        <v/>
      </c>
      <c r="AC114" s="5" t="str">
        <f>IFERROR(AC113/#REF!,"")</f>
        <v/>
      </c>
      <c r="AD114" s="5" t="str">
        <f>IFERROR(AD113/#REF!,"")</f>
        <v/>
      </c>
      <c r="AE114" s="5" t="str">
        <f>IFERROR(AE113/#REF!,"")</f>
        <v/>
      </c>
      <c r="AF114" s="5" t="str">
        <f>IFERROR(AF113/#REF!,"")</f>
        <v/>
      </c>
      <c r="AG114" s="5" t="str">
        <f>IFERROR(AG113/#REF!,"")</f>
        <v/>
      </c>
    </row>
    <row r="115" spans="1:33">
      <c r="B115" s="65">
        <f>SUM(D115:AG115)-AD115-V115-O115-H115</f>
        <v>0</v>
      </c>
      <c r="C115" s="1" t="s">
        <v>11</v>
      </c>
      <c r="D115" s="4">
        <f>SUMIFS('Job Number'!$Q$2:$Q$194,'Job Number'!$A$2:$A$194,'Product Result'!D$1,'Job Number'!$E$2:$E$194,'Product Result'!$A$113)</f>
        <v>0</v>
      </c>
      <c r="E115" s="4">
        <f>SUMIFS('Job Number'!$Q$2:$Q$194,'Job Number'!$A$2:$A$194,'Product Result'!E$1,'Job Number'!$E$2:$E$194,'Product Result'!$A$113)</f>
        <v>0</v>
      </c>
      <c r="F115" s="4">
        <f>SUMIFS('Job Number'!$Q$2:$Q$194,'Job Number'!$A$2:$A$194,'Product Result'!F$1,'Job Number'!$E$2:$E$194,'Product Result'!$A$113)</f>
        <v>0</v>
      </c>
      <c r="G115" s="4">
        <f>SUMIFS('Job Number'!$Q$2:$Q$194,'Job Number'!$A$2:$A$194,'Product Result'!G$1,'Job Number'!$E$2:$E$194,'Product Result'!$A$113)</f>
        <v>0</v>
      </c>
      <c r="H115" s="4">
        <f>SUMIFS('Job Number'!$Q$2:$Q$194,'Job Number'!$A$2:$A$194,'Product Result'!H$1,'Job Number'!$E$2:$E$194,'Product Result'!$A$113)</f>
        <v>0</v>
      </c>
      <c r="I115" s="4">
        <f>SUMIFS('Job Number'!$Q$2:$Q$194,'Job Number'!$A$2:$A$194,'Product Result'!I$1,'Job Number'!$E$2:$E$194,'Product Result'!$A$113)</f>
        <v>0</v>
      </c>
      <c r="J115" s="4">
        <f>SUMIFS('Job Number'!$Q$2:$Q$194,'Job Number'!$A$2:$A$194,'Product Result'!J$1,'Job Number'!$E$2:$E$194,'Product Result'!$A$113)</f>
        <v>0</v>
      </c>
      <c r="K115" s="4">
        <f>SUMIFS('Job Number'!$Q$2:$Q$194,'Job Number'!$A$2:$A$194,'Product Result'!K$1,'Job Number'!$E$2:$E$194,'Product Result'!$A$113)</f>
        <v>0</v>
      </c>
      <c r="L115" s="4">
        <f>SUMIFS('Job Number'!$Q$2:$Q$194,'Job Number'!$A$2:$A$194,'Product Result'!L$1,'Job Number'!$E$2:$E$194,'Product Result'!$A$113)</f>
        <v>0</v>
      </c>
      <c r="M115" s="4">
        <f>SUMIFS('Job Number'!$Q$2:$Q$194,'Job Number'!$A$2:$A$194,'Product Result'!M$1,'Job Number'!$E$2:$E$194,'Product Result'!$A$113)</f>
        <v>0</v>
      </c>
      <c r="N115" s="4">
        <f>SUMIFS('Job Number'!$Q$2:$Q$194,'Job Number'!$A$2:$A$194,'Product Result'!N$1,'Job Number'!$E$2:$E$194,'Product Result'!$A$113)</f>
        <v>0</v>
      </c>
      <c r="O115" s="4">
        <f>SUMIFS('Job Number'!$Q$2:$Q$194,'Job Number'!$A$2:$A$194,'Product Result'!O$1,'Job Number'!$E$2:$E$194,'Product Result'!$A$113)</f>
        <v>0</v>
      </c>
      <c r="P115" s="4">
        <f>SUMIFS('Job Number'!$Q$2:$Q$194,'Job Number'!$A$2:$A$194,'Product Result'!P$1,'Job Number'!$E$2:$E$194,'Product Result'!$A$113)</f>
        <v>0</v>
      </c>
      <c r="Q115" s="4">
        <f>SUMIFS('Job Number'!$Q$2:$Q$194,'Job Number'!$A$2:$A$194,'Product Result'!Q$1,'Job Number'!$E$2:$E$194,'Product Result'!$A$113)</f>
        <v>0</v>
      </c>
      <c r="R115" s="4">
        <f>SUMIFS('Job Number'!$Q$2:$Q$194,'Job Number'!$A$2:$A$194,'Product Result'!R$1,'Job Number'!$E$2:$E$194,'Product Result'!$A$113)</f>
        <v>0</v>
      </c>
      <c r="S115" s="4">
        <f>SUMIFS('Job Number'!$Q$2:$Q$194,'Job Number'!$A$2:$A$194,'Product Result'!S$1,'Job Number'!$E$2:$E$194,'Product Result'!$A$113)</f>
        <v>0</v>
      </c>
      <c r="T115" s="4">
        <f>SUMIFS('Job Number'!$Q$2:$Q$194,'Job Number'!$A$2:$A$194,'Product Result'!T$1,'Job Number'!$E$2:$E$194,'Product Result'!$A$113)</f>
        <v>0</v>
      </c>
      <c r="U115" s="4">
        <f>SUMIFS('Job Number'!$Q$2:$Q$194,'Job Number'!$A$2:$A$194,'Product Result'!U$1,'Job Number'!$E$2:$E$194,'Product Result'!$A$113)</f>
        <v>0</v>
      </c>
      <c r="V115" s="4">
        <f>SUMIFS('Job Number'!$Q$2:$Q$194,'Job Number'!$A$2:$A$194,'Product Result'!V$1,'Job Number'!$E$2:$E$194,'Product Result'!$A$113)</f>
        <v>0</v>
      </c>
      <c r="W115" s="4">
        <f>SUMIFS('Job Number'!$Q$2:$Q$194,'Job Number'!$A$2:$A$194,'Product Result'!W$1,'Job Number'!$E$2:$E$194,'Product Result'!$A$113)</f>
        <v>0</v>
      </c>
      <c r="X115" s="4">
        <f>SUMIFS('Job Number'!$Q$2:$Q$194,'Job Number'!$A$2:$A$194,'Product Result'!X$1,'Job Number'!$E$2:$E$194,'Product Result'!$A$113)</f>
        <v>0</v>
      </c>
      <c r="Y115" s="4">
        <f>SUMIFS('Job Number'!$Q$2:$Q$194,'Job Number'!$A$2:$A$194,'Product Result'!Y$1,'Job Number'!$E$2:$E$194,'Product Result'!$A$113)</f>
        <v>0</v>
      </c>
      <c r="Z115" s="4">
        <f>SUMIFS('Job Number'!$Q$2:$Q$194,'Job Number'!$A$2:$A$194,'Product Result'!Z$1,'Job Number'!$E$2:$E$194,'Product Result'!$A$113)</f>
        <v>0</v>
      </c>
      <c r="AA115" s="4">
        <f>SUMIFS('Job Number'!$Q$2:$Q$194,'Job Number'!$A$2:$A$194,'Product Result'!AA$1,'Job Number'!$E$2:$E$194,'Product Result'!$A$113)</f>
        <v>0</v>
      </c>
      <c r="AB115" s="4">
        <f>SUMIFS('Job Number'!$Q$2:$Q$194,'Job Number'!$A$2:$A$194,'Product Result'!AB$1,'Job Number'!$E$2:$E$194,'Product Result'!$A$113)</f>
        <v>0</v>
      </c>
      <c r="AC115" s="4">
        <f>SUMIFS('Job Number'!$Q$2:$Q$194,'Job Number'!$A$2:$A$194,'Product Result'!AC$1,'Job Number'!$E$2:$E$194,'Product Result'!$A$113)</f>
        <v>0</v>
      </c>
      <c r="AD115" s="4">
        <f>SUMIFS('Job Number'!$Q$2:$Q$194,'Job Number'!$A$2:$A$194,'Product Result'!AD$1,'Job Number'!$E$2:$E$194,'Product Result'!$A$113)</f>
        <v>0</v>
      </c>
      <c r="AE115" s="4">
        <f>SUMIFS('Job Number'!$Q$2:$Q$194,'Job Number'!$A$2:$A$194,'Product Result'!AE$1,'Job Number'!$E$2:$E$194,'Product Result'!$A$113)</f>
        <v>0</v>
      </c>
      <c r="AF115" s="4">
        <f>SUMIFS('Job Number'!$Q$2:$Q$194,'Job Number'!$A$2:$A$194,'Product Result'!AF$1,'Job Number'!$E$2:$E$194,'Product Result'!$A$113)</f>
        <v>0</v>
      </c>
      <c r="AG115" s="4">
        <f>SUMIFS('Job Number'!$Q$2:$Q$194,'Job Number'!$A$2:$A$194,'Product Result'!AG$1,'Job Number'!$E$2:$E$194,'Product Result'!$A$113)</f>
        <v>0</v>
      </c>
    </row>
    <row r="116" spans="1:33" ht="15.75" thickBot="1">
      <c r="B116" s="187">
        <f>IFERROR(B115/B113,0)</f>
        <v>0</v>
      </c>
      <c r="C116" s="1" t="s">
        <v>12</v>
      </c>
      <c r="D116" s="6" t="str">
        <f t="shared" ref="D116:AG116" si="22">IFERROR(D115/D113,"")</f>
        <v/>
      </c>
      <c r="E116" s="6" t="str">
        <f t="shared" si="22"/>
        <v/>
      </c>
      <c r="F116" s="6" t="str">
        <f t="shared" si="22"/>
        <v/>
      </c>
      <c r="G116" s="6" t="str">
        <f t="shared" si="22"/>
        <v/>
      </c>
      <c r="H116" s="6" t="str">
        <f t="shared" si="22"/>
        <v/>
      </c>
      <c r="I116" s="6" t="str">
        <f t="shared" si="22"/>
        <v/>
      </c>
      <c r="J116" s="6" t="str">
        <f t="shared" si="22"/>
        <v/>
      </c>
      <c r="K116" s="6" t="str">
        <f t="shared" si="22"/>
        <v/>
      </c>
      <c r="L116" s="6" t="str">
        <f t="shared" si="22"/>
        <v/>
      </c>
      <c r="M116" s="6" t="str">
        <f t="shared" si="22"/>
        <v/>
      </c>
      <c r="N116" s="6" t="str">
        <f t="shared" si="22"/>
        <v/>
      </c>
      <c r="O116" s="6" t="str">
        <f t="shared" si="22"/>
        <v/>
      </c>
      <c r="P116" s="6" t="str">
        <f t="shared" si="22"/>
        <v/>
      </c>
      <c r="Q116" s="6" t="str">
        <f t="shared" si="22"/>
        <v/>
      </c>
      <c r="R116" s="6" t="str">
        <f t="shared" si="22"/>
        <v/>
      </c>
      <c r="S116" s="6" t="str">
        <f t="shared" si="22"/>
        <v/>
      </c>
      <c r="T116" s="6" t="str">
        <f t="shared" si="22"/>
        <v/>
      </c>
      <c r="U116" s="6">
        <f t="shared" si="22"/>
        <v>0</v>
      </c>
      <c r="V116" s="6" t="str">
        <f t="shared" si="22"/>
        <v/>
      </c>
      <c r="W116" s="6" t="str">
        <f t="shared" si="22"/>
        <v/>
      </c>
      <c r="X116" s="6" t="str">
        <f t="shared" si="22"/>
        <v/>
      </c>
      <c r="Y116" s="6">
        <f t="shared" si="22"/>
        <v>0</v>
      </c>
      <c r="Z116" s="6" t="str">
        <f t="shared" si="22"/>
        <v/>
      </c>
      <c r="AA116" s="6" t="str">
        <f t="shared" si="22"/>
        <v/>
      </c>
      <c r="AB116" s="6" t="str">
        <f t="shared" si="22"/>
        <v/>
      </c>
      <c r="AC116" s="6" t="str">
        <f t="shared" si="22"/>
        <v/>
      </c>
      <c r="AD116" s="6" t="str">
        <f t="shared" si="22"/>
        <v/>
      </c>
      <c r="AE116" s="6" t="str">
        <f t="shared" si="22"/>
        <v/>
      </c>
      <c r="AF116" s="6" t="str">
        <f t="shared" si="22"/>
        <v/>
      </c>
      <c r="AG116" s="6" t="str">
        <f t="shared" si="22"/>
        <v/>
      </c>
    </row>
    <row r="117" spans="1:33" ht="16.5" customHeight="1" thickBot="1">
      <c r="D117" s="244"/>
      <c r="E117" s="244"/>
      <c r="F117" s="244"/>
      <c r="G117" s="244"/>
      <c r="H117" s="244"/>
      <c r="I117" s="244"/>
      <c r="J117" s="244"/>
      <c r="K117" s="244"/>
      <c r="L117" s="244"/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</row>
    <row r="118" spans="1:33">
      <c r="A118" s="189" t="str">
        <f>'FG TYPE'!B29</f>
        <v>W03-25040040-Y</v>
      </c>
      <c r="B118" s="65">
        <f>SUM(D118:AG118)</f>
        <v>0</v>
      </c>
      <c r="C118" s="1" t="s">
        <v>8</v>
      </c>
      <c r="D118" s="4">
        <f>SUMIFS('Job Number'!$K$2:$K$194,'Job Number'!$A$2:$A$194,'Product Result'!D$1,'Job Number'!$E$2:$E$194,'Product Result'!$A$118)</f>
        <v>0</v>
      </c>
      <c r="E118" s="4">
        <f>SUMIFS('Job Number'!$K$2:$K$194,'Job Number'!$A$2:$A$194,'Product Result'!E$1,'Job Number'!$E$2:$E$194,'Product Result'!$A$118)</f>
        <v>0</v>
      </c>
      <c r="F118" s="4">
        <f>SUMIFS('Job Number'!$K$2:$K$194,'Job Number'!$A$2:$A$194,'Product Result'!F$1,'Job Number'!$E$2:$E$194,'Product Result'!$A$118)</f>
        <v>0</v>
      </c>
      <c r="G118" s="4">
        <f>SUMIFS('Job Number'!$K$2:$K$194,'Job Number'!$A$2:$A$194,'Product Result'!G$1,'Job Number'!$E$2:$E$194,'Product Result'!$A$118)</f>
        <v>0</v>
      </c>
      <c r="H118" s="4">
        <f>SUMIFS('Job Number'!$K$2:$K$194,'Job Number'!$A$2:$A$194,'Product Result'!H$1,'Job Number'!$E$2:$E$194,'Product Result'!$A$118)</f>
        <v>0</v>
      </c>
      <c r="I118" s="4">
        <f>SUMIFS('Job Number'!$K$2:$K$194,'Job Number'!$A$2:$A$194,'Product Result'!I$1,'Job Number'!$E$2:$E$194,'Product Result'!$A$118)</f>
        <v>0</v>
      </c>
      <c r="J118" s="4">
        <f>SUMIFS('Job Number'!$K$2:$K$194,'Job Number'!$A$2:$A$194,'Product Result'!J$1,'Job Number'!$E$2:$E$194,'Product Result'!$A$118)</f>
        <v>0</v>
      </c>
      <c r="K118" s="4">
        <f>SUMIFS('Job Number'!$K$2:$K$194,'Job Number'!$A$2:$A$194,'Product Result'!K$1,'Job Number'!$E$2:$E$194,'Product Result'!$A$118)</f>
        <v>0</v>
      </c>
      <c r="L118" s="4">
        <f>SUMIFS('Job Number'!$K$2:$K$194,'Job Number'!$A$2:$A$194,'Product Result'!L$1,'Job Number'!$E$2:$E$194,'Product Result'!$A$118)</f>
        <v>0</v>
      </c>
      <c r="M118" s="4">
        <f>SUMIFS('Job Number'!$K$2:$K$194,'Job Number'!$A$2:$A$194,'Product Result'!M$1,'Job Number'!$E$2:$E$194,'Product Result'!$A$118)</f>
        <v>0</v>
      </c>
      <c r="N118" s="4">
        <f>SUMIFS('Job Number'!$K$2:$K$194,'Job Number'!$A$2:$A$194,'Product Result'!N$1,'Job Number'!$E$2:$E$194,'Product Result'!$A$118)</f>
        <v>0</v>
      </c>
      <c r="O118" s="4">
        <f>SUMIFS('Job Number'!$K$2:$K$194,'Job Number'!$A$2:$A$194,'Product Result'!O$1,'Job Number'!$E$2:$E$194,'Product Result'!$A$118)</f>
        <v>0</v>
      </c>
      <c r="P118" s="4">
        <f>SUMIFS('Job Number'!$K$2:$K$194,'Job Number'!$A$2:$A$194,'Product Result'!P$1,'Job Number'!$E$2:$E$194,'Product Result'!$A$118)</f>
        <v>0</v>
      </c>
      <c r="Q118" s="4">
        <f>SUMIFS('Job Number'!$K$2:$K$194,'Job Number'!$A$2:$A$194,'Product Result'!Q$1,'Job Number'!$E$2:$E$194,'Product Result'!$A$118)</f>
        <v>0</v>
      </c>
      <c r="R118" s="4">
        <f>SUMIFS('Job Number'!$K$2:$K$194,'Job Number'!$A$2:$A$194,'Product Result'!R$1,'Job Number'!$E$2:$E$194,'Product Result'!$A$118)</f>
        <v>0</v>
      </c>
      <c r="S118" s="4">
        <f>SUMIFS('Job Number'!$K$2:$K$194,'Job Number'!$A$2:$A$194,'Product Result'!S$1,'Job Number'!$E$2:$E$194,'Product Result'!$A$118)</f>
        <v>0</v>
      </c>
      <c r="T118" s="4">
        <f>SUMIFS('Job Number'!$K$2:$K$194,'Job Number'!$A$2:$A$194,'Product Result'!T$1,'Job Number'!$E$2:$E$194,'Product Result'!$A$118)</f>
        <v>0</v>
      </c>
      <c r="U118" s="4">
        <f>SUMIFS('Job Number'!$K$2:$K$194,'Job Number'!$A$2:$A$194,'Product Result'!U$1,'Job Number'!$E$2:$E$194,'Product Result'!$A$118)</f>
        <v>0</v>
      </c>
      <c r="V118" s="4">
        <f>SUMIFS('Job Number'!$K$2:$K$194,'Job Number'!$A$2:$A$194,'Product Result'!V$1,'Job Number'!$E$2:$E$194,'Product Result'!$A$118)</f>
        <v>0</v>
      </c>
      <c r="W118" s="4">
        <f>SUMIFS('Job Number'!$K$2:$K$194,'Job Number'!$A$2:$A$194,'Product Result'!W$1,'Job Number'!$E$2:$E$194,'Product Result'!$A$118)</f>
        <v>0</v>
      </c>
      <c r="X118" s="4">
        <f>SUMIFS('Job Number'!$K$2:$K$194,'Job Number'!$A$2:$A$194,'Product Result'!X$1,'Job Number'!$E$2:$E$194,'Product Result'!$A$118)</f>
        <v>0</v>
      </c>
      <c r="Y118" s="4">
        <f>SUMIFS('Job Number'!$K$2:$K$194,'Job Number'!$A$2:$A$194,'Product Result'!Y$1,'Job Number'!$E$2:$E$194,'Product Result'!$A$118)</f>
        <v>0</v>
      </c>
      <c r="Z118" s="4">
        <f>SUMIFS('Job Number'!$K$2:$K$194,'Job Number'!$A$2:$A$194,'Product Result'!Z$1,'Job Number'!$E$2:$E$194,'Product Result'!$A$118)</f>
        <v>0</v>
      </c>
      <c r="AA118" s="4">
        <f>SUMIFS('Job Number'!$K$2:$K$194,'Job Number'!$A$2:$A$194,'Product Result'!AA$1,'Job Number'!$E$2:$E$194,'Product Result'!$A$118)</f>
        <v>0</v>
      </c>
      <c r="AB118" s="4">
        <f>SUMIFS('Job Number'!$K$2:$K$194,'Job Number'!$A$2:$A$194,'Product Result'!AB$1,'Job Number'!$E$2:$E$194,'Product Result'!$A$118)</f>
        <v>0</v>
      </c>
      <c r="AC118" s="4">
        <f>SUMIFS('Job Number'!$K$2:$K$194,'Job Number'!$A$2:$A$194,'Product Result'!AC$1,'Job Number'!$E$2:$E$194,'Product Result'!$A$118)</f>
        <v>0</v>
      </c>
      <c r="AD118" s="4">
        <f>SUMIFS('Job Number'!$K$2:$K$194,'Job Number'!$A$2:$A$194,'Product Result'!AD$1,'Job Number'!$E$2:$E$194,'Product Result'!$A$118)</f>
        <v>0</v>
      </c>
      <c r="AE118" s="4">
        <f>SUMIFS('Job Number'!$K$2:$K$194,'Job Number'!$A$2:$A$194,'Product Result'!AE$1,'Job Number'!$E$2:$E$194,'Product Result'!$A$118)</f>
        <v>0</v>
      </c>
      <c r="AF118" s="4">
        <f>SUMIFS('Job Number'!$K$2:$K$194,'Job Number'!$A$2:$A$194,'Product Result'!AF$1,'Job Number'!$E$2:$E$194,'Product Result'!$A$118)</f>
        <v>0</v>
      </c>
      <c r="AG118" s="4">
        <f>SUMIFS('Job Number'!$K$2:$K$194,'Job Number'!$A$2:$A$194,'Product Result'!AG$1,'Job Number'!$E$2:$E$194,'Product Result'!$A$118)</f>
        <v>0</v>
      </c>
    </row>
    <row r="119" spans="1:33">
      <c r="A119" s="189" t="str">
        <f>'FG TYPE'!C29</f>
        <v>28#*2C+28#*2C+AL+D+</v>
      </c>
      <c r="B119" s="185">
        <f>IFERROR(B118/#REF!,0)</f>
        <v>0</v>
      </c>
      <c r="C119" s="1" t="s">
        <v>10</v>
      </c>
      <c r="D119" s="5" t="str">
        <f>IFERROR(D118/#REF!,"")</f>
        <v/>
      </c>
      <c r="E119" s="5" t="str">
        <f>IFERROR(E118/#REF!,"")</f>
        <v/>
      </c>
      <c r="F119" s="5" t="str">
        <f>IFERROR(F118/#REF!,"")</f>
        <v/>
      </c>
      <c r="G119" s="5" t="str">
        <f>IFERROR(G118/#REF!,"")</f>
        <v/>
      </c>
      <c r="H119" s="5" t="str">
        <f>IFERROR(H118/#REF!,"")</f>
        <v/>
      </c>
      <c r="I119" s="5" t="str">
        <f>IFERROR(I118/#REF!,"")</f>
        <v/>
      </c>
      <c r="J119" s="5" t="str">
        <f>IFERROR(J118/#REF!,"")</f>
        <v/>
      </c>
      <c r="K119" s="5" t="str">
        <f>IFERROR(K118/#REF!,"")</f>
        <v/>
      </c>
      <c r="L119" s="5" t="str">
        <f>IFERROR(L118/#REF!,"")</f>
        <v/>
      </c>
      <c r="M119" s="5" t="str">
        <f>IFERROR(M118/#REF!,"")</f>
        <v/>
      </c>
      <c r="N119" s="5" t="str">
        <f>IFERROR(N118/#REF!,"")</f>
        <v/>
      </c>
      <c r="O119" s="5" t="str">
        <f>IFERROR(O118/#REF!,"")</f>
        <v/>
      </c>
      <c r="P119" s="5" t="str">
        <f>IFERROR(P118/#REF!,"")</f>
        <v/>
      </c>
      <c r="Q119" s="5" t="str">
        <f>IFERROR(Q118/#REF!,"")</f>
        <v/>
      </c>
      <c r="R119" s="5" t="str">
        <f>IFERROR(R118/#REF!,"")</f>
        <v/>
      </c>
      <c r="S119" s="5" t="str">
        <f>IFERROR(S118/#REF!,"")</f>
        <v/>
      </c>
      <c r="T119" s="5" t="str">
        <f>IFERROR(T118/#REF!,"")</f>
        <v/>
      </c>
      <c r="U119" s="5" t="str">
        <f>IFERROR(U118/#REF!,"")</f>
        <v/>
      </c>
      <c r="V119" s="5" t="str">
        <f>IFERROR(V118/#REF!,"")</f>
        <v/>
      </c>
      <c r="W119" s="5" t="str">
        <f>IFERROR(W118/#REF!,"")</f>
        <v/>
      </c>
      <c r="X119" s="5" t="str">
        <f>IFERROR(X118/#REF!,"")</f>
        <v/>
      </c>
      <c r="Y119" s="5" t="str">
        <f>IFERROR(Y118/#REF!,"")</f>
        <v/>
      </c>
      <c r="Z119" s="5" t="str">
        <f>IFERROR(Z118/#REF!,"")</f>
        <v/>
      </c>
      <c r="AA119" s="5" t="str">
        <f>IFERROR(AA118/#REF!,"")</f>
        <v/>
      </c>
      <c r="AB119" s="5" t="str">
        <f>IFERROR(AB118/#REF!,"")</f>
        <v/>
      </c>
      <c r="AC119" s="5" t="str">
        <f>IFERROR(AC118/#REF!,"")</f>
        <v/>
      </c>
      <c r="AD119" s="5" t="str">
        <f>IFERROR(AD118/#REF!,"")</f>
        <v/>
      </c>
      <c r="AE119" s="5" t="str">
        <f>IFERROR(AE118/#REF!,"")</f>
        <v/>
      </c>
      <c r="AF119" s="5" t="str">
        <f>IFERROR(AF118/#REF!,"")</f>
        <v/>
      </c>
      <c r="AG119" s="5" t="str">
        <f>IFERROR(AG118/#REF!,"")</f>
        <v/>
      </c>
    </row>
    <row r="120" spans="1:33">
      <c r="B120" s="65">
        <f>SUM(D120:AG120)-AG120-Z120-S120-L120</f>
        <v>0</v>
      </c>
      <c r="C120" s="1" t="s">
        <v>11</v>
      </c>
      <c r="D120" s="4">
        <f>SUMIFS('Job Number'!$Q$2:$Q$194,'Job Number'!$A$2:$A$194,'Product Result'!D$1,'Job Number'!$E$2:$E$194,'Product Result'!$A$118)</f>
        <v>0</v>
      </c>
      <c r="E120" s="4">
        <f>SUMIFS('Job Number'!$Q$2:$Q$194,'Job Number'!$A$2:$A$194,'Product Result'!E$1,'Job Number'!$E$2:$E$194,'Product Result'!$A$118)</f>
        <v>0</v>
      </c>
      <c r="F120" s="4">
        <f>SUMIFS('Job Number'!$Q$2:$Q$194,'Job Number'!$A$2:$A$194,'Product Result'!F$1,'Job Number'!$E$2:$E$194,'Product Result'!$A$118)</f>
        <v>0</v>
      </c>
      <c r="G120" s="4">
        <f>SUMIFS('Job Number'!$Q$2:$Q$194,'Job Number'!$A$2:$A$194,'Product Result'!G$1,'Job Number'!$E$2:$E$194,'Product Result'!$A$118)</f>
        <v>0</v>
      </c>
      <c r="H120" s="4">
        <f>SUMIFS('Job Number'!$Q$2:$Q$194,'Job Number'!$A$2:$A$194,'Product Result'!H$1,'Job Number'!$E$2:$E$194,'Product Result'!$A$118)</f>
        <v>0</v>
      </c>
      <c r="I120" s="4">
        <f>SUMIFS('Job Number'!$Q$2:$Q$194,'Job Number'!$A$2:$A$194,'Product Result'!I$1,'Job Number'!$E$2:$E$194,'Product Result'!$A$118)</f>
        <v>0</v>
      </c>
      <c r="J120" s="4">
        <f>SUMIFS('Job Number'!$Q$2:$Q$194,'Job Number'!$A$2:$A$194,'Product Result'!J$1,'Job Number'!$E$2:$E$194,'Product Result'!$A$118)</f>
        <v>0</v>
      </c>
      <c r="K120" s="4">
        <f>SUMIFS('Job Number'!$Q$2:$Q$194,'Job Number'!$A$2:$A$194,'Product Result'!K$1,'Job Number'!$E$2:$E$194,'Product Result'!$A$118)</f>
        <v>0</v>
      </c>
      <c r="L120" s="4">
        <f>SUMIFS('Job Number'!$Q$2:$Q$194,'Job Number'!$A$2:$A$194,'Product Result'!L$1,'Job Number'!$E$2:$E$194,'Product Result'!$A$118)</f>
        <v>0</v>
      </c>
      <c r="M120" s="4">
        <f>SUMIFS('Job Number'!$Q$2:$Q$194,'Job Number'!$A$2:$A$194,'Product Result'!M$1,'Job Number'!$E$2:$E$194,'Product Result'!$A$118)</f>
        <v>0</v>
      </c>
      <c r="N120" s="4">
        <f>SUMIFS('Job Number'!$Q$2:$Q$194,'Job Number'!$A$2:$A$194,'Product Result'!N$1,'Job Number'!$E$2:$E$194,'Product Result'!$A$118)</f>
        <v>0</v>
      </c>
      <c r="O120" s="4">
        <f>SUMIFS('Job Number'!$Q$2:$Q$194,'Job Number'!$A$2:$A$194,'Product Result'!O$1,'Job Number'!$E$2:$E$194,'Product Result'!$A$118)</f>
        <v>0</v>
      </c>
      <c r="P120" s="4">
        <f>SUMIFS('Job Number'!$Q$2:$Q$194,'Job Number'!$A$2:$A$194,'Product Result'!P$1,'Job Number'!$E$2:$E$194,'Product Result'!$A$118)</f>
        <v>0</v>
      </c>
      <c r="Q120" s="4">
        <f>SUMIFS('Job Number'!$Q$2:$Q$194,'Job Number'!$A$2:$A$194,'Product Result'!Q$1,'Job Number'!$E$2:$E$194,'Product Result'!$A$118)</f>
        <v>0</v>
      </c>
      <c r="R120" s="4">
        <f>SUMIFS('Job Number'!$Q$2:$Q$194,'Job Number'!$A$2:$A$194,'Product Result'!R$1,'Job Number'!$E$2:$E$194,'Product Result'!$A$118)</f>
        <v>0</v>
      </c>
      <c r="S120" s="4">
        <f>SUMIFS('Job Number'!$Q$2:$Q$194,'Job Number'!$A$2:$A$194,'Product Result'!S$1,'Job Number'!$E$2:$E$194,'Product Result'!$A$118)</f>
        <v>0</v>
      </c>
      <c r="T120" s="4">
        <f>SUMIFS('Job Number'!$Q$2:$Q$194,'Job Number'!$A$2:$A$194,'Product Result'!T$1,'Job Number'!$E$2:$E$194,'Product Result'!$A$118)</f>
        <v>0</v>
      </c>
      <c r="U120" s="4">
        <f>SUMIFS('Job Number'!$Q$2:$Q$194,'Job Number'!$A$2:$A$194,'Product Result'!U$1,'Job Number'!$E$2:$E$194,'Product Result'!$A$118)</f>
        <v>0</v>
      </c>
      <c r="V120" s="4">
        <f>SUMIFS('Job Number'!$Q$2:$Q$194,'Job Number'!$A$2:$A$194,'Product Result'!V$1,'Job Number'!$E$2:$E$194,'Product Result'!$A$118)</f>
        <v>0</v>
      </c>
      <c r="W120" s="4">
        <f>SUMIFS('Job Number'!$Q$2:$Q$194,'Job Number'!$A$2:$A$194,'Product Result'!W$1,'Job Number'!$E$2:$E$194,'Product Result'!$A$118)</f>
        <v>0</v>
      </c>
      <c r="X120" s="4">
        <f>SUMIFS('Job Number'!$Q$2:$Q$194,'Job Number'!$A$2:$A$194,'Product Result'!X$1,'Job Number'!$E$2:$E$194,'Product Result'!$A$118)</f>
        <v>0</v>
      </c>
      <c r="Y120" s="4">
        <f>SUMIFS('Job Number'!$Q$2:$Q$194,'Job Number'!$A$2:$A$194,'Product Result'!Y$1,'Job Number'!$E$2:$E$194,'Product Result'!$A$118)</f>
        <v>0</v>
      </c>
      <c r="Z120" s="4">
        <f>SUMIFS('Job Number'!$Q$2:$Q$194,'Job Number'!$A$2:$A$194,'Product Result'!Z$1,'Job Number'!$E$2:$E$194,'Product Result'!$A$118)</f>
        <v>0</v>
      </c>
      <c r="AA120" s="4">
        <f>SUMIFS('Job Number'!$Q$2:$Q$194,'Job Number'!$A$2:$A$194,'Product Result'!AA$1,'Job Number'!$E$2:$E$194,'Product Result'!$A$118)</f>
        <v>0</v>
      </c>
      <c r="AB120" s="4">
        <f>SUMIFS('Job Number'!$Q$2:$Q$194,'Job Number'!$A$2:$A$194,'Product Result'!AB$1,'Job Number'!$E$2:$E$194,'Product Result'!$A$118)</f>
        <v>0</v>
      </c>
      <c r="AC120" s="4">
        <f>SUMIFS('Job Number'!$Q$2:$Q$194,'Job Number'!$A$2:$A$194,'Product Result'!AC$1,'Job Number'!$E$2:$E$194,'Product Result'!$A$118)</f>
        <v>0</v>
      </c>
      <c r="AD120" s="4">
        <f>SUMIFS('Job Number'!$Q$2:$Q$194,'Job Number'!$A$2:$A$194,'Product Result'!AD$1,'Job Number'!$E$2:$E$194,'Product Result'!$A$118)</f>
        <v>0</v>
      </c>
      <c r="AE120" s="4">
        <f>SUMIFS('Job Number'!$Q$2:$Q$194,'Job Number'!$A$2:$A$194,'Product Result'!AE$1,'Job Number'!$E$2:$E$194,'Product Result'!$A$118)</f>
        <v>0</v>
      </c>
      <c r="AF120" s="4">
        <f>SUMIFS('Job Number'!$Q$2:$Q$194,'Job Number'!$A$2:$A$194,'Product Result'!AF$1,'Job Number'!$E$2:$E$194,'Product Result'!$A$118)</f>
        <v>0</v>
      </c>
      <c r="AG120" s="4">
        <f>SUMIFS('Job Number'!$Q$2:$Q$194,'Job Number'!$A$2:$A$194,'Product Result'!AG$1,'Job Number'!$E$2:$E$194,'Product Result'!$A$118)</f>
        <v>0</v>
      </c>
    </row>
    <row r="121" spans="1:33" ht="15.75" thickBot="1">
      <c r="B121" s="185">
        <f>IFERROR(B120/B118,0)</f>
        <v>0</v>
      </c>
      <c r="C121" s="1" t="s">
        <v>12</v>
      </c>
      <c r="D121" s="6" t="str">
        <f t="shared" ref="D121:AG121" si="23">IFERROR(D120/D118,"")</f>
        <v/>
      </c>
      <c r="E121" s="6" t="str">
        <f t="shared" si="23"/>
        <v/>
      </c>
      <c r="F121" s="6" t="str">
        <f t="shared" si="23"/>
        <v/>
      </c>
      <c r="G121" s="6" t="str">
        <f t="shared" si="23"/>
        <v/>
      </c>
      <c r="H121" s="6" t="str">
        <f t="shared" si="23"/>
        <v/>
      </c>
      <c r="I121" s="6" t="str">
        <f t="shared" si="23"/>
        <v/>
      </c>
      <c r="J121" s="6" t="str">
        <f t="shared" si="23"/>
        <v/>
      </c>
      <c r="K121" s="6" t="str">
        <f t="shared" si="23"/>
        <v/>
      </c>
      <c r="L121" s="6" t="str">
        <f t="shared" si="23"/>
        <v/>
      </c>
      <c r="M121" s="6" t="str">
        <f t="shared" si="23"/>
        <v/>
      </c>
      <c r="N121" s="6" t="str">
        <f t="shared" si="23"/>
        <v/>
      </c>
      <c r="O121" s="6" t="str">
        <f t="shared" si="23"/>
        <v/>
      </c>
      <c r="P121" s="6" t="str">
        <f t="shared" si="23"/>
        <v/>
      </c>
      <c r="Q121" s="6" t="str">
        <f t="shared" si="23"/>
        <v/>
      </c>
      <c r="R121" s="6" t="str">
        <f t="shared" si="23"/>
        <v/>
      </c>
      <c r="S121" s="6" t="str">
        <f t="shared" si="23"/>
        <v/>
      </c>
      <c r="T121" s="6" t="str">
        <f t="shared" si="23"/>
        <v/>
      </c>
      <c r="U121" s="6" t="str">
        <f t="shared" si="23"/>
        <v/>
      </c>
      <c r="V121" s="6" t="str">
        <f t="shared" si="23"/>
        <v/>
      </c>
      <c r="W121" s="6" t="str">
        <f t="shared" si="23"/>
        <v/>
      </c>
      <c r="X121" s="6" t="str">
        <f t="shared" si="23"/>
        <v/>
      </c>
      <c r="Y121" s="6" t="str">
        <f t="shared" si="23"/>
        <v/>
      </c>
      <c r="Z121" s="6" t="str">
        <f t="shared" si="23"/>
        <v/>
      </c>
      <c r="AA121" s="6" t="str">
        <f t="shared" si="23"/>
        <v/>
      </c>
      <c r="AB121" s="6" t="str">
        <f t="shared" si="23"/>
        <v/>
      </c>
      <c r="AC121" s="6" t="str">
        <f t="shared" si="23"/>
        <v/>
      </c>
      <c r="AD121" s="6" t="str">
        <f t="shared" si="23"/>
        <v/>
      </c>
      <c r="AE121" s="6" t="str">
        <f t="shared" si="23"/>
        <v/>
      </c>
      <c r="AF121" s="6" t="str">
        <f t="shared" si="23"/>
        <v/>
      </c>
      <c r="AG121" s="6" t="str">
        <f t="shared" si="23"/>
        <v/>
      </c>
    </row>
    <row r="122" spans="1:33" ht="15.75" thickBot="1">
      <c r="D122" s="244"/>
      <c r="E122" s="244"/>
      <c r="F122" s="244"/>
      <c r="G122" s="244"/>
      <c r="H122" s="244"/>
      <c r="I122" s="244"/>
      <c r="J122" s="244"/>
      <c r="K122" s="244"/>
      <c r="L122" s="244"/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</row>
    <row r="123" spans="1:33">
      <c r="A123" s="189" t="str">
        <f>'FG TYPE'!B30</f>
        <v>W03-00040033-Y</v>
      </c>
      <c r="B123" s="65">
        <f>SUM(D123:AG123)</f>
        <v>49253</v>
      </c>
      <c r="C123" s="1" t="s">
        <v>8</v>
      </c>
      <c r="D123" s="4">
        <f>SUMIFS('Job Number'!$K$2:$K$194,'Job Number'!$A$2:$A$194,'Product Result'!D$1,'Job Number'!$E$2:$E$194,'Product Result'!$A$123)</f>
        <v>13672</v>
      </c>
      <c r="E123" s="4">
        <f>SUMIFS('Job Number'!$K$2:$K$194,'Job Number'!$A$2:$A$194,'Product Result'!E$1,'Job Number'!$E$2:$E$194,'Product Result'!$A$123)</f>
        <v>0</v>
      </c>
      <c r="F123" s="4">
        <f>SUMIFS('Job Number'!$K$2:$K$194,'Job Number'!$A$2:$A$194,'Product Result'!F$1,'Job Number'!$E$2:$E$194,'Product Result'!$A$123)</f>
        <v>0</v>
      </c>
      <c r="G123" s="4">
        <f>SUMIFS('Job Number'!$K$2:$K$194,'Job Number'!$A$2:$A$194,'Product Result'!G$1,'Job Number'!$E$2:$E$194,'Product Result'!$A$123)</f>
        <v>14284</v>
      </c>
      <c r="H123" s="4">
        <f>SUMIFS('Job Number'!$K$2:$K$194,'Job Number'!$A$2:$A$194,'Product Result'!H$1,'Job Number'!$E$2:$E$194,'Product Result'!$A$123)</f>
        <v>0</v>
      </c>
      <c r="I123" s="4">
        <f>SUMIFS('Job Number'!$K$2:$K$194,'Job Number'!$A$2:$A$194,'Product Result'!I$1,'Job Number'!$E$2:$E$194,'Product Result'!$A$123)</f>
        <v>0</v>
      </c>
      <c r="J123" s="4">
        <f>SUMIFS('Job Number'!$K$2:$K$194,'Job Number'!$A$2:$A$194,'Product Result'!J$1,'Job Number'!$E$2:$E$194,'Product Result'!$A$123)</f>
        <v>0</v>
      </c>
      <c r="K123" s="4">
        <f>SUMIFS('Job Number'!$K$2:$K$194,'Job Number'!$A$2:$A$194,'Product Result'!K$1,'Job Number'!$E$2:$E$194,'Product Result'!$A$123)</f>
        <v>0</v>
      </c>
      <c r="L123" s="4">
        <f>SUMIFS('Job Number'!$K$2:$K$194,'Job Number'!$A$2:$A$194,'Product Result'!L$1,'Job Number'!$E$2:$E$194,'Product Result'!$A$123)</f>
        <v>0</v>
      </c>
      <c r="M123" s="4">
        <f>SUMIFS('Job Number'!$K$2:$K$194,'Job Number'!$A$2:$A$194,'Product Result'!M$1,'Job Number'!$E$2:$E$194,'Product Result'!$A$123)</f>
        <v>0</v>
      </c>
      <c r="N123" s="4">
        <f>SUMIFS('Job Number'!$K$2:$K$194,'Job Number'!$A$2:$A$194,'Product Result'!N$1,'Job Number'!$E$2:$E$194,'Product Result'!$A$123)</f>
        <v>0</v>
      </c>
      <c r="O123" s="4">
        <f>SUMIFS('Job Number'!$K$2:$K$194,'Job Number'!$A$2:$A$194,'Product Result'!O$1,'Job Number'!$E$2:$E$194,'Product Result'!$A$123)</f>
        <v>0</v>
      </c>
      <c r="P123" s="4">
        <f>SUMIFS('Job Number'!$K$2:$K$194,'Job Number'!$A$2:$A$194,'Product Result'!P$1,'Job Number'!$E$2:$E$194,'Product Result'!$A$123)</f>
        <v>0</v>
      </c>
      <c r="Q123" s="4">
        <f>SUMIFS('Job Number'!$K$2:$K$194,'Job Number'!$A$2:$A$194,'Product Result'!Q$1,'Job Number'!$E$2:$E$194,'Product Result'!$A$123)</f>
        <v>0</v>
      </c>
      <c r="R123" s="4">
        <f>SUMIFS('Job Number'!$K$2:$K$194,'Job Number'!$A$2:$A$194,'Product Result'!R$1,'Job Number'!$E$2:$E$194,'Product Result'!$A$123)</f>
        <v>0</v>
      </c>
      <c r="S123" s="4">
        <f>SUMIFS('Job Number'!$K$2:$K$194,'Job Number'!$A$2:$A$194,'Product Result'!S$1,'Job Number'!$E$2:$E$194,'Product Result'!$A$123)</f>
        <v>0</v>
      </c>
      <c r="T123" s="4">
        <f>SUMIFS('Job Number'!$K$2:$K$194,'Job Number'!$A$2:$A$194,'Product Result'!T$1,'Job Number'!$E$2:$E$194,'Product Result'!$A$123)</f>
        <v>0</v>
      </c>
      <c r="U123" s="4">
        <f>SUMIFS('Job Number'!$K$2:$K$194,'Job Number'!$A$2:$A$194,'Product Result'!U$1,'Job Number'!$E$2:$E$194,'Product Result'!$A$123)</f>
        <v>0</v>
      </c>
      <c r="V123" s="4">
        <f>SUMIFS('Job Number'!$K$2:$K$194,'Job Number'!$A$2:$A$194,'Product Result'!V$1,'Job Number'!$E$2:$E$194,'Product Result'!$A$123)</f>
        <v>21297</v>
      </c>
      <c r="W123" s="4">
        <f>SUMIFS('Job Number'!$K$2:$K$194,'Job Number'!$A$2:$A$194,'Product Result'!W$1,'Job Number'!$E$2:$E$194,'Product Result'!$A$123)</f>
        <v>0</v>
      </c>
      <c r="X123" s="4">
        <f>SUMIFS('Job Number'!$K$2:$K$194,'Job Number'!$A$2:$A$194,'Product Result'!X$1,'Job Number'!$E$2:$E$194,'Product Result'!$A$123)</f>
        <v>0</v>
      </c>
      <c r="Y123" s="4">
        <f>SUMIFS('Job Number'!$K$2:$K$194,'Job Number'!$A$2:$A$194,'Product Result'!Y$1,'Job Number'!$E$2:$E$194,'Product Result'!$A$123)</f>
        <v>0</v>
      </c>
      <c r="Z123" s="4">
        <f>SUMIFS('Job Number'!$K$2:$K$194,'Job Number'!$A$2:$A$194,'Product Result'!Z$1,'Job Number'!$E$2:$E$194,'Product Result'!$A$123)</f>
        <v>0</v>
      </c>
      <c r="AA123" s="4">
        <f>SUMIFS('Job Number'!$K$2:$K$194,'Job Number'!$A$2:$A$194,'Product Result'!AA$1,'Job Number'!$E$2:$E$194,'Product Result'!$A$123)</f>
        <v>0</v>
      </c>
      <c r="AB123" s="4">
        <f>SUMIFS('Job Number'!$K$2:$K$194,'Job Number'!$A$2:$A$194,'Product Result'!AB$1,'Job Number'!$E$2:$E$194,'Product Result'!$A$123)</f>
        <v>0</v>
      </c>
      <c r="AC123" s="4">
        <f>SUMIFS('Job Number'!$K$2:$K$194,'Job Number'!$A$2:$A$194,'Product Result'!AC$1,'Job Number'!$E$2:$E$194,'Product Result'!$A$123)</f>
        <v>0</v>
      </c>
      <c r="AD123" s="4">
        <f>SUMIFS('Job Number'!$K$2:$K$194,'Job Number'!$A$2:$A$194,'Product Result'!AD$1,'Job Number'!$E$2:$E$194,'Product Result'!$A$123)</f>
        <v>0</v>
      </c>
      <c r="AE123" s="4">
        <f>SUMIFS('Job Number'!$K$2:$K$194,'Job Number'!$A$2:$A$194,'Product Result'!AE$1,'Job Number'!$E$2:$E$194,'Product Result'!$A$123)</f>
        <v>0</v>
      </c>
      <c r="AF123" s="4">
        <f>SUMIFS('Job Number'!$K$2:$K$194,'Job Number'!$A$2:$A$194,'Product Result'!AF$1,'Job Number'!$E$2:$E$194,'Product Result'!$A$123)</f>
        <v>0</v>
      </c>
      <c r="AG123" s="4">
        <f>SUMIFS('Job Number'!$K$2:$K$194,'Job Number'!$A$2:$A$194,'Product Result'!AG$1,'Job Number'!$E$2:$E$194,'Product Result'!$A$123)</f>
        <v>0</v>
      </c>
    </row>
    <row r="124" spans="1:33">
      <c r="A124" s="189" t="str">
        <f>'FG TYPE'!C30</f>
        <v>MM38 / MP98</v>
      </c>
      <c r="B124" s="185">
        <f>IFERROR(B123/#REF!,0)</f>
        <v>0</v>
      </c>
      <c r="C124" s="1" t="s">
        <v>10</v>
      </c>
      <c r="D124" s="5" t="str">
        <f>IFERROR(D123/#REF!,"")</f>
        <v/>
      </c>
      <c r="E124" s="5" t="str">
        <f>IFERROR(E123/#REF!,"")</f>
        <v/>
      </c>
      <c r="F124" s="5" t="str">
        <f>IFERROR(F123/#REF!,"")</f>
        <v/>
      </c>
      <c r="G124" s="5" t="str">
        <f>IFERROR(G123/#REF!,"")</f>
        <v/>
      </c>
      <c r="H124" s="5" t="str">
        <f>IFERROR(H123/#REF!,"")</f>
        <v/>
      </c>
      <c r="I124" s="5" t="str">
        <f>IFERROR(I123/#REF!,"")</f>
        <v/>
      </c>
      <c r="J124" s="5" t="str">
        <f>IFERROR(J123/#REF!,"")</f>
        <v/>
      </c>
      <c r="K124" s="5" t="str">
        <f>IFERROR(K123/#REF!,"")</f>
        <v/>
      </c>
      <c r="L124" s="5" t="str">
        <f>IFERROR(L123/#REF!,"")</f>
        <v/>
      </c>
      <c r="M124" s="5" t="str">
        <f>IFERROR(M123/#REF!,"")</f>
        <v/>
      </c>
      <c r="N124" s="5" t="str">
        <f>IFERROR(N123/#REF!,"")</f>
        <v/>
      </c>
      <c r="O124" s="5" t="str">
        <f>IFERROR(O123/#REF!,"")</f>
        <v/>
      </c>
      <c r="P124" s="5" t="str">
        <f>IFERROR(P123/#REF!,"")</f>
        <v/>
      </c>
      <c r="Q124" s="5" t="str">
        <f>IFERROR(Q123/#REF!,"")</f>
        <v/>
      </c>
      <c r="R124" s="5" t="str">
        <f>IFERROR(R123/#REF!,"")</f>
        <v/>
      </c>
      <c r="S124" s="5" t="str">
        <f>IFERROR(S123/#REF!,"")</f>
        <v/>
      </c>
      <c r="T124" s="5" t="str">
        <f>IFERROR(T123/#REF!,"")</f>
        <v/>
      </c>
      <c r="U124" s="5" t="str">
        <f>IFERROR(U123/#REF!,"")</f>
        <v/>
      </c>
      <c r="V124" s="5" t="str">
        <f>IFERROR(V123/#REF!,"")</f>
        <v/>
      </c>
      <c r="W124" s="5" t="str">
        <f>IFERROR(W123/#REF!,"")</f>
        <v/>
      </c>
      <c r="X124" s="5" t="str">
        <f>IFERROR(X123/#REF!,"")</f>
        <v/>
      </c>
      <c r="Y124" s="5" t="str">
        <f>IFERROR(Y123/#REF!,"")</f>
        <v/>
      </c>
      <c r="Z124" s="5" t="str">
        <f>IFERROR(Z123/#REF!,"")</f>
        <v/>
      </c>
      <c r="AA124" s="5" t="str">
        <f>IFERROR(AA123/#REF!,"")</f>
        <v/>
      </c>
      <c r="AB124" s="5" t="str">
        <f>IFERROR(AB123/#REF!,"")</f>
        <v/>
      </c>
      <c r="AC124" s="5" t="str">
        <f>IFERROR(AC123/#REF!,"")</f>
        <v/>
      </c>
      <c r="AD124" s="5" t="str">
        <f>IFERROR(AD123/#REF!,"")</f>
        <v/>
      </c>
      <c r="AE124" s="5" t="str">
        <f>IFERROR(AE123/#REF!,"")</f>
        <v/>
      </c>
      <c r="AF124" s="5" t="str">
        <f>IFERROR(AF123/#REF!,"")</f>
        <v/>
      </c>
      <c r="AG124" s="5" t="str">
        <f>IFERROR(AG123/#REF!,"")</f>
        <v/>
      </c>
    </row>
    <row r="125" spans="1:33">
      <c r="B125" s="65">
        <f>SUM(D125:AG125)-AG125-Z125-S125-L125</f>
        <v>4.0783141975506108E-2</v>
      </c>
      <c r="C125" s="1" t="s">
        <v>11</v>
      </c>
      <c r="D125" s="4">
        <f>SUMIFS('Job Number'!$Q$2:$Q$194,'Job Number'!$A$2:$A$194,'Product Result'!D$1,'Job Number'!$E$2:$E$194,'Product Result'!$A$123)</f>
        <v>1.1960523182795035E-2</v>
      </c>
      <c r="E125" s="4">
        <f>SUMIFS('Job Number'!$Q$2:$Q$194,'Job Number'!$A$2:$A$194,'Product Result'!E$1,'Job Number'!$E$2:$E$194,'Product Result'!$A$123)</f>
        <v>0</v>
      </c>
      <c r="F125" s="4">
        <f>SUMIFS('Job Number'!$Q$2:$Q$194,'Job Number'!$A$2:$A$194,'Product Result'!F$1,'Job Number'!$E$2:$E$194,'Product Result'!$A$123)</f>
        <v>0</v>
      </c>
      <c r="G125" s="4">
        <f>SUMIFS('Job Number'!$Q$2:$Q$194,'Job Number'!$A$2:$A$194,'Product Result'!G$1,'Job Number'!$E$2:$E$194,'Product Result'!$A$123)</f>
        <v>1.5903331900705184E-2</v>
      </c>
      <c r="H125" s="4">
        <f>SUMIFS('Job Number'!$Q$2:$Q$194,'Job Number'!$A$2:$A$194,'Product Result'!H$1,'Job Number'!$E$2:$E$194,'Product Result'!$A$123)</f>
        <v>0</v>
      </c>
      <c r="I125" s="4">
        <f>SUMIFS('Job Number'!$Q$2:$Q$194,'Job Number'!$A$2:$A$194,'Product Result'!I$1,'Job Number'!$E$2:$E$194,'Product Result'!$A$123)</f>
        <v>0</v>
      </c>
      <c r="J125" s="4">
        <f>SUMIFS('Job Number'!$Q$2:$Q$194,'Job Number'!$A$2:$A$194,'Product Result'!J$1,'Job Number'!$E$2:$E$194,'Product Result'!$A$123)</f>
        <v>0</v>
      </c>
      <c r="K125" s="4">
        <f>SUMIFS('Job Number'!$Q$2:$Q$194,'Job Number'!$A$2:$A$194,'Product Result'!K$1,'Job Number'!$E$2:$E$194,'Product Result'!$A$123)</f>
        <v>0</v>
      </c>
      <c r="L125" s="4">
        <f>SUMIFS('Job Number'!$Q$2:$Q$194,'Job Number'!$A$2:$A$194,'Product Result'!L$1,'Job Number'!$E$2:$E$194,'Product Result'!$A$123)</f>
        <v>0</v>
      </c>
      <c r="M125" s="4">
        <f>SUMIFS('Job Number'!$Q$2:$Q$194,'Job Number'!$A$2:$A$194,'Product Result'!M$1,'Job Number'!$E$2:$E$194,'Product Result'!$A$123)</f>
        <v>0</v>
      </c>
      <c r="N125" s="4">
        <f>SUMIFS('Job Number'!$Q$2:$Q$194,'Job Number'!$A$2:$A$194,'Product Result'!N$1,'Job Number'!$E$2:$E$194,'Product Result'!$A$123)</f>
        <v>0</v>
      </c>
      <c r="O125" s="4">
        <f>SUMIFS('Job Number'!$Q$2:$Q$194,'Job Number'!$A$2:$A$194,'Product Result'!O$1,'Job Number'!$E$2:$E$194,'Product Result'!$A$123)</f>
        <v>0</v>
      </c>
      <c r="P125" s="4">
        <f>SUMIFS('Job Number'!$Q$2:$Q$194,'Job Number'!$A$2:$A$194,'Product Result'!P$1,'Job Number'!$E$2:$E$194,'Product Result'!$A$123)</f>
        <v>0</v>
      </c>
      <c r="Q125" s="4">
        <f>SUMIFS('Job Number'!$Q$2:$Q$194,'Job Number'!$A$2:$A$194,'Product Result'!Q$1,'Job Number'!$E$2:$E$194,'Product Result'!$A$123)</f>
        <v>0</v>
      </c>
      <c r="R125" s="4">
        <f>SUMIFS('Job Number'!$Q$2:$Q$194,'Job Number'!$A$2:$A$194,'Product Result'!R$1,'Job Number'!$E$2:$E$194,'Product Result'!$A$123)</f>
        <v>0</v>
      </c>
      <c r="S125" s="4">
        <f>SUMIFS('Job Number'!$Q$2:$Q$194,'Job Number'!$A$2:$A$194,'Product Result'!S$1,'Job Number'!$E$2:$E$194,'Product Result'!$A$123)</f>
        <v>0</v>
      </c>
      <c r="T125" s="4">
        <f>SUMIFS('Job Number'!$Q$2:$Q$194,'Job Number'!$A$2:$A$194,'Product Result'!T$1,'Job Number'!$E$2:$E$194,'Product Result'!$A$123)</f>
        <v>0</v>
      </c>
      <c r="U125" s="4">
        <f>SUMIFS('Job Number'!$Q$2:$Q$194,'Job Number'!$A$2:$A$194,'Product Result'!U$1,'Job Number'!$E$2:$E$194,'Product Result'!$A$123)</f>
        <v>0</v>
      </c>
      <c r="V125" s="4">
        <f>SUMIFS('Job Number'!$Q$2:$Q$194,'Job Number'!$A$2:$A$194,'Product Result'!V$1,'Job Number'!$E$2:$E$194,'Product Result'!$A$123)</f>
        <v>1.291928689200589E-2</v>
      </c>
      <c r="W125" s="4">
        <f>SUMIFS('Job Number'!$Q$2:$Q$194,'Job Number'!$A$2:$A$194,'Product Result'!W$1,'Job Number'!$E$2:$E$194,'Product Result'!$A$123)</f>
        <v>0</v>
      </c>
      <c r="X125" s="4">
        <f>SUMIFS('Job Number'!$Q$2:$Q$194,'Job Number'!$A$2:$A$194,'Product Result'!X$1,'Job Number'!$E$2:$E$194,'Product Result'!$A$123)</f>
        <v>0</v>
      </c>
      <c r="Y125" s="4">
        <f>SUMIFS('Job Number'!$Q$2:$Q$194,'Job Number'!$A$2:$A$194,'Product Result'!Y$1,'Job Number'!$E$2:$E$194,'Product Result'!$A$123)</f>
        <v>0</v>
      </c>
      <c r="Z125" s="4">
        <f>SUMIFS('Job Number'!$Q$2:$Q$194,'Job Number'!$A$2:$A$194,'Product Result'!Z$1,'Job Number'!$E$2:$E$194,'Product Result'!$A$123)</f>
        <v>0</v>
      </c>
      <c r="AA125" s="4">
        <f>SUMIFS('Job Number'!$Q$2:$Q$194,'Job Number'!$A$2:$A$194,'Product Result'!AA$1,'Job Number'!$E$2:$E$194,'Product Result'!$A$123)</f>
        <v>0</v>
      </c>
      <c r="AB125" s="4">
        <f>SUMIFS('Job Number'!$Q$2:$Q$194,'Job Number'!$A$2:$A$194,'Product Result'!AB$1,'Job Number'!$E$2:$E$194,'Product Result'!$A$123)</f>
        <v>0</v>
      </c>
      <c r="AC125" s="4">
        <f>SUMIFS('Job Number'!$Q$2:$Q$194,'Job Number'!$A$2:$A$194,'Product Result'!AC$1,'Job Number'!$E$2:$E$194,'Product Result'!$A$123)</f>
        <v>0</v>
      </c>
      <c r="AD125" s="4">
        <f>SUMIFS('Job Number'!$Q$2:$Q$194,'Job Number'!$A$2:$A$194,'Product Result'!AD$1,'Job Number'!$E$2:$E$194,'Product Result'!$A$123)</f>
        <v>0</v>
      </c>
      <c r="AE125" s="4">
        <f>SUMIFS('Job Number'!$Q$2:$Q$194,'Job Number'!$A$2:$A$194,'Product Result'!AE$1,'Job Number'!$E$2:$E$194,'Product Result'!$A$123)</f>
        <v>0</v>
      </c>
      <c r="AF125" s="4">
        <f>SUMIFS('Job Number'!$Q$2:$Q$194,'Job Number'!$A$2:$A$194,'Product Result'!AF$1,'Job Number'!$E$2:$E$194,'Product Result'!$A$123)</f>
        <v>0</v>
      </c>
      <c r="AG125" s="4">
        <f>SUMIFS('Job Number'!$Q$2:$Q$194,'Job Number'!$A$2:$A$194,'Product Result'!AG$1,'Job Number'!$E$2:$E$194,'Product Result'!$A$123)</f>
        <v>0</v>
      </c>
    </row>
    <row r="126" spans="1:33" ht="15.75" thickBot="1">
      <c r="B126" s="187">
        <f>IFERROR(B125/B123,0)</f>
        <v>8.2803366242677827E-7</v>
      </c>
      <c r="C126" s="1" t="s">
        <v>12</v>
      </c>
      <c r="D126" s="6">
        <f t="shared" ref="D126:AG126" si="24">IFERROR(D125/D123,"")</f>
        <v>8.7481884016932678E-7</v>
      </c>
      <c r="E126" s="6" t="str">
        <f t="shared" si="24"/>
        <v/>
      </c>
      <c r="F126" s="6" t="str">
        <f t="shared" si="24"/>
        <v/>
      </c>
      <c r="G126" s="6">
        <f t="shared" si="24"/>
        <v>1.1133668370698113E-6</v>
      </c>
      <c r="H126" s="6" t="str">
        <f t="shared" si="24"/>
        <v/>
      </c>
      <c r="I126" s="6" t="str">
        <f t="shared" si="24"/>
        <v/>
      </c>
      <c r="J126" s="6" t="str">
        <f t="shared" si="24"/>
        <v/>
      </c>
      <c r="K126" s="6" t="str">
        <f t="shared" si="24"/>
        <v/>
      </c>
      <c r="L126" s="6" t="str">
        <f t="shared" si="24"/>
        <v/>
      </c>
      <c r="M126" s="6" t="str">
        <f t="shared" si="24"/>
        <v/>
      </c>
      <c r="N126" s="6" t="str">
        <f t="shared" si="24"/>
        <v/>
      </c>
      <c r="O126" s="6" t="str">
        <f t="shared" si="24"/>
        <v/>
      </c>
      <c r="P126" s="6" t="str">
        <f t="shared" si="24"/>
        <v/>
      </c>
      <c r="Q126" s="6" t="str">
        <f t="shared" si="24"/>
        <v/>
      </c>
      <c r="R126" s="6" t="str">
        <f t="shared" si="24"/>
        <v/>
      </c>
      <c r="S126" s="6" t="str">
        <f t="shared" si="24"/>
        <v/>
      </c>
      <c r="T126" s="6" t="str">
        <f t="shared" si="24"/>
        <v/>
      </c>
      <c r="U126" s="6" t="str">
        <f t="shared" si="24"/>
        <v/>
      </c>
      <c r="V126" s="6">
        <f t="shared" si="24"/>
        <v>6.0662473080743254E-7</v>
      </c>
      <c r="W126" s="6" t="str">
        <f t="shared" si="24"/>
        <v/>
      </c>
      <c r="X126" s="6" t="str">
        <f t="shared" si="24"/>
        <v/>
      </c>
      <c r="Y126" s="6" t="str">
        <f t="shared" si="24"/>
        <v/>
      </c>
      <c r="Z126" s="6" t="str">
        <f t="shared" si="24"/>
        <v/>
      </c>
      <c r="AA126" s="6" t="str">
        <f t="shared" si="24"/>
        <v/>
      </c>
      <c r="AB126" s="6" t="str">
        <f t="shared" si="24"/>
        <v/>
      </c>
      <c r="AC126" s="6" t="str">
        <f t="shared" si="24"/>
        <v/>
      </c>
      <c r="AD126" s="6" t="str">
        <f t="shared" si="24"/>
        <v/>
      </c>
      <c r="AE126" s="6" t="str">
        <f t="shared" si="24"/>
        <v/>
      </c>
      <c r="AF126" s="6" t="str">
        <f t="shared" si="24"/>
        <v/>
      </c>
      <c r="AG126" s="6" t="str">
        <f t="shared" si="24"/>
        <v/>
      </c>
    </row>
    <row r="127" spans="1:33" ht="15.75" thickBot="1"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</row>
    <row r="128" spans="1:33">
      <c r="A128" s="189" t="str">
        <f>'FG TYPE'!B31</f>
        <v>W03-25050003-Y</v>
      </c>
      <c r="B128" s="65">
        <f>SUM(D128:AG128)</f>
        <v>15871</v>
      </c>
      <c r="C128" s="1" t="s">
        <v>8</v>
      </c>
      <c r="D128" s="4">
        <f>SUMIFS('Job Number'!$K$2:$K$194,'Job Number'!$A$2:$A$194,'Product Result'!D$1,'Job Number'!$E$2:$E$194,'Product Result'!$A$128)</f>
        <v>0</v>
      </c>
      <c r="E128" s="4">
        <f>SUMIFS('Job Number'!$K$2:$K$194,'Job Number'!$A$2:$A$194,'Product Result'!E$1,'Job Number'!$E$2:$E$194,'Product Result'!$A$128)</f>
        <v>0</v>
      </c>
      <c r="F128" s="4">
        <f>SUMIFS('Job Number'!$K$2:$K$194,'Job Number'!$A$2:$A$194,'Product Result'!F$1,'Job Number'!$E$2:$E$194,'Product Result'!$A$128)</f>
        <v>0</v>
      </c>
      <c r="G128" s="4">
        <f>SUMIFS('Job Number'!$K$2:$K$194,'Job Number'!$A$2:$A$194,'Product Result'!G$1,'Job Number'!$E$2:$E$194,'Product Result'!$A$128)</f>
        <v>0</v>
      </c>
      <c r="H128" s="4">
        <f>SUMIFS('Job Number'!$K$2:$K$194,'Job Number'!$A$2:$A$194,'Product Result'!H$1,'Job Number'!$E$2:$E$194,'Product Result'!$A$128)</f>
        <v>0</v>
      </c>
      <c r="I128" s="4">
        <f>SUMIFS('Job Number'!$K$2:$K$194,'Job Number'!$A$2:$A$194,'Product Result'!I$1,'Job Number'!$E$2:$E$194,'Product Result'!$A$128)</f>
        <v>0</v>
      </c>
      <c r="J128" s="4">
        <f>SUMIFS('Job Number'!$K$2:$K$194,'Job Number'!$A$2:$A$194,'Product Result'!J$1,'Job Number'!$E$2:$E$194,'Product Result'!$A$128)</f>
        <v>0</v>
      </c>
      <c r="K128" s="4">
        <f>SUMIFS('Job Number'!$K$2:$K$194,'Job Number'!$A$2:$A$194,'Product Result'!K$1,'Job Number'!$E$2:$E$194,'Product Result'!$A$128)</f>
        <v>0</v>
      </c>
      <c r="L128" s="4">
        <f>SUMIFS('Job Number'!$K$2:$K$194,'Job Number'!$A$2:$A$194,'Product Result'!L$1,'Job Number'!$E$2:$E$194,'Product Result'!$A$128)</f>
        <v>0</v>
      </c>
      <c r="M128" s="4">
        <f>SUMIFS('Job Number'!$K$2:$K$194,'Job Number'!$A$2:$A$194,'Product Result'!M$1,'Job Number'!$E$2:$E$194,'Product Result'!$A$128)</f>
        <v>0</v>
      </c>
      <c r="N128" s="4">
        <f>SUMIFS('Job Number'!$K$2:$K$194,'Job Number'!$A$2:$A$194,'Product Result'!N$1,'Job Number'!$E$2:$E$194,'Product Result'!$A$128)</f>
        <v>0</v>
      </c>
      <c r="O128" s="4">
        <f>SUMIFS('Job Number'!$K$2:$K$194,'Job Number'!$A$2:$A$194,'Product Result'!O$1,'Job Number'!$E$2:$E$194,'Product Result'!$A$128)</f>
        <v>0</v>
      </c>
      <c r="P128" s="4">
        <f>SUMIFS('Job Number'!$K$2:$K$194,'Job Number'!$A$2:$A$194,'Product Result'!P$1,'Job Number'!$E$2:$E$194,'Product Result'!$A$128)</f>
        <v>0</v>
      </c>
      <c r="Q128" s="4">
        <f>SUMIFS('Job Number'!$K$2:$K$194,'Job Number'!$A$2:$A$194,'Product Result'!Q$1,'Job Number'!$E$2:$E$194,'Product Result'!$A$128)</f>
        <v>0</v>
      </c>
      <c r="R128" s="4">
        <f>SUMIFS('Job Number'!$K$2:$K$194,'Job Number'!$A$2:$A$194,'Product Result'!R$1,'Job Number'!$E$2:$E$194,'Product Result'!$A$128)</f>
        <v>0</v>
      </c>
      <c r="S128" s="4">
        <f>SUMIFS('Job Number'!$K$2:$K$194,'Job Number'!$A$2:$A$194,'Product Result'!S$1,'Job Number'!$E$2:$E$194,'Product Result'!$A$128)</f>
        <v>0</v>
      </c>
      <c r="T128" s="4">
        <f>SUMIFS('Job Number'!$K$2:$K$194,'Job Number'!$A$2:$A$194,'Product Result'!T$1,'Job Number'!$E$2:$E$194,'Product Result'!$A$128)</f>
        <v>0</v>
      </c>
      <c r="U128" s="4">
        <f>SUMIFS('Job Number'!$K$2:$K$194,'Job Number'!$A$2:$A$194,'Product Result'!U$1,'Job Number'!$E$2:$E$194,'Product Result'!$A$128)</f>
        <v>0</v>
      </c>
      <c r="V128" s="4">
        <f>SUMIFS('Job Number'!$K$2:$K$194,'Job Number'!$A$2:$A$194,'Product Result'!V$1,'Job Number'!$E$2:$E$194,'Product Result'!$A$128)</f>
        <v>0</v>
      </c>
      <c r="W128" s="4">
        <f>SUMIFS('Job Number'!$K$2:$K$194,'Job Number'!$A$2:$A$194,'Product Result'!W$1,'Job Number'!$E$2:$E$194,'Product Result'!$A$128)</f>
        <v>0</v>
      </c>
      <c r="X128" s="4">
        <f>SUMIFS('Job Number'!$K$2:$K$194,'Job Number'!$A$2:$A$194,'Product Result'!X$1,'Job Number'!$E$2:$E$194,'Product Result'!$A$128)</f>
        <v>15871</v>
      </c>
      <c r="Y128" s="4">
        <f>SUMIFS('Job Number'!$K$2:$K$194,'Job Number'!$A$2:$A$194,'Product Result'!Y$1,'Job Number'!$E$2:$E$194,'Product Result'!$A$128)</f>
        <v>0</v>
      </c>
      <c r="Z128" s="4">
        <f>SUMIFS('Job Number'!$K$2:$K$194,'Job Number'!$A$2:$A$194,'Product Result'!Z$1,'Job Number'!$E$2:$E$194,'Product Result'!$A$128)</f>
        <v>0</v>
      </c>
      <c r="AA128" s="4">
        <f>SUMIFS('Job Number'!$K$2:$K$194,'Job Number'!$A$2:$A$194,'Product Result'!AA$1,'Job Number'!$E$2:$E$194,'Product Result'!$A$128)</f>
        <v>0</v>
      </c>
      <c r="AB128" s="4">
        <f>SUMIFS('Job Number'!$K$2:$K$194,'Job Number'!$A$2:$A$194,'Product Result'!AB$1,'Job Number'!$E$2:$E$194,'Product Result'!$A$128)</f>
        <v>0</v>
      </c>
      <c r="AC128" s="4">
        <f>SUMIFS('Job Number'!$K$2:$K$194,'Job Number'!$A$2:$A$194,'Product Result'!AC$1,'Job Number'!$E$2:$E$194,'Product Result'!$A$128)</f>
        <v>0</v>
      </c>
      <c r="AD128" s="4">
        <f>SUMIFS('Job Number'!$K$2:$K$194,'Job Number'!$A$2:$A$194,'Product Result'!AD$1,'Job Number'!$E$2:$E$194,'Product Result'!$A$128)</f>
        <v>0</v>
      </c>
      <c r="AE128" s="4">
        <f>SUMIFS('Job Number'!$K$2:$K$194,'Job Number'!$A$2:$A$194,'Product Result'!AE$1,'Job Number'!$E$2:$E$194,'Product Result'!$A$128)</f>
        <v>0</v>
      </c>
      <c r="AF128" s="4">
        <f>SUMIFS('Job Number'!$K$2:$K$194,'Job Number'!$A$2:$A$194,'Product Result'!AF$1,'Job Number'!$E$2:$E$194,'Product Result'!$A$128)</f>
        <v>0</v>
      </c>
      <c r="AG128" s="4">
        <f>SUMIFS('Job Number'!$K$2:$K$194,'Job Number'!$A$2:$A$194,'Product Result'!AG$1,'Job Number'!$E$2:$E$194,'Product Result'!$A$128)</f>
        <v>0</v>
      </c>
    </row>
    <row r="129" spans="1:33">
      <c r="A129" s="189" t="str">
        <f>'FG TYPE'!C31</f>
        <v>MK83</v>
      </c>
      <c r="B129" s="185">
        <f>IFERROR(B128/#REF!,0)</f>
        <v>0</v>
      </c>
      <c r="C129" s="1" t="s">
        <v>10</v>
      </c>
      <c r="D129" s="5" t="str">
        <f>IFERROR(D128/#REF!,"")</f>
        <v/>
      </c>
      <c r="E129" s="5" t="str">
        <f>IFERROR(E128/#REF!,"")</f>
        <v/>
      </c>
      <c r="F129" s="5" t="str">
        <f>IFERROR(F128/#REF!,"")</f>
        <v/>
      </c>
      <c r="G129" s="5" t="str">
        <f>IFERROR(G128/#REF!,"")</f>
        <v/>
      </c>
      <c r="H129" s="5" t="str">
        <f>IFERROR(H128/#REF!,"")</f>
        <v/>
      </c>
      <c r="I129" s="5" t="str">
        <f>IFERROR(I128/#REF!,"")</f>
        <v/>
      </c>
      <c r="J129" s="5" t="str">
        <f>IFERROR(J128/#REF!,"")</f>
        <v/>
      </c>
      <c r="K129" s="5" t="str">
        <f>IFERROR(K128/#REF!,"")</f>
        <v/>
      </c>
      <c r="L129" s="5" t="str">
        <f>IFERROR(L128/#REF!,"")</f>
        <v/>
      </c>
      <c r="M129" s="5" t="str">
        <f>IFERROR(M128/#REF!,"")</f>
        <v/>
      </c>
      <c r="N129" s="5" t="str">
        <f>IFERROR(N128/#REF!,"")</f>
        <v/>
      </c>
      <c r="O129" s="5" t="str">
        <f>IFERROR(O128/#REF!,"")</f>
        <v/>
      </c>
      <c r="P129" s="5" t="str">
        <f>IFERROR(P128/#REF!,"")</f>
        <v/>
      </c>
      <c r="Q129" s="5" t="str">
        <f>IFERROR(Q128/#REF!,"")</f>
        <v/>
      </c>
      <c r="R129" s="5" t="str">
        <f>IFERROR(R128/#REF!,"")</f>
        <v/>
      </c>
      <c r="S129" s="5" t="str">
        <f>IFERROR(S128/#REF!,"")</f>
        <v/>
      </c>
      <c r="T129" s="5" t="str">
        <f>IFERROR(T128/#REF!,"")</f>
        <v/>
      </c>
      <c r="U129" s="5" t="str">
        <f>IFERROR(U128/#REF!,"")</f>
        <v/>
      </c>
      <c r="V129" s="5" t="str">
        <f>IFERROR(V128/#REF!,"")</f>
        <v/>
      </c>
      <c r="W129" s="5" t="str">
        <f>IFERROR(W128/#REF!,"")</f>
        <v/>
      </c>
      <c r="X129" s="5" t="str">
        <f>IFERROR(X128/#REF!,"")</f>
        <v/>
      </c>
      <c r="Y129" s="5" t="str">
        <f>IFERROR(Y128/#REF!,"")</f>
        <v/>
      </c>
      <c r="Z129" s="5" t="str">
        <f>IFERROR(Z128/#REF!,"")</f>
        <v/>
      </c>
      <c r="AA129" s="5" t="str">
        <f>IFERROR(AA128/#REF!,"")</f>
        <v/>
      </c>
      <c r="AB129" s="5" t="str">
        <f>IFERROR(AB128/#REF!,"")</f>
        <v/>
      </c>
      <c r="AC129" s="5" t="str">
        <f>IFERROR(AC128/#REF!,"")</f>
        <v/>
      </c>
      <c r="AD129" s="5" t="str">
        <f>IFERROR(AD128/#REF!,"")</f>
        <v/>
      </c>
      <c r="AE129" s="5" t="str">
        <f>IFERROR(AE128/#REF!,"")</f>
        <v/>
      </c>
      <c r="AF129" s="5" t="str">
        <f>IFERROR(AF128/#REF!,"")</f>
        <v/>
      </c>
      <c r="AG129" s="5" t="str">
        <f>IFERROR(AG128/#REF!,"")</f>
        <v/>
      </c>
    </row>
    <row r="130" spans="1:33">
      <c r="B130" s="65">
        <f>SUM(D130:AG130)-AG130-Z130-S130-L130</f>
        <v>1.0705683095883385E-2</v>
      </c>
      <c r="C130" s="1" t="s">
        <v>11</v>
      </c>
      <c r="D130" s="4">
        <f>SUMIFS('Job Number'!$Q$2:$Q$194,'Job Number'!$A$2:$A$194,'Product Result'!D$1,'Job Number'!$E$2:$E$194,'Product Result'!$A$128)</f>
        <v>0</v>
      </c>
      <c r="E130" s="4">
        <f>SUMIFS('Job Number'!$Q$2:$Q$194,'Job Number'!$A$2:$A$194,'Product Result'!E$1,'Job Number'!$E$2:$E$194,'Product Result'!$A$128)</f>
        <v>0</v>
      </c>
      <c r="F130" s="4">
        <f>SUMIFS('Job Number'!$Q$2:$Q$194,'Job Number'!$A$2:$A$194,'Product Result'!F$1,'Job Number'!$E$2:$E$194,'Product Result'!$A$128)</f>
        <v>0</v>
      </c>
      <c r="G130" s="4">
        <f>SUMIFS('Job Number'!$Q$2:$Q$194,'Job Number'!$A$2:$A$194,'Product Result'!G$1,'Job Number'!$E$2:$E$194,'Product Result'!$A$128)</f>
        <v>0</v>
      </c>
      <c r="H130" s="4">
        <f>SUMIFS('Job Number'!$Q$2:$Q$194,'Job Number'!$A$2:$A$194,'Product Result'!H$1,'Job Number'!$E$2:$E$194,'Product Result'!$A$128)</f>
        <v>0</v>
      </c>
      <c r="I130" s="4">
        <f>SUMIFS('Job Number'!$Q$2:$Q$194,'Job Number'!$A$2:$A$194,'Product Result'!I$1,'Job Number'!$E$2:$E$194,'Product Result'!$A$128)</f>
        <v>0</v>
      </c>
      <c r="J130" s="4">
        <f>SUMIFS('Job Number'!$Q$2:$Q$194,'Job Number'!$A$2:$A$194,'Product Result'!J$1,'Job Number'!$E$2:$E$194,'Product Result'!$A$128)</f>
        <v>0</v>
      </c>
      <c r="K130" s="4">
        <f>SUMIFS('Job Number'!$Q$2:$Q$194,'Job Number'!$A$2:$A$194,'Product Result'!K$1,'Job Number'!$E$2:$E$194,'Product Result'!$A$128)</f>
        <v>0</v>
      </c>
      <c r="L130" s="4">
        <f>SUMIFS('Job Number'!$Q$2:$Q$194,'Job Number'!$A$2:$A$194,'Product Result'!L$1,'Job Number'!$E$2:$E$194,'Product Result'!$A$128)</f>
        <v>0</v>
      </c>
      <c r="M130" s="4">
        <f>SUMIFS('Job Number'!$Q$2:$Q$194,'Job Number'!$A$2:$A$194,'Product Result'!M$1,'Job Number'!$E$2:$E$194,'Product Result'!$A$128)</f>
        <v>0</v>
      </c>
      <c r="N130" s="4">
        <f>SUMIFS('Job Number'!$Q$2:$Q$194,'Job Number'!$A$2:$A$194,'Product Result'!N$1,'Job Number'!$E$2:$E$194,'Product Result'!$A$128)</f>
        <v>0</v>
      </c>
      <c r="O130" s="4">
        <f>SUMIFS('Job Number'!$Q$2:$Q$194,'Job Number'!$A$2:$A$194,'Product Result'!O$1,'Job Number'!$E$2:$E$194,'Product Result'!$A$128)</f>
        <v>0</v>
      </c>
      <c r="P130" s="4">
        <f>SUMIFS('Job Number'!$Q$2:$Q$194,'Job Number'!$A$2:$A$194,'Product Result'!P$1,'Job Number'!$E$2:$E$194,'Product Result'!$A$128)</f>
        <v>0</v>
      </c>
      <c r="Q130" s="4">
        <f>SUMIFS('Job Number'!$Q$2:$Q$194,'Job Number'!$A$2:$A$194,'Product Result'!Q$1,'Job Number'!$E$2:$E$194,'Product Result'!$A$128)</f>
        <v>0</v>
      </c>
      <c r="R130" s="4">
        <f>SUMIFS('Job Number'!$Q$2:$Q$194,'Job Number'!$A$2:$A$194,'Product Result'!R$1,'Job Number'!$E$2:$E$194,'Product Result'!$A$128)</f>
        <v>0</v>
      </c>
      <c r="S130" s="4">
        <f>SUMIFS('Job Number'!$Q$2:$Q$194,'Job Number'!$A$2:$A$194,'Product Result'!S$1,'Job Number'!$E$2:$E$194,'Product Result'!$A$128)</f>
        <v>0</v>
      </c>
      <c r="T130" s="4">
        <f>SUMIFS('Job Number'!$Q$2:$Q$194,'Job Number'!$A$2:$A$194,'Product Result'!T$1,'Job Number'!$E$2:$E$194,'Product Result'!$A$128)</f>
        <v>0</v>
      </c>
      <c r="U130" s="4">
        <f>SUMIFS('Job Number'!$Q$2:$Q$194,'Job Number'!$A$2:$A$194,'Product Result'!U$1,'Job Number'!$E$2:$E$194,'Product Result'!$A$128)</f>
        <v>0</v>
      </c>
      <c r="V130" s="4">
        <f>SUMIFS('Job Number'!$Q$2:$Q$194,'Job Number'!$A$2:$A$194,'Product Result'!V$1,'Job Number'!$E$2:$E$194,'Product Result'!$A$128)</f>
        <v>0</v>
      </c>
      <c r="W130" s="4">
        <f>SUMIFS('Job Number'!$Q$2:$Q$194,'Job Number'!$A$2:$A$194,'Product Result'!W$1,'Job Number'!$E$2:$E$194,'Product Result'!$A$128)</f>
        <v>0</v>
      </c>
      <c r="X130" s="4">
        <f>SUMIFS('Job Number'!$Q$2:$Q$194,'Job Number'!$A$2:$A$194,'Product Result'!X$1,'Job Number'!$E$2:$E$194,'Product Result'!$A$128)</f>
        <v>1.0705683095883385E-2</v>
      </c>
      <c r="Y130" s="4">
        <f>SUMIFS('Job Number'!$Q$2:$Q$194,'Job Number'!$A$2:$A$194,'Product Result'!Y$1,'Job Number'!$E$2:$E$194,'Product Result'!$A$128)</f>
        <v>0</v>
      </c>
      <c r="Z130" s="4">
        <f>SUMIFS('Job Number'!$Q$2:$Q$194,'Job Number'!$A$2:$A$194,'Product Result'!Z$1,'Job Number'!$E$2:$E$194,'Product Result'!$A$128)</f>
        <v>0</v>
      </c>
      <c r="AA130" s="4">
        <f>SUMIFS('Job Number'!$Q$2:$Q$194,'Job Number'!$A$2:$A$194,'Product Result'!AA$1,'Job Number'!$E$2:$E$194,'Product Result'!$A$128)</f>
        <v>0</v>
      </c>
      <c r="AB130" s="4">
        <f>SUMIFS('Job Number'!$Q$2:$Q$194,'Job Number'!$A$2:$A$194,'Product Result'!AB$1,'Job Number'!$E$2:$E$194,'Product Result'!$A$128)</f>
        <v>0</v>
      </c>
      <c r="AC130" s="4">
        <f>SUMIFS('Job Number'!$Q$2:$Q$194,'Job Number'!$A$2:$A$194,'Product Result'!AC$1,'Job Number'!$E$2:$E$194,'Product Result'!$A$128)</f>
        <v>0</v>
      </c>
      <c r="AD130" s="4">
        <f>SUMIFS('Job Number'!$Q$2:$Q$194,'Job Number'!$A$2:$A$194,'Product Result'!AD$1,'Job Number'!$E$2:$E$194,'Product Result'!$A$128)</f>
        <v>0</v>
      </c>
      <c r="AE130" s="4">
        <f>SUMIFS('Job Number'!$Q$2:$Q$194,'Job Number'!$A$2:$A$194,'Product Result'!AE$1,'Job Number'!$E$2:$E$194,'Product Result'!$A$128)</f>
        <v>0</v>
      </c>
      <c r="AF130" s="4">
        <f>SUMIFS('Job Number'!$Q$2:$Q$194,'Job Number'!$A$2:$A$194,'Product Result'!AF$1,'Job Number'!$E$2:$E$194,'Product Result'!$A$128)</f>
        <v>0</v>
      </c>
      <c r="AG130" s="4">
        <f>SUMIFS('Job Number'!$Q$2:$Q$194,'Job Number'!$A$2:$A$194,'Product Result'!AG$1,'Job Number'!$E$2:$E$194,'Product Result'!$A$128)</f>
        <v>0</v>
      </c>
    </row>
    <row r="131" spans="1:33" ht="15.75" thickBot="1">
      <c r="B131" s="187">
        <f>IFERROR(B130/B128,0)</f>
        <v>6.7454370209081875E-7</v>
      </c>
      <c r="C131" s="1" t="s">
        <v>12</v>
      </c>
      <c r="D131" s="6" t="str">
        <f t="shared" ref="D131:AG131" si="25">IFERROR(D130/D128,"")</f>
        <v/>
      </c>
      <c r="E131" s="6" t="str">
        <f t="shared" si="25"/>
        <v/>
      </c>
      <c r="F131" s="6" t="str">
        <f t="shared" si="25"/>
        <v/>
      </c>
      <c r="G131" s="6" t="str">
        <f t="shared" si="25"/>
        <v/>
      </c>
      <c r="H131" s="6" t="str">
        <f t="shared" si="25"/>
        <v/>
      </c>
      <c r="I131" s="6" t="str">
        <f t="shared" si="25"/>
        <v/>
      </c>
      <c r="J131" s="6" t="str">
        <f t="shared" si="25"/>
        <v/>
      </c>
      <c r="K131" s="6" t="str">
        <f t="shared" si="25"/>
        <v/>
      </c>
      <c r="L131" s="6" t="str">
        <f t="shared" si="25"/>
        <v/>
      </c>
      <c r="M131" s="6" t="str">
        <f t="shared" si="25"/>
        <v/>
      </c>
      <c r="N131" s="6" t="str">
        <f t="shared" si="25"/>
        <v/>
      </c>
      <c r="O131" s="6" t="str">
        <f t="shared" si="25"/>
        <v/>
      </c>
      <c r="P131" s="6" t="str">
        <f t="shared" si="25"/>
        <v/>
      </c>
      <c r="Q131" s="6" t="str">
        <f t="shared" si="25"/>
        <v/>
      </c>
      <c r="R131" s="6" t="str">
        <f t="shared" si="25"/>
        <v/>
      </c>
      <c r="S131" s="6" t="str">
        <f t="shared" si="25"/>
        <v/>
      </c>
      <c r="T131" s="6" t="str">
        <f t="shared" si="25"/>
        <v/>
      </c>
      <c r="U131" s="6" t="str">
        <f t="shared" si="25"/>
        <v/>
      </c>
      <c r="V131" s="6" t="str">
        <f t="shared" si="25"/>
        <v/>
      </c>
      <c r="W131" s="6" t="str">
        <f t="shared" si="25"/>
        <v/>
      </c>
      <c r="X131" s="6">
        <f t="shared" si="25"/>
        <v>6.7454370209081875E-7</v>
      </c>
      <c r="Y131" s="6" t="str">
        <f t="shared" si="25"/>
        <v/>
      </c>
      <c r="Z131" s="6" t="str">
        <f t="shared" si="25"/>
        <v/>
      </c>
      <c r="AA131" s="6" t="str">
        <f t="shared" si="25"/>
        <v/>
      </c>
      <c r="AB131" s="6" t="str">
        <f t="shared" si="25"/>
        <v/>
      </c>
      <c r="AC131" s="6" t="str">
        <f t="shared" si="25"/>
        <v/>
      </c>
      <c r="AD131" s="6" t="str">
        <f t="shared" si="25"/>
        <v/>
      </c>
      <c r="AE131" s="6" t="str">
        <f t="shared" si="25"/>
        <v/>
      </c>
      <c r="AF131" s="6" t="str">
        <f t="shared" si="25"/>
        <v/>
      </c>
      <c r="AG131" s="6" t="str">
        <f t="shared" si="25"/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87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6" sqref="H26"/>
    </sheetView>
  </sheetViews>
  <sheetFormatPr defaultRowHeight="15"/>
  <cols>
    <col min="1" max="1" width="17.140625" style="2" bestFit="1" customWidth="1"/>
    <col min="2" max="2" width="23.42578125" style="1" bestFit="1" customWidth="1"/>
    <col min="3" max="3" width="9.140625" style="1"/>
    <col min="4" max="4" width="10.42578125" style="1" customWidth="1"/>
    <col min="5" max="6" width="10.5703125" style="1" bestFit="1" customWidth="1"/>
    <col min="7" max="9" width="10.28515625" style="1" bestFit="1" customWidth="1"/>
    <col min="10" max="10" width="10.42578125" style="1" bestFit="1" customWidth="1"/>
    <col min="11" max="12" width="10.28515625" style="1" bestFit="1" customWidth="1"/>
    <col min="13" max="13" width="9.7109375" style="1" bestFit="1" customWidth="1"/>
    <col min="14" max="21" width="10.28515625" style="1" bestFit="1" customWidth="1"/>
    <col min="22" max="22" width="9.140625" style="1"/>
    <col min="23" max="34" width="10.28515625" style="1" bestFit="1" customWidth="1"/>
    <col min="35" max="16384" width="9.140625" style="1"/>
  </cols>
  <sheetData>
    <row r="1" spans="1:38">
      <c r="A1" s="2" t="s">
        <v>6</v>
      </c>
      <c r="B1" s="2" t="s">
        <v>0</v>
      </c>
      <c r="C1" s="1" t="s">
        <v>5</v>
      </c>
      <c r="D1" s="61">
        <v>45261</v>
      </c>
      <c r="E1" s="61">
        <v>45262</v>
      </c>
      <c r="F1" s="61">
        <v>45263</v>
      </c>
      <c r="G1" s="61">
        <v>45264</v>
      </c>
      <c r="H1" s="61">
        <v>45265</v>
      </c>
      <c r="I1" s="61">
        <v>45266</v>
      </c>
      <c r="J1" s="61">
        <v>45267</v>
      </c>
      <c r="K1" s="61">
        <v>45268</v>
      </c>
      <c r="L1" s="61">
        <v>45269</v>
      </c>
      <c r="M1" s="61">
        <v>45270</v>
      </c>
      <c r="N1" s="61">
        <v>45271</v>
      </c>
      <c r="O1" s="61">
        <v>45272</v>
      </c>
      <c r="P1" s="61">
        <v>45273</v>
      </c>
      <c r="Q1" s="61">
        <v>45274</v>
      </c>
      <c r="R1" s="61">
        <v>45275</v>
      </c>
      <c r="S1" s="61">
        <v>45276</v>
      </c>
      <c r="T1" s="61">
        <v>45277</v>
      </c>
      <c r="U1" s="61">
        <v>45278</v>
      </c>
      <c r="V1" s="61">
        <v>45279</v>
      </c>
      <c r="W1" s="61">
        <v>45280</v>
      </c>
      <c r="X1" s="61">
        <v>45281</v>
      </c>
      <c r="Y1" s="61">
        <v>45282</v>
      </c>
      <c r="Z1" s="61">
        <v>45283</v>
      </c>
      <c r="AA1" s="61">
        <v>45284</v>
      </c>
      <c r="AB1" s="61">
        <v>45285</v>
      </c>
      <c r="AC1" s="61">
        <v>45286</v>
      </c>
      <c r="AD1" s="61">
        <v>45287</v>
      </c>
      <c r="AE1" s="61">
        <v>45288</v>
      </c>
      <c r="AF1" s="61">
        <v>45289</v>
      </c>
      <c r="AG1" s="61">
        <v>45290</v>
      </c>
    </row>
    <row r="2" spans="1:38" ht="18" customHeight="1">
      <c r="A2" s="42" t="str">
        <f>'Line Output'!A2</f>
        <v>W01-03000027</v>
      </c>
      <c r="B2" s="42" t="str">
        <f>'Line Output'!B2</f>
        <v>0,127 A</v>
      </c>
      <c r="C2" s="52">
        <f>IFERROR(VLOOKUP(A2,'FG TYPE'!$B:$D,3,FALSE),0)</f>
        <v>21.64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8" ht="15" customHeight="1">
      <c r="A3" s="70"/>
      <c r="B3" s="5">
        <f>IFERROR(SUM(D3:AG3)/COUNTIF(D3:AG3,"&gt;0"),0)</f>
        <v>4.5111957671957681</v>
      </c>
      <c r="C3" s="53" t="str">
        <f>'Line Output'!C3</f>
        <v>S01</v>
      </c>
      <c r="D3" s="8">
        <f>IFERROR($C$2/SUMIFS('Job Number'!$I$2:$I$194,'Job Number'!$A$2:$A$194,'Line Performance'!D$1,'Job Number'!$B$2:$B$194,'Line Performance'!$C3,'Job Number'!$E$2:$E$194,'Line Performance'!$A$2),"")</f>
        <v>8.6560000000000006</v>
      </c>
      <c r="E3" s="8" t="str">
        <f>IFERROR($C$2/SUMIFS('Job Number'!$I$2:$I$194,'Job Number'!$A$2:$A$194,'Line Performance'!E$1,'Job Number'!$B$2:$B$194,'Line Performance'!$C3,'Job Number'!$E$2:$E$194,'Line Performance'!$A$2),"")</f>
        <v/>
      </c>
      <c r="F3" s="8" t="str">
        <f>IFERROR($C$2/SUMIFS('Job Number'!$I$2:$I$194,'Job Number'!$A$2:$A$194,'Line Performance'!F$1,'Job Number'!$B$2:$B$194,'Line Performance'!$C3,'Job Number'!$E$2:$E$194,'Line Performance'!$A$2),"")</f>
        <v/>
      </c>
      <c r="G3" s="8">
        <f>IFERROR($C$2/SUMIFS('Job Number'!$I$2:$I$194,'Job Number'!$A$2:$A$194,'Line Performance'!G$1,'Job Number'!$B$2:$B$194,'Line Performance'!$C3,'Job Number'!$E$2:$E$194,'Line Performance'!$A$2),"")</f>
        <v>4.8088888888888892</v>
      </c>
      <c r="H3" s="8">
        <f>IFERROR($C$2/SUMIFS('Job Number'!$I$2:$I$194,'Job Number'!$A$2:$A$194,'Line Performance'!H$1,'Job Number'!$B$2:$B$194,'Line Performance'!$C3,'Job Number'!$E$2:$E$194,'Line Performance'!$A$2),"")</f>
        <v>4.3280000000000003</v>
      </c>
      <c r="I3" s="8">
        <f>IFERROR($C$2/SUMIFS('Job Number'!$I$2:$I$194,'Job Number'!$A$2:$A$194,'Line Performance'!I$1,'Job Number'!$B$2:$B$194,'Line Performance'!$C3,'Job Number'!$E$2:$E$194,'Line Performance'!$A$2),"")</f>
        <v>3.0914285714285716</v>
      </c>
      <c r="J3" s="8" t="str">
        <f>IFERROR($C$2/SUMIFS('Job Number'!$I$2:$I$194,'Job Number'!$A$2:$A$194,'Line Performance'!J$1,'Job Number'!$B$2:$B$194,'Line Performance'!$C3,'Job Number'!$E$2:$E$194,'Line Performance'!$A$2),"")</f>
        <v/>
      </c>
      <c r="K3" s="8">
        <f>IFERROR($C$2/SUMIFS('Job Number'!$I$2:$I$194,'Job Number'!$A$2:$A$194,'Line Performance'!K$1,'Job Number'!$B$2:$B$194,'Line Performance'!$C3,'Job Number'!$E$2:$E$194,'Line Performance'!$A$2),"")</f>
        <v>3.0914285714285716</v>
      </c>
      <c r="L3" s="8" t="str">
        <f>IFERROR($C$2/SUMIFS('Job Number'!$I$2:$I$194,'Job Number'!$A$2:$A$194,'Line Performance'!L$1,'Job Number'!$B$2:$B$194,'Line Performance'!$C3,'Job Number'!$E$2:$E$194,'Line Performance'!$A$2),"")</f>
        <v/>
      </c>
      <c r="M3" s="8" t="str">
        <f>IFERROR($C$2/SUMIFS('Job Number'!$I$2:$I$194,'Job Number'!$A$2:$A$194,'Line Performance'!M$1,'Job Number'!$B$2:$B$194,'Line Performance'!$C3,'Job Number'!$E$2:$E$194,'Line Performance'!$A$2),"")</f>
        <v/>
      </c>
      <c r="N3" s="8">
        <f>IFERROR($C$2/SUMIFS('Job Number'!$I$2:$I$194,'Job Number'!$A$2:$A$194,'Line Performance'!N$1,'Job Number'!$B$2:$B$194,'Line Performance'!$C3,'Job Number'!$E$2:$E$194,'Line Performance'!$A$2),"")</f>
        <v>3.0914285714285716</v>
      </c>
      <c r="O3" s="8" t="str">
        <f>IFERROR($C$2/SUMIFS('Job Number'!$I$2:$I$194,'Job Number'!$A$2:$A$194,'Line Performance'!O$1,'Job Number'!$B$2:$B$194,'Line Performance'!$C3,'Job Number'!$E$2:$E$194,'Line Performance'!$A$2),"")</f>
        <v/>
      </c>
      <c r="P3" s="8" t="str">
        <f>IFERROR($C$2/SUMIFS('Job Number'!$I$2:$I$194,'Job Number'!$A$2:$A$194,'Line Performance'!P$1,'Job Number'!$B$2:$B$194,'Line Performance'!$C3,'Job Number'!$E$2:$E$194,'Line Performance'!$A$2),"")</f>
        <v/>
      </c>
      <c r="Q3" s="8" t="str">
        <f>IFERROR($C$2/SUMIFS('Job Number'!$I$2:$I$194,'Job Number'!$A$2:$A$194,'Line Performance'!Q$1,'Job Number'!$B$2:$B$194,'Line Performance'!$C3,'Job Number'!$E$2:$E$194,'Line Performance'!$A$2),"")</f>
        <v/>
      </c>
      <c r="R3" s="8" t="str">
        <f>IFERROR($C$2/SUMIFS('Job Number'!$I$2:$I$194,'Job Number'!$A$2:$A$194,'Line Performance'!R$1,'Job Number'!$B$2:$B$194,'Line Performance'!$C3,'Job Number'!$E$2:$E$194,'Line Performance'!$A$2),"")</f>
        <v/>
      </c>
      <c r="S3" s="8" t="str">
        <f>IFERROR($C$2/SUMIFS('Job Number'!$I$2:$I$194,'Job Number'!$A$2:$A$194,'Line Performance'!S$1,'Job Number'!$B$2:$B$194,'Line Performance'!$C3,'Job Number'!$E$2:$E$194,'Line Performance'!$A$2),"")</f>
        <v/>
      </c>
      <c r="T3" s="8" t="str">
        <f>IFERROR($C$2/SUMIFS('Job Number'!$I$2:$I$194,'Job Number'!$A$2:$A$194,'Line Performance'!T$1,'Job Number'!$B$2:$B$194,'Line Performance'!$C3,'Job Number'!$E$2:$E$194,'Line Performance'!$A$2),"")</f>
        <v/>
      </c>
      <c r="U3" s="8" t="str">
        <f>IFERROR($C$2/SUMIFS('Job Number'!$I$2:$I$194,'Job Number'!$A$2:$A$194,'Line Performance'!U$1,'Job Number'!$B$2:$B$194,'Line Performance'!$C3,'Job Number'!$E$2:$E$194,'Line Performance'!$A$2),"")</f>
        <v/>
      </c>
      <c r="V3" s="8" t="str">
        <f>IFERROR($C$2/SUMIFS('Job Number'!$I$2:$I$194,'Job Number'!$A$2:$A$194,'Line Performance'!V$1,'Job Number'!$B$2:$B$194,'Line Performance'!$C3,'Job Number'!$E$2:$E$194,'Line Performance'!$A$2),"")</f>
        <v/>
      </c>
      <c r="W3" s="8" t="str">
        <f>IFERROR($C$2/SUMIFS('Job Number'!$I$2:$I$194,'Job Number'!$A$2:$A$194,'Line Performance'!W$1,'Job Number'!$B$2:$B$194,'Line Performance'!$C3,'Job Number'!$E$2:$E$194,'Line Performance'!$A$2),"")</f>
        <v/>
      </c>
      <c r="X3" s="8" t="str">
        <f>IFERROR($C$2/SUMIFS('Job Number'!$I$2:$I$194,'Job Number'!$A$2:$A$194,'Line Performance'!X$1,'Job Number'!$B$2:$B$194,'Line Performance'!$C3,'Job Number'!$E$2:$E$194,'Line Performance'!$A$2),"")</f>
        <v/>
      </c>
      <c r="Y3" s="8" t="str">
        <f>IFERROR($C$2/SUMIFS('Job Number'!$I$2:$I$194,'Job Number'!$A$2:$A$194,'Line Performance'!Y$1,'Job Number'!$B$2:$B$194,'Line Performance'!$C3,'Job Number'!$E$2:$E$194,'Line Performance'!$A$2),"")</f>
        <v/>
      </c>
      <c r="Z3" s="8" t="str">
        <f>IFERROR($C$2/SUMIFS('Job Number'!$I$2:$I$194,'Job Number'!$A$2:$A$194,'Line Performance'!Z$1,'Job Number'!$B$2:$B$194,'Line Performance'!$C3,'Job Number'!$E$2:$E$194,'Line Performance'!$A$2),"")</f>
        <v/>
      </c>
      <c r="AA3" s="8" t="str">
        <f>IFERROR($C$2/SUMIFS('Job Number'!$I$2:$I$194,'Job Number'!$A$2:$A$194,'Line Performance'!AA$1,'Job Number'!$B$2:$B$194,'Line Performance'!$C3,'Job Number'!$E$2:$E$194,'Line Performance'!$A$2),"")</f>
        <v/>
      </c>
      <c r="AB3" s="8" t="str">
        <f>IFERROR($C$2/SUMIFS('Job Number'!$I$2:$I$194,'Job Number'!$A$2:$A$194,'Line Performance'!AB$1,'Job Number'!$B$2:$B$194,'Line Performance'!$C3,'Job Number'!$E$2:$E$194,'Line Performance'!$A$2),"")</f>
        <v/>
      </c>
      <c r="AC3" s="8" t="str">
        <f>IFERROR($C$2/SUMIFS('Job Number'!$I$2:$I$194,'Job Number'!$A$2:$A$194,'Line Performance'!AC$1,'Job Number'!$B$2:$B$194,'Line Performance'!$C3,'Job Number'!$E$2:$E$194,'Line Performance'!$A$2),"")</f>
        <v/>
      </c>
      <c r="AD3" s="8" t="str">
        <f>IFERROR($C$2/SUMIFS('Job Number'!$I$2:$I$194,'Job Number'!$A$2:$A$194,'Line Performance'!AD$1,'Job Number'!$B$2:$B$194,'Line Performance'!$C3,'Job Number'!$E$2:$E$194,'Line Performance'!$A$2),"")</f>
        <v/>
      </c>
      <c r="AE3" s="8" t="str">
        <f>IFERROR($C$2/SUMIFS('Job Number'!$I$2:$I$194,'Job Number'!$A$2:$A$194,'Line Performance'!AE$1,'Job Number'!$B$2:$B$194,'Line Performance'!$C3,'Job Number'!$E$2:$E$194,'Line Performance'!$A$2),"")</f>
        <v/>
      </c>
      <c r="AF3" s="8" t="str">
        <f>IFERROR($C$2/SUMIFS('Job Number'!$I$2:$I$194,'Job Number'!$A$2:$A$194,'Line Performance'!AF$1,'Job Number'!$B$2:$B$194,'Line Performance'!$C3,'Job Number'!$E$2:$E$194,'Line Performance'!$A$2),"")</f>
        <v/>
      </c>
      <c r="AG3" s="8" t="str">
        <f>IFERROR($C$2/SUMIFS('Job Number'!$I$2:$I$194,'Job Number'!$A$2:$A$194,'Line Performance'!AG$1,'Job Number'!$B$2:$B$194,'Line Performance'!$C3,'Job Number'!$E$2:$E$194,'Line Performance'!$A$2),"")</f>
        <v/>
      </c>
    </row>
    <row r="4" spans="1:38" ht="12" customHeight="1">
      <c r="A4" s="70"/>
      <c r="B4" s="5"/>
      <c r="C4" s="5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8" ht="18.75" customHeight="1">
      <c r="A5" s="42" t="str">
        <f>'Line Output'!A5</f>
        <v>W01-03000013</v>
      </c>
      <c r="B5" s="42" t="str">
        <f>'Line Output'!B5</f>
        <v>0,120 A</v>
      </c>
      <c r="C5" s="52">
        <f>IFERROR(VLOOKUP(A5,'FG TYPE'!$B:$D,3,FALSE),0)</f>
        <v>19.32</v>
      </c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8" ht="15" customHeight="1">
      <c r="A6" s="70"/>
      <c r="B6" s="5">
        <f>IFERROR(SUM(D6:AG6)/COUNTIF(D6:AG6,"&gt;0"),0)</f>
        <v>11.729999999999999</v>
      </c>
      <c r="C6" s="53" t="str">
        <f>'Line Output'!C6</f>
        <v>S01</v>
      </c>
      <c r="D6" s="8" t="str">
        <f>IFERROR($C$5/SUMIFS('Job Number'!$I$2:$I$194,'Job Number'!$A$2:$A$194,'Line Performance'!D$1,'Job Number'!$B$2:$B$194,'Line Performance'!$C6,'Job Number'!$E$2:$E$194,'Line Performance'!$A$5),"")</f>
        <v/>
      </c>
      <c r="E6" s="8" t="str">
        <f>IFERROR($C$5/SUMIFS('Job Number'!$I$2:$I$194,'Job Number'!$A$2:$A$194,'Line Performance'!E$1,'Job Number'!$B$2:$B$194,'Line Performance'!$C6,'Job Number'!$E$2:$E$194,'Line Performance'!$A$5),"")</f>
        <v/>
      </c>
      <c r="F6" s="8" t="str">
        <f>IFERROR($C$5/SUMIFS('Job Number'!$I$2:$I$194,'Job Number'!$A$2:$A$194,'Line Performance'!F$1,'Job Number'!$B$2:$B$194,'Line Performance'!$C6,'Job Number'!$E$2:$E$194,'Line Performance'!$A$5),"")</f>
        <v/>
      </c>
      <c r="G6" s="8">
        <f>IFERROR($C$5/SUMIFS('Job Number'!$I$2:$I$194,'Job Number'!$A$2:$A$194,'Line Performance'!G$1,'Job Number'!$B$2:$B$194,'Line Performance'!$C6,'Job Number'!$E$2:$E$194,'Line Performance'!$A$5),"")</f>
        <v>38.64</v>
      </c>
      <c r="H6" s="8" t="str">
        <f>IFERROR($C$5/SUMIFS('Job Number'!$I$2:$I$194,'Job Number'!$A$2:$A$194,'Line Performance'!H$1,'Job Number'!$B$2:$B$194,'Line Performance'!$C6,'Job Number'!$E$2:$E$194,'Line Performance'!$A$5),"")</f>
        <v/>
      </c>
      <c r="I6" s="8" t="str">
        <f>IFERROR($C$5/SUMIFS('Job Number'!$I$2:$I$194,'Job Number'!$A$2:$A$194,'Line Performance'!I$1,'Job Number'!$B$2:$B$194,'Line Performance'!$C6,'Job Number'!$E$2:$E$194,'Line Performance'!$A$5),"")</f>
        <v/>
      </c>
      <c r="J6" s="8" t="str">
        <f>IFERROR($C$5/SUMIFS('Job Number'!$I$2:$I$194,'Job Number'!$A$2:$A$194,'Line Performance'!J$1,'Job Number'!$B$2:$B$194,'Line Performance'!$C6,'Job Number'!$E$2:$E$194,'Line Performance'!$A$5),"")</f>
        <v/>
      </c>
      <c r="K6" s="8">
        <f>IFERROR($C$5/SUMIFS('Job Number'!$I$2:$I$194,'Job Number'!$A$2:$A$194,'Line Performance'!K$1,'Job Number'!$B$2:$B$194,'Line Performance'!$C6,'Job Number'!$E$2:$E$194,'Line Performance'!$A$5),"")</f>
        <v>2.7600000000000002</v>
      </c>
      <c r="L6" s="8" t="str">
        <f>IFERROR($C$5/SUMIFS('Job Number'!$I$2:$I$194,'Job Number'!$A$2:$A$194,'Line Performance'!L$1,'Job Number'!$B$2:$B$194,'Line Performance'!$C6,'Job Number'!$E$2:$E$194,'Line Performance'!$A$5),"")</f>
        <v/>
      </c>
      <c r="M6" s="8" t="str">
        <f>IFERROR($C$5/SUMIFS('Job Number'!$I$2:$I$194,'Job Number'!$A$2:$A$194,'Line Performance'!M$1,'Job Number'!$B$2:$B$194,'Line Performance'!$C6,'Job Number'!$E$2:$E$194,'Line Performance'!$A$5),"")</f>
        <v/>
      </c>
      <c r="N6" s="8">
        <f>IFERROR($C$5/SUMIFS('Job Number'!$I$2:$I$194,'Job Number'!$A$2:$A$194,'Line Performance'!N$1,'Job Number'!$B$2:$B$194,'Line Performance'!$C6,'Job Number'!$E$2:$E$194,'Line Performance'!$A$5),"")</f>
        <v>2.7600000000000002</v>
      </c>
      <c r="O6" s="8">
        <f>IFERROR($C$5/SUMIFS('Job Number'!$I$2:$I$194,'Job Number'!$A$2:$A$194,'Line Performance'!O$1,'Job Number'!$B$2:$B$194,'Line Performance'!$C6,'Job Number'!$E$2:$E$194,'Line Performance'!$A$5),"")</f>
        <v>2.7600000000000002</v>
      </c>
      <c r="P6" s="8" t="str">
        <f>IFERROR($C$5/SUMIFS('Job Number'!$I$2:$I$194,'Job Number'!$A$2:$A$194,'Line Performance'!P$1,'Job Number'!$B$2:$B$194,'Line Performance'!$C6,'Job Number'!$E$2:$E$194,'Line Performance'!$A$5),"")</f>
        <v/>
      </c>
      <c r="Q6" s="8" t="str">
        <f>IFERROR($C$5/SUMIFS('Job Number'!$I$2:$I$194,'Job Number'!$A$2:$A$194,'Line Performance'!Q$1,'Job Number'!$B$2:$B$194,'Line Performance'!$C6,'Job Number'!$E$2:$E$194,'Line Performance'!$A$5),"")</f>
        <v/>
      </c>
      <c r="R6" s="8" t="str">
        <f>IFERROR($C$5/SUMIFS('Job Number'!$I$2:$I$194,'Job Number'!$A$2:$A$194,'Line Performance'!R$1,'Job Number'!$B$2:$B$194,'Line Performance'!$C6,'Job Number'!$E$2:$E$194,'Line Performance'!$A$5),"")</f>
        <v/>
      </c>
      <c r="S6" s="8" t="str">
        <f>IFERROR($C$5/SUMIFS('Job Number'!$I$2:$I$194,'Job Number'!$A$2:$A$194,'Line Performance'!S$1,'Job Number'!$B$2:$B$194,'Line Performance'!$C6,'Job Number'!$E$2:$E$194,'Line Performance'!$A$5),"")</f>
        <v/>
      </c>
      <c r="T6" s="8" t="str">
        <f>IFERROR($C$5/SUMIFS('Job Number'!$I$2:$I$194,'Job Number'!$A$2:$A$194,'Line Performance'!T$1,'Job Number'!$B$2:$B$194,'Line Performance'!$C6,'Job Number'!$E$2:$E$194,'Line Performance'!$A$5),"")</f>
        <v/>
      </c>
      <c r="U6" s="8" t="str">
        <f>IFERROR($C$5/SUMIFS('Job Number'!$I$2:$I$194,'Job Number'!$A$2:$A$194,'Line Performance'!U$1,'Job Number'!$B$2:$B$194,'Line Performance'!$C6,'Job Number'!$E$2:$E$194,'Line Performance'!$A$5),"")</f>
        <v/>
      </c>
      <c r="V6" s="8" t="str">
        <f>IFERROR($C$5/SUMIFS('Job Number'!$I$2:$I$194,'Job Number'!$A$2:$A$194,'Line Performance'!V$1,'Job Number'!$B$2:$B$194,'Line Performance'!$C6,'Job Number'!$E$2:$E$194,'Line Performance'!$A$5),"")</f>
        <v/>
      </c>
      <c r="W6" s="8" t="str">
        <f>IFERROR($C$5/SUMIFS('Job Number'!$I$2:$I$194,'Job Number'!$A$2:$A$194,'Line Performance'!W$1,'Job Number'!$B$2:$B$194,'Line Performance'!$C6,'Job Number'!$E$2:$E$194,'Line Performance'!$A$5),"")</f>
        <v/>
      </c>
      <c r="X6" s="8" t="str">
        <f>IFERROR($C$5/SUMIFS('Job Number'!$I$2:$I$194,'Job Number'!$A$2:$A$194,'Line Performance'!X$1,'Job Number'!$B$2:$B$194,'Line Performance'!$C6,'Job Number'!$E$2:$E$194,'Line Performance'!$A$5),"")</f>
        <v/>
      </c>
      <c r="Y6" s="8" t="str">
        <f>IFERROR($C$5/SUMIFS('Job Number'!$I$2:$I$194,'Job Number'!$A$2:$A$194,'Line Performance'!Y$1,'Job Number'!$B$2:$B$194,'Line Performance'!$C6,'Job Number'!$E$2:$E$194,'Line Performance'!$A$5),"")</f>
        <v/>
      </c>
      <c r="Z6" s="8" t="str">
        <f>IFERROR($C$5/SUMIFS('Job Number'!$I$2:$I$194,'Job Number'!$A$2:$A$194,'Line Performance'!Z$1,'Job Number'!$B$2:$B$194,'Line Performance'!$C6,'Job Number'!$E$2:$E$194,'Line Performance'!$A$5),"")</f>
        <v/>
      </c>
      <c r="AA6" s="8" t="str">
        <f>IFERROR($C$5/SUMIFS('Job Number'!$I$2:$I$194,'Job Number'!$A$2:$A$194,'Line Performance'!AA$1,'Job Number'!$B$2:$B$194,'Line Performance'!$C6,'Job Number'!$E$2:$E$194,'Line Performance'!$A$5),"")</f>
        <v/>
      </c>
      <c r="AB6" s="8" t="str">
        <f>IFERROR($C$5/SUMIFS('Job Number'!$I$2:$I$194,'Job Number'!$A$2:$A$194,'Line Performance'!AB$1,'Job Number'!$B$2:$B$194,'Line Performance'!$C6,'Job Number'!$E$2:$E$194,'Line Performance'!$A$5),"")</f>
        <v/>
      </c>
      <c r="AC6" s="8" t="str">
        <f>IFERROR($C$5/SUMIFS('Job Number'!$I$2:$I$194,'Job Number'!$A$2:$A$194,'Line Performance'!AC$1,'Job Number'!$B$2:$B$194,'Line Performance'!$C6,'Job Number'!$E$2:$E$194,'Line Performance'!$A$5),"")</f>
        <v/>
      </c>
      <c r="AD6" s="8" t="str">
        <f>IFERROR($C$5/SUMIFS('Job Number'!$I$2:$I$194,'Job Number'!$A$2:$A$194,'Line Performance'!AD$1,'Job Number'!$B$2:$B$194,'Line Performance'!$C6,'Job Number'!$E$2:$E$194,'Line Performance'!$A$5),"")</f>
        <v/>
      </c>
      <c r="AE6" s="8" t="str">
        <f>IFERROR($C$5/SUMIFS('Job Number'!$I$2:$I$194,'Job Number'!$A$2:$A$194,'Line Performance'!AE$1,'Job Number'!$B$2:$B$194,'Line Performance'!$C6,'Job Number'!$E$2:$E$194,'Line Performance'!$A$5),"")</f>
        <v/>
      </c>
      <c r="AF6" s="8" t="str">
        <f>IFERROR($C$5/SUMIFS('Job Number'!$I$2:$I$194,'Job Number'!$A$2:$A$194,'Line Performance'!AF$1,'Job Number'!$B$2:$B$194,'Line Performance'!$C6,'Job Number'!$E$2:$E$194,'Line Performance'!$A$5),"")</f>
        <v/>
      </c>
      <c r="AG6" s="8" t="str">
        <f>IFERROR($C$5/SUMIFS('Job Number'!$I$2:$I$194,'Job Number'!$A$2:$A$194,'Line Performance'!AG$1,'Job Number'!$B$2:$B$194,'Line Performance'!$C6,'Job Number'!$E$2:$E$194,'Line Performance'!$A$5),"")</f>
        <v/>
      </c>
      <c r="AH6" s="8" t="str">
        <f>IFERROR(#REF!/SUMIFS('Job Number'!#REF!,'Job Number'!$A$2:$A$194,'Line Performance'!AH$1,'Job Number'!$B$2:$B$194,'Line Performance'!$C6,'Job Number'!$E$2:$E$194,'Line Performance'!#REF!),"")</f>
        <v/>
      </c>
      <c r="AI6" s="8" t="str">
        <f>IFERROR(#REF!/SUMIFS('Job Number'!#REF!,'Job Number'!$A$2:$A$194,'Line Performance'!AI$1,'Job Number'!$B$2:$B$194,'Line Performance'!$C6,'Job Number'!$E$2:$E$194,'Line Performance'!#REF!),"")</f>
        <v/>
      </c>
      <c r="AJ6" s="8" t="str">
        <f>IFERROR(#REF!/SUMIFS('Job Number'!#REF!,'Job Number'!$A$2:$A$194,'Line Performance'!AJ$1,'Job Number'!$B$2:$B$194,'Line Performance'!$C6,'Job Number'!$E$2:$E$194,'Line Performance'!#REF!),"")</f>
        <v/>
      </c>
      <c r="AK6" s="8" t="str">
        <f>IFERROR(#REF!/SUMIFS('Job Number'!#REF!,'Job Number'!$A$2:$A$194,'Line Performance'!AK$1,'Job Number'!$B$2:$B$194,'Line Performance'!$C6,'Job Number'!$E$2:$E$194,'Line Performance'!#REF!),"")</f>
        <v/>
      </c>
      <c r="AL6" s="8" t="str">
        <f>IFERROR(#REF!/SUMIFS('Job Number'!#REF!,'Job Number'!$A$2:$A$194,'Line Performance'!AL$1,'Job Number'!$B$2:$B$194,'Line Performance'!$C6,'Job Number'!$E$2:$E$194,'Line Performance'!#REF!),"")</f>
        <v/>
      </c>
    </row>
    <row r="7" spans="1:38" ht="15" customHeight="1">
      <c r="A7" s="70"/>
      <c r="B7" s="5"/>
      <c r="C7" s="5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8.75" customHeight="1">
      <c r="A8" s="42" t="str">
        <f>'Line Output'!A8</f>
        <v>W01-03000026</v>
      </c>
      <c r="B8" s="42" t="str">
        <f>'Line Output'!B8</f>
        <v>0,200 A</v>
      </c>
      <c r="C8" s="52">
        <f>IFERROR(VLOOKUP(A8,'FG TYPE'!$B:$D,3,FALSE),0)</f>
        <v>53.68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8" ht="15" customHeight="1">
      <c r="A9" s="70"/>
      <c r="B9" s="5">
        <f>IFERROR(SUM(D9:AG9)/COUNTIF(D9:AG9,"&gt;0"),0)</f>
        <v>7.6685714285714282</v>
      </c>
      <c r="C9" s="53" t="str">
        <f>'Line Output'!C9</f>
        <v>S01</v>
      </c>
      <c r="D9" s="8" t="str">
        <f>IFERROR($C$8/SUMIFS('Job Number'!$I$2:$I$194,'Job Number'!$A$2:$A$194,'Line Performance'!D$1,'Job Number'!$B$2:$B$194,'Line Performance'!$C9,'Job Number'!$E$2:$E$194,'Line Performance'!$A$8),"")</f>
        <v/>
      </c>
      <c r="E9" s="8" t="str">
        <f>IFERROR($C$8/SUMIFS('Job Number'!$I$2:$I$194,'Job Number'!$A$2:$A$194,'Line Performance'!E$1,'Job Number'!$B$2:$B$194,'Line Performance'!$C9,'Job Number'!$E$2:$E$194,'Line Performance'!$A$8),"")</f>
        <v/>
      </c>
      <c r="F9" s="8" t="str">
        <f>IFERROR($C$8/SUMIFS('Job Number'!$I$2:$I$194,'Job Number'!$A$2:$A$194,'Line Performance'!F$1,'Job Number'!$B$2:$B$194,'Line Performance'!$C9,'Job Number'!$E$2:$E$194,'Line Performance'!$A$8),"")</f>
        <v/>
      </c>
      <c r="G9" s="8" t="str">
        <f>IFERROR($C$8/SUMIFS('Job Number'!$I$2:$I$194,'Job Number'!$A$2:$A$194,'Line Performance'!G$1,'Job Number'!$B$2:$B$194,'Line Performance'!$C9,'Job Number'!$E$2:$E$194,'Line Performance'!$A$8),"")</f>
        <v/>
      </c>
      <c r="H9" s="8" t="str">
        <f>IFERROR($C$8/SUMIFS('Job Number'!$I$2:$I$194,'Job Number'!$A$2:$A$194,'Line Performance'!H$1,'Job Number'!$B$2:$B$194,'Line Performance'!$C9,'Job Number'!$E$2:$E$194,'Line Performance'!$A$8),"")</f>
        <v/>
      </c>
      <c r="I9" s="8">
        <f>IFERROR($C$8/SUMIFS('Job Number'!$I$2:$I$194,'Job Number'!$A$2:$A$194,'Line Performance'!I$1,'Job Number'!$B$2:$B$194,'Line Performance'!$C9,'Job Number'!$E$2:$E$194,'Line Performance'!$A$8),"")</f>
        <v>7.6685714285714282</v>
      </c>
      <c r="J9" s="8" t="str">
        <f>IFERROR($C$8/SUMIFS('Job Number'!$I$2:$I$194,'Job Number'!$A$2:$A$194,'Line Performance'!J$1,'Job Number'!$B$2:$B$194,'Line Performance'!$C9,'Job Number'!$E$2:$E$194,'Line Performance'!$A$8),"")</f>
        <v/>
      </c>
      <c r="K9" s="8" t="str">
        <f>IFERROR($C$8/SUMIFS('Job Number'!$I$2:$I$194,'Job Number'!$A$2:$A$194,'Line Performance'!K$1,'Job Number'!$B$2:$B$194,'Line Performance'!$C9,'Job Number'!$E$2:$E$194,'Line Performance'!$A$8),"")</f>
        <v/>
      </c>
      <c r="L9" s="8" t="str">
        <f>IFERROR($C$8/SUMIFS('Job Number'!$I$2:$I$194,'Job Number'!$A$2:$A$194,'Line Performance'!L$1,'Job Number'!$B$2:$B$194,'Line Performance'!$C9,'Job Number'!$E$2:$E$194,'Line Performance'!$A$8),"")</f>
        <v/>
      </c>
      <c r="M9" s="8" t="str">
        <f>IFERROR($C$8/SUMIFS('Job Number'!$I$2:$I$194,'Job Number'!$A$2:$A$194,'Line Performance'!M$1,'Job Number'!$B$2:$B$194,'Line Performance'!$C9,'Job Number'!$E$2:$E$194,'Line Performance'!$A$8),"")</f>
        <v/>
      </c>
      <c r="N9" s="8" t="str">
        <f>IFERROR($C$8/SUMIFS('Job Number'!$I$2:$I$194,'Job Number'!$A$2:$A$194,'Line Performance'!N$1,'Job Number'!$B$2:$B$194,'Line Performance'!$C9,'Job Number'!$E$2:$E$194,'Line Performance'!$A$8),"")</f>
        <v/>
      </c>
      <c r="O9" s="8">
        <f>IFERROR($C$8/SUMIFS('Job Number'!$I$2:$I$194,'Job Number'!$A$2:$A$194,'Line Performance'!O$1,'Job Number'!$B$2:$B$194,'Line Performance'!$C9,'Job Number'!$E$2:$E$194,'Line Performance'!$A$8),"")</f>
        <v>7.6685714285714282</v>
      </c>
      <c r="P9" s="8">
        <f>IFERROR($C$8/SUMIFS('Job Number'!$I$2:$I$194,'Job Number'!$A$2:$A$194,'Line Performance'!P$1,'Job Number'!$B$2:$B$194,'Line Performance'!$C9,'Job Number'!$E$2:$E$194,'Line Performance'!$A$8),"")</f>
        <v>7.6685714285714282</v>
      </c>
      <c r="Q9" s="8" t="str">
        <f>IFERROR($C$8/SUMIFS('Job Number'!$I$2:$I$194,'Job Number'!$A$2:$A$194,'Line Performance'!Q$1,'Job Number'!$B$2:$B$194,'Line Performance'!$C9,'Job Number'!$E$2:$E$194,'Line Performance'!$A$8),"")</f>
        <v/>
      </c>
      <c r="R9" s="8" t="str">
        <f>IFERROR($C$8/SUMIFS('Job Number'!$I$2:$I$194,'Job Number'!$A$2:$A$194,'Line Performance'!R$1,'Job Number'!$B$2:$B$194,'Line Performance'!$C9,'Job Number'!$E$2:$E$194,'Line Performance'!$A$8),"")</f>
        <v/>
      </c>
      <c r="S9" s="8" t="str">
        <f>IFERROR($C$8/SUMIFS('Job Number'!$I$2:$I$194,'Job Number'!$A$2:$A$194,'Line Performance'!S$1,'Job Number'!$B$2:$B$194,'Line Performance'!$C9,'Job Number'!$E$2:$E$194,'Line Performance'!$A$8),"")</f>
        <v/>
      </c>
      <c r="T9" s="8" t="str">
        <f>IFERROR($C$8/SUMIFS('Job Number'!$I$2:$I$194,'Job Number'!$A$2:$A$194,'Line Performance'!T$1,'Job Number'!$B$2:$B$194,'Line Performance'!$C9,'Job Number'!$E$2:$E$194,'Line Performance'!$A$8),"")</f>
        <v/>
      </c>
      <c r="U9" s="8" t="str">
        <f>IFERROR($C$8/SUMIFS('Job Number'!$I$2:$I$194,'Job Number'!$A$2:$A$194,'Line Performance'!U$1,'Job Number'!$B$2:$B$194,'Line Performance'!$C9,'Job Number'!$E$2:$E$194,'Line Performance'!$A$8),"")</f>
        <v/>
      </c>
      <c r="V9" s="8" t="str">
        <f>IFERROR($C$8/SUMIFS('Job Number'!$I$2:$I$194,'Job Number'!$A$2:$A$194,'Line Performance'!V$1,'Job Number'!$B$2:$B$194,'Line Performance'!$C9,'Job Number'!$E$2:$E$194,'Line Performance'!$A$8),"")</f>
        <v/>
      </c>
      <c r="W9" s="8" t="str">
        <f>IFERROR($C$8/SUMIFS('Job Number'!$I$2:$I$194,'Job Number'!$A$2:$A$194,'Line Performance'!W$1,'Job Number'!$B$2:$B$194,'Line Performance'!$C9,'Job Number'!$E$2:$E$194,'Line Performance'!$A$8),"")</f>
        <v/>
      </c>
      <c r="X9" s="8" t="str">
        <f>IFERROR($C$8/SUMIFS('Job Number'!$I$2:$I$194,'Job Number'!$A$2:$A$194,'Line Performance'!X$1,'Job Number'!$B$2:$B$194,'Line Performance'!$C9,'Job Number'!$E$2:$E$194,'Line Performance'!$A$8),"")</f>
        <v/>
      </c>
      <c r="Y9" s="8" t="str">
        <f>IFERROR($C$8/SUMIFS('Job Number'!$I$2:$I$194,'Job Number'!$A$2:$A$194,'Line Performance'!Y$1,'Job Number'!$B$2:$B$194,'Line Performance'!$C9,'Job Number'!$E$2:$E$194,'Line Performance'!$A$8),"")</f>
        <v/>
      </c>
      <c r="Z9" s="8" t="str">
        <f>IFERROR($C$8/SUMIFS('Job Number'!$I$2:$I$194,'Job Number'!$A$2:$A$194,'Line Performance'!Z$1,'Job Number'!$B$2:$B$194,'Line Performance'!$C9,'Job Number'!$E$2:$E$194,'Line Performance'!$A$8),"")</f>
        <v/>
      </c>
      <c r="AA9" s="8" t="str">
        <f>IFERROR($C$8/SUMIFS('Job Number'!$I$2:$I$194,'Job Number'!$A$2:$A$194,'Line Performance'!AA$1,'Job Number'!$B$2:$B$194,'Line Performance'!$C9,'Job Number'!$E$2:$E$194,'Line Performance'!$A$8),"")</f>
        <v/>
      </c>
      <c r="AB9" s="8" t="str">
        <f>IFERROR($C$8/SUMIFS('Job Number'!$I$2:$I$194,'Job Number'!$A$2:$A$194,'Line Performance'!AB$1,'Job Number'!$B$2:$B$194,'Line Performance'!$C9,'Job Number'!$E$2:$E$194,'Line Performance'!$A$8),"")</f>
        <v/>
      </c>
      <c r="AC9" s="8" t="str">
        <f>IFERROR($C$8/SUMIFS('Job Number'!$I$2:$I$194,'Job Number'!$A$2:$A$194,'Line Performance'!AC$1,'Job Number'!$B$2:$B$194,'Line Performance'!$C9,'Job Number'!$E$2:$E$194,'Line Performance'!$A$8),"")</f>
        <v/>
      </c>
      <c r="AD9" s="8" t="str">
        <f>IFERROR($C$8/SUMIFS('Job Number'!$I$2:$I$194,'Job Number'!$A$2:$A$194,'Line Performance'!AD$1,'Job Number'!$B$2:$B$194,'Line Performance'!$C9,'Job Number'!$E$2:$E$194,'Line Performance'!$A$8),"")</f>
        <v/>
      </c>
      <c r="AE9" s="8" t="str">
        <f>IFERROR($C$8/SUMIFS('Job Number'!$I$2:$I$194,'Job Number'!$A$2:$A$194,'Line Performance'!AE$1,'Job Number'!$B$2:$B$194,'Line Performance'!$C9,'Job Number'!$E$2:$E$194,'Line Performance'!$A$8),"")</f>
        <v/>
      </c>
      <c r="AF9" s="8" t="str">
        <f>IFERROR($C$8/SUMIFS('Job Number'!$I$2:$I$194,'Job Number'!$A$2:$A$194,'Line Performance'!AF$1,'Job Number'!$B$2:$B$194,'Line Performance'!$C9,'Job Number'!$E$2:$E$194,'Line Performance'!$A$8),"")</f>
        <v/>
      </c>
      <c r="AG9" s="8" t="str">
        <f>IFERROR($C$8/SUMIFS('Job Number'!$I$2:$I$194,'Job Number'!$A$2:$A$194,'Line Performance'!AG$1,'Job Number'!$B$2:$B$194,'Line Performance'!$C9,'Job Number'!$E$2:$E$194,'Line Performance'!$A$8),"")</f>
        <v/>
      </c>
      <c r="AH9" s="8" t="str">
        <f>IFERROR(#REF!/SUMIFS('Job Number'!#REF!,'Job Number'!$A$2:$A$194,'Line Performance'!AH$1,'Job Number'!$B$2:$B$194,'Line Performance'!$C9,'Job Number'!$E$2:$E$194,'Line Performance'!#REF!),"")</f>
        <v/>
      </c>
      <c r="AI9" s="8" t="str">
        <f>IFERROR(#REF!/SUMIFS('Job Number'!#REF!,'Job Number'!$A$2:$A$194,'Line Performance'!AI$1,'Job Number'!$B$2:$B$194,'Line Performance'!$C9,'Job Number'!$E$2:$E$194,'Line Performance'!#REF!),"")</f>
        <v/>
      </c>
      <c r="AJ9" s="8" t="str">
        <f>IFERROR(#REF!/SUMIFS('Job Number'!#REF!,'Job Number'!$A$2:$A$194,'Line Performance'!AJ$1,'Job Number'!$B$2:$B$194,'Line Performance'!$C9,'Job Number'!$E$2:$E$194,'Line Performance'!#REF!),"")</f>
        <v/>
      </c>
      <c r="AK9" s="8" t="str">
        <f>IFERROR(#REF!/SUMIFS('Job Number'!#REF!,'Job Number'!$A$2:$A$194,'Line Performance'!AK$1,'Job Number'!$B$2:$B$194,'Line Performance'!$C9,'Job Number'!$E$2:$E$194,'Line Performance'!#REF!),"")</f>
        <v/>
      </c>
      <c r="AL9" s="8" t="str">
        <f>IFERROR(#REF!/SUMIFS('Job Number'!#REF!,'Job Number'!$A$2:$A$194,'Line Performance'!AL$1,'Job Number'!$B$2:$B$194,'Line Performance'!$C9,'Job Number'!$E$2:$E$194,'Line Performance'!#REF!),"")</f>
        <v/>
      </c>
    </row>
    <row r="10" spans="1:38" ht="15" customHeight="1">
      <c r="A10" s="70"/>
      <c r="B10" s="5"/>
      <c r="C10" s="5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8.75" customHeight="1">
      <c r="A11" s="42" t="str">
        <f>'Line Output'!A11</f>
        <v>W01-03000020</v>
      </c>
      <c r="B11" s="42" t="str">
        <f>'Line Output'!B11</f>
        <v>0,160 A</v>
      </c>
      <c r="C11" s="52">
        <f>IFERROR(VLOOKUP(A11,'FG TYPE'!$B:$D,3,FALSE),0)</f>
        <v>34.35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8" ht="15" customHeight="1">
      <c r="A12" s="70"/>
      <c r="B12" s="5">
        <f>IFERROR(SUM(D12:AG12)/COUNTIF(D12:AG12,"&gt;0"),0)</f>
        <v>0</v>
      </c>
      <c r="C12" s="53" t="str">
        <f>'Line Output'!C12</f>
        <v>S01</v>
      </c>
      <c r="D12" s="8" t="str">
        <f>IFERROR($C$11/SUMIFS('Job Number'!$I$2:$I$194,'Job Number'!$A$2:$A$194,'Line Performance'!D$1,'Job Number'!$B$2:$B$194,'Line Performance'!$C12,'Job Number'!$E$2:$E$194,'Line Performance'!$A$11),"")</f>
        <v/>
      </c>
      <c r="E12" s="8" t="str">
        <f>IFERROR($C$11/SUMIFS('Job Number'!$I$2:$I$194,'Job Number'!$A$2:$A$194,'Line Performance'!E$1,'Job Number'!$B$2:$B$194,'Line Performance'!$C12,'Job Number'!$E$2:$E$194,'Line Performance'!$A$11),"")</f>
        <v/>
      </c>
      <c r="F12" s="8" t="str">
        <f>IFERROR($C$11/SUMIFS('Job Number'!$I$2:$I$194,'Job Number'!$A$2:$A$194,'Line Performance'!F$1,'Job Number'!$B$2:$B$194,'Line Performance'!$C12,'Job Number'!$E$2:$E$194,'Line Performance'!$A$11),"")</f>
        <v/>
      </c>
      <c r="G12" s="8" t="str">
        <f>IFERROR($C$11/SUMIFS('Job Number'!$I$2:$I$194,'Job Number'!$A$2:$A$194,'Line Performance'!G$1,'Job Number'!$B$2:$B$194,'Line Performance'!$C12,'Job Number'!$E$2:$E$194,'Line Performance'!$A$11),"")</f>
        <v/>
      </c>
      <c r="H12" s="8" t="str">
        <f>IFERROR($C$11/SUMIFS('Job Number'!$I$2:$I$194,'Job Number'!$A$2:$A$194,'Line Performance'!H$1,'Job Number'!$B$2:$B$194,'Line Performance'!$C12,'Job Number'!$E$2:$E$194,'Line Performance'!$A$11),"")</f>
        <v/>
      </c>
      <c r="I12" s="8" t="str">
        <f>IFERROR($C$11/SUMIFS('Job Number'!$I$2:$I$194,'Job Number'!$A$2:$A$194,'Line Performance'!I$1,'Job Number'!$B$2:$B$194,'Line Performance'!$C12,'Job Number'!$E$2:$E$194,'Line Performance'!$A$11),"")</f>
        <v/>
      </c>
      <c r="J12" s="8" t="str">
        <f>IFERROR($C$11/SUMIFS('Job Number'!$I$2:$I$194,'Job Number'!$A$2:$A$194,'Line Performance'!J$1,'Job Number'!$B$2:$B$194,'Line Performance'!$C12,'Job Number'!$E$2:$E$194,'Line Performance'!$A$11),"")</f>
        <v/>
      </c>
      <c r="K12" s="8" t="str">
        <f>IFERROR($C$11/SUMIFS('Job Number'!$I$2:$I$194,'Job Number'!$A$2:$A$194,'Line Performance'!K$1,'Job Number'!$B$2:$B$194,'Line Performance'!$C12,'Job Number'!$E$2:$E$194,'Line Performance'!$A$11),"")</f>
        <v/>
      </c>
      <c r="L12" s="8" t="str">
        <f>IFERROR($C$11/SUMIFS('Job Number'!$I$2:$I$194,'Job Number'!$A$2:$A$194,'Line Performance'!L$1,'Job Number'!$B$2:$B$194,'Line Performance'!$C12,'Job Number'!$E$2:$E$194,'Line Performance'!$A$11),"")</f>
        <v/>
      </c>
      <c r="M12" s="8" t="str">
        <f>IFERROR($C$11/SUMIFS('Job Number'!$I$2:$I$194,'Job Number'!$A$2:$A$194,'Line Performance'!M$1,'Job Number'!$B$2:$B$194,'Line Performance'!$C12,'Job Number'!$E$2:$E$194,'Line Performance'!$A$11),"")</f>
        <v/>
      </c>
      <c r="N12" s="8" t="str">
        <f>IFERROR($C$11/SUMIFS('Job Number'!$I$2:$I$194,'Job Number'!$A$2:$A$194,'Line Performance'!N$1,'Job Number'!$B$2:$B$194,'Line Performance'!$C12,'Job Number'!$E$2:$E$194,'Line Performance'!$A$11),"")</f>
        <v/>
      </c>
      <c r="O12" s="8" t="str">
        <f>IFERROR($C$11/SUMIFS('Job Number'!$I$2:$I$194,'Job Number'!$A$2:$A$194,'Line Performance'!O$1,'Job Number'!$B$2:$B$194,'Line Performance'!$C12,'Job Number'!$E$2:$E$194,'Line Performance'!$A$11),"")</f>
        <v/>
      </c>
      <c r="P12" s="8" t="str">
        <f>IFERROR($C$11/SUMIFS('Job Number'!$I$2:$I$194,'Job Number'!$A$2:$A$194,'Line Performance'!P$1,'Job Number'!$B$2:$B$194,'Line Performance'!$C12,'Job Number'!$E$2:$E$194,'Line Performance'!$A$11),"")</f>
        <v/>
      </c>
      <c r="Q12" s="8" t="str">
        <f>IFERROR($C$11/SUMIFS('Job Number'!$I$2:$I$194,'Job Number'!$A$2:$A$194,'Line Performance'!Q$1,'Job Number'!$B$2:$B$194,'Line Performance'!$C12,'Job Number'!$E$2:$E$194,'Line Performance'!$A$11),"")</f>
        <v/>
      </c>
      <c r="R12" s="8" t="str">
        <f>IFERROR($C$11/SUMIFS('Job Number'!$I$2:$I$194,'Job Number'!$A$2:$A$194,'Line Performance'!R$1,'Job Number'!$B$2:$B$194,'Line Performance'!$C12,'Job Number'!$E$2:$E$194,'Line Performance'!$A$11),"")</f>
        <v/>
      </c>
      <c r="S12" s="8" t="str">
        <f>IFERROR($C$11/SUMIFS('Job Number'!$I$2:$I$194,'Job Number'!$A$2:$A$194,'Line Performance'!S$1,'Job Number'!$B$2:$B$194,'Line Performance'!$C12,'Job Number'!$E$2:$E$194,'Line Performance'!$A$11),"")</f>
        <v/>
      </c>
      <c r="T12" s="8" t="str">
        <f>IFERROR($C$11/SUMIFS('Job Number'!$I$2:$I$194,'Job Number'!$A$2:$A$194,'Line Performance'!T$1,'Job Number'!$B$2:$B$194,'Line Performance'!$C12,'Job Number'!$E$2:$E$194,'Line Performance'!$A$11),"")</f>
        <v/>
      </c>
      <c r="U12" s="8" t="str">
        <f>IFERROR($C$11/SUMIFS('Job Number'!$I$2:$I$194,'Job Number'!$A$2:$A$194,'Line Performance'!U$1,'Job Number'!$B$2:$B$194,'Line Performance'!$C12,'Job Number'!$E$2:$E$194,'Line Performance'!$A$11),"")</f>
        <v/>
      </c>
      <c r="V12" s="8" t="str">
        <f>IFERROR($C$11/SUMIFS('Job Number'!$I$2:$I$194,'Job Number'!$A$2:$A$194,'Line Performance'!V$1,'Job Number'!$B$2:$B$194,'Line Performance'!$C12,'Job Number'!$E$2:$E$194,'Line Performance'!$A$11),"")</f>
        <v/>
      </c>
      <c r="W12" s="8" t="str">
        <f>IFERROR($C$11/SUMIFS('Job Number'!$I$2:$I$194,'Job Number'!$A$2:$A$194,'Line Performance'!W$1,'Job Number'!$B$2:$B$194,'Line Performance'!$C12,'Job Number'!$E$2:$E$194,'Line Performance'!$A$11),"")</f>
        <v/>
      </c>
      <c r="X12" s="8" t="str">
        <f>IFERROR($C$11/SUMIFS('Job Number'!$I$2:$I$194,'Job Number'!$A$2:$A$194,'Line Performance'!X$1,'Job Number'!$B$2:$B$194,'Line Performance'!$C12,'Job Number'!$E$2:$E$194,'Line Performance'!$A$11),"")</f>
        <v/>
      </c>
      <c r="Y12" s="8" t="str">
        <f>IFERROR($C$11/SUMIFS('Job Number'!$I$2:$I$194,'Job Number'!$A$2:$A$194,'Line Performance'!Y$1,'Job Number'!$B$2:$B$194,'Line Performance'!$C12,'Job Number'!$E$2:$E$194,'Line Performance'!$A$11),"")</f>
        <v/>
      </c>
      <c r="Z12" s="8" t="str">
        <f>IFERROR($C$11/SUMIFS('Job Number'!$I$2:$I$194,'Job Number'!$A$2:$A$194,'Line Performance'!Z$1,'Job Number'!$B$2:$B$194,'Line Performance'!$C12,'Job Number'!$E$2:$E$194,'Line Performance'!$A$11),"")</f>
        <v/>
      </c>
      <c r="AA12" s="8" t="str">
        <f>IFERROR($C$11/SUMIFS('Job Number'!$I$2:$I$194,'Job Number'!$A$2:$A$194,'Line Performance'!AA$1,'Job Number'!$B$2:$B$194,'Line Performance'!$C12,'Job Number'!$E$2:$E$194,'Line Performance'!$A$11),"")</f>
        <v/>
      </c>
      <c r="AB12" s="8" t="str">
        <f>IFERROR($C$11/SUMIFS('Job Number'!$I$2:$I$194,'Job Number'!$A$2:$A$194,'Line Performance'!AB$1,'Job Number'!$B$2:$B$194,'Line Performance'!$C12,'Job Number'!$E$2:$E$194,'Line Performance'!$A$11),"")</f>
        <v/>
      </c>
      <c r="AC12" s="8" t="str">
        <f>IFERROR($C$11/SUMIFS('Job Number'!$I$2:$I$194,'Job Number'!$A$2:$A$194,'Line Performance'!AC$1,'Job Number'!$B$2:$B$194,'Line Performance'!$C12,'Job Number'!$E$2:$E$194,'Line Performance'!$A$11),"")</f>
        <v/>
      </c>
      <c r="AD12" s="8" t="str">
        <f>IFERROR($C$11/SUMIFS('Job Number'!$I$2:$I$194,'Job Number'!$A$2:$A$194,'Line Performance'!AD$1,'Job Number'!$B$2:$B$194,'Line Performance'!$C12,'Job Number'!$E$2:$E$194,'Line Performance'!$A$11),"")</f>
        <v/>
      </c>
      <c r="AE12" s="8" t="str">
        <f>IFERROR($C$11/SUMIFS('Job Number'!$I$2:$I$194,'Job Number'!$A$2:$A$194,'Line Performance'!AE$1,'Job Number'!$B$2:$B$194,'Line Performance'!$C12,'Job Number'!$E$2:$E$194,'Line Performance'!$A$11),"")</f>
        <v/>
      </c>
      <c r="AF12" s="8" t="str">
        <f>IFERROR($C$11/SUMIFS('Job Number'!$I$2:$I$194,'Job Number'!$A$2:$A$194,'Line Performance'!AF$1,'Job Number'!$B$2:$B$194,'Line Performance'!$C12,'Job Number'!$E$2:$E$194,'Line Performance'!$A$11),"")</f>
        <v/>
      </c>
      <c r="AG12" s="8" t="str">
        <f>IFERROR($C$11/SUMIFS('Job Number'!$I$2:$I$194,'Job Number'!$A$2:$A$194,'Line Performance'!AG$1,'Job Number'!$B$2:$B$194,'Line Performance'!$C12,'Job Number'!$E$2:$E$194,'Line Performance'!$A$11),"")</f>
        <v/>
      </c>
      <c r="AH12" s="8" t="str">
        <f>IFERROR(#REF!/SUMIFS('Job Number'!#REF!,'Job Number'!$A$2:$A$194,'Line Performance'!AH$1,'Job Number'!$B$2:$B$194,'Line Performance'!$C12,'Job Number'!$E$2:$E$194,'Line Performance'!#REF!),"")</f>
        <v/>
      </c>
      <c r="AI12" s="8" t="str">
        <f>IFERROR(#REF!/SUMIFS('Job Number'!#REF!,'Job Number'!$A$2:$A$194,'Line Performance'!AI$1,'Job Number'!$B$2:$B$194,'Line Performance'!$C12,'Job Number'!$E$2:$E$194,'Line Performance'!#REF!),"")</f>
        <v/>
      </c>
      <c r="AJ12" s="8" t="str">
        <f>IFERROR(#REF!/SUMIFS('Job Number'!#REF!,'Job Number'!$A$2:$A$194,'Line Performance'!AJ$1,'Job Number'!$B$2:$B$194,'Line Performance'!$C12,'Job Number'!$E$2:$E$194,'Line Performance'!#REF!),"")</f>
        <v/>
      </c>
      <c r="AK12" s="8" t="str">
        <f>IFERROR(#REF!/SUMIFS('Job Number'!#REF!,'Job Number'!$A$2:$A$194,'Line Performance'!AK$1,'Job Number'!$B$2:$B$194,'Line Performance'!$C12,'Job Number'!$E$2:$E$194,'Line Performance'!#REF!),"")</f>
        <v/>
      </c>
      <c r="AL12" s="8" t="str">
        <f>IFERROR(#REF!/SUMIFS('Job Number'!#REF!,'Job Number'!$A$2:$A$194,'Line Performance'!AL$1,'Job Number'!$B$2:$B$194,'Line Performance'!$C12,'Job Number'!$E$2:$E$194,'Line Performance'!#REF!),"")</f>
        <v/>
      </c>
    </row>
    <row r="13" spans="1:38" ht="15" customHeight="1">
      <c r="A13" s="70"/>
      <c r="B13" s="5"/>
      <c r="C13" s="5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8.75" customHeight="1">
      <c r="A14" s="42" t="str">
        <f>'Line Output'!A14</f>
        <v>W01-03000004</v>
      </c>
      <c r="B14" s="42" t="str">
        <f>'Line Output'!B14</f>
        <v>0,080 A</v>
      </c>
      <c r="C14" s="52">
        <f>IFERROR(VLOOKUP(A14,'FG TYPE'!$B:$D,3,FALSE),0)</f>
        <v>11.66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8" ht="15" customHeight="1">
      <c r="A15" s="70"/>
      <c r="B15" s="5">
        <f>IFERROR(SUM(D15:AG15)/COUNTIF(D15:AG15,"&gt;0"),0)</f>
        <v>1.7714739229024947</v>
      </c>
      <c r="C15" s="53" t="str">
        <f>'Line Output'!C15</f>
        <v>S01</v>
      </c>
      <c r="D15" s="8">
        <f>IFERROR($C$14/SUMIFS('Job Number'!$I$2:$I$194,'Job Number'!$A$2:$A$194,'Line Performance'!D$1,'Job Number'!$B$2:$B$194,'Line Performance'!$C15,'Job Number'!$E$2:$E$194,'Line Performance'!$A$14),"")</f>
        <v>2.5911111111111111</v>
      </c>
      <c r="E15" s="8" t="str">
        <f>IFERROR($C$14/SUMIFS('Job Number'!$I$2:$I$194,'Job Number'!$A$2:$A$194,'Line Performance'!E$1,'Job Number'!$B$2:$B$194,'Line Performance'!$C15,'Job Number'!$E$2:$E$194,'Line Performance'!$A$14),"")</f>
        <v/>
      </c>
      <c r="F15" s="8" t="str">
        <f>IFERROR($C$14/SUMIFS('Job Number'!$I$2:$I$194,'Job Number'!$A$2:$A$194,'Line Performance'!F$1,'Job Number'!$B$2:$B$194,'Line Performance'!$C15,'Job Number'!$E$2:$E$194,'Line Performance'!$A$14),"")</f>
        <v/>
      </c>
      <c r="G15" s="8">
        <f>IFERROR($C$14/SUMIFS('Job Number'!$I$2:$I$194,'Job Number'!$A$2:$A$194,'Line Performance'!G$1,'Job Number'!$B$2:$B$194,'Line Performance'!$C15,'Job Number'!$E$2:$E$194,'Line Performance'!$A$14),"")</f>
        <v>1.9433333333333334</v>
      </c>
      <c r="H15" s="8">
        <f>IFERROR($C$14/SUMIFS('Job Number'!$I$2:$I$194,'Job Number'!$A$2:$A$194,'Line Performance'!H$1,'Job Number'!$B$2:$B$194,'Line Performance'!$C15,'Job Number'!$E$2:$E$194,'Line Performance'!$A$14),"")</f>
        <v>1.9433333333333334</v>
      </c>
      <c r="I15" s="8">
        <f>IFERROR($C$14/SUMIFS('Job Number'!$I$2:$I$194,'Job Number'!$A$2:$A$194,'Line Performance'!I$1,'Job Number'!$B$2:$B$194,'Line Performance'!$C15,'Job Number'!$E$2:$E$194,'Line Performance'!$A$14),"")</f>
        <v>1.6657142857142857</v>
      </c>
      <c r="J15" s="8">
        <f>IFERROR($C$14/SUMIFS('Job Number'!$I$2:$I$194,'Job Number'!$A$2:$A$194,'Line Performance'!J$1,'Job Number'!$B$2:$B$194,'Line Performance'!$C15,'Job Number'!$E$2:$E$194,'Line Performance'!$A$14),"")</f>
        <v>1.6657142857142857</v>
      </c>
      <c r="K15" s="8">
        <f>IFERROR($C$14/SUMIFS('Job Number'!$I$2:$I$194,'Job Number'!$A$2:$A$194,'Line Performance'!K$1,'Job Number'!$B$2:$B$194,'Line Performance'!$C15,'Job Number'!$E$2:$E$194,'Line Performance'!$A$14),"")</f>
        <v>1.6657142857142857</v>
      </c>
      <c r="L15" s="8" t="str">
        <f>IFERROR($C$14/SUMIFS('Job Number'!$I$2:$I$194,'Job Number'!$A$2:$A$194,'Line Performance'!L$1,'Job Number'!$B$2:$B$194,'Line Performance'!$C15,'Job Number'!$E$2:$E$194,'Line Performance'!$A$14),"")</f>
        <v/>
      </c>
      <c r="M15" s="8" t="str">
        <f>IFERROR($C$14/SUMIFS('Job Number'!$I$2:$I$194,'Job Number'!$A$2:$A$194,'Line Performance'!M$1,'Job Number'!$B$2:$B$194,'Line Performance'!$C15,'Job Number'!$E$2:$E$194,'Line Performance'!$A$14),"")</f>
        <v/>
      </c>
      <c r="N15" s="8">
        <f>IFERROR($C$14/SUMIFS('Job Number'!$I$2:$I$194,'Job Number'!$A$2:$A$194,'Line Performance'!N$1,'Job Number'!$B$2:$B$194,'Line Performance'!$C15,'Job Number'!$E$2:$E$194,'Line Performance'!$A$14),"")</f>
        <v>1.6657142857142857</v>
      </c>
      <c r="O15" s="8">
        <f>IFERROR($C$14/SUMIFS('Job Number'!$I$2:$I$194,'Job Number'!$A$2:$A$194,'Line Performance'!O$1,'Job Number'!$B$2:$B$194,'Line Performance'!$C15,'Job Number'!$E$2:$E$194,'Line Performance'!$A$14),"")</f>
        <v>1.6657142857142857</v>
      </c>
      <c r="P15" s="8">
        <f>IFERROR($C$14/SUMIFS('Job Number'!$I$2:$I$194,'Job Number'!$A$2:$A$194,'Line Performance'!P$1,'Job Number'!$B$2:$B$194,'Line Performance'!$C15,'Job Number'!$E$2:$E$194,'Line Performance'!$A$14),"")</f>
        <v>1.6657142857142857</v>
      </c>
      <c r="Q15" s="8">
        <f>IFERROR($C$14/SUMIFS('Job Number'!$I$2:$I$194,'Job Number'!$A$2:$A$194,'Line Performance'!Q$1,'Job Number'!$B$2:$B$194,'Line Performance'!$C15,'Job Number'!$E$2:$E$194,'Line Performance'!$A$14),"")</f>
        <v>1.6657142857142857</v>
      </c>
      <c r="R15" s="8" t="str">
        <f>IFERROR($C$14/SUMIFS('Job Number'!$I$2:$I$194,'Job Number'!$A$2:$A$194,'Line Performance'!R$1,'Job Number'!$B$2:$B$194,'Line Performance'!$C15,'Job Number'!$E$2:$E$194,'Line Performance'!$A$14),"")</f>
        <v/>
      </c>
      <c r="S15" s="8" t="str">
        <f>IFERROR($C$14/SUMIFS('Job Number'!$I$2:$I$194,'Job Number'!$A$2:$A$194,'Line Performance'!S$1,'Job Number'!$B$2:$B$194,'Line Performance'!$C15,'Job Number'!$E$2:$E$194,'Line Performance'!$A$14),"")</f>
        <v/>
      </c>
      <c r="T15" s="8" t="str">
        <f>IFERROR($C$14/SUMIFS('Job Number'!$I$2:$I$194,'Job Number'!$A$2:$A$194,'Line Performance'!T$1,'Job Number'!$B$2:$B$194,'Line Performance'!$C15,'Job Number'!$E$2:$E$194,'Line Performance'!$A$14),"")</f>
        <v/>
      </c>
      <c r="U15" s="8">
        <f>IFERROR($C$14/SUMIFS('Job Number'!$I$2:$I$194,'Job Number'!$A$2:$A$194,'Line Performance'!U$1,'Job Number'!$B$2:$B$194,'Line Performance'!$C15,'Job Number'!$E$2:$E$194,'Line Performance'!$A$14),"")</f>
        <v>1.6657142857142857</v>
      </c>
      <c r="V15" s="8">
        <f>IFERROR($C$14/SUMIFS('Job Number'!$I$2:$I$194,'Job Number'!$A$2:$A$194,'Line Performance'!V$1,'Job Number'!$B$2:$B$194,'Line Performance'!$C15,'Job Number'!$E$2:$E$194,'Line Performance'!$A$14),"")</f>
        <v>1.6657142857142857</v>
      </c>
      <c r="W15" s="8">
        <f>IFERROR($C$14/SUMIFS('Job Number'!$I$2:$I$194,'Job Number'!$A$2:$A$194,'Line Performance'!W$1,'Job Number'!$B$2:$B$194,'Line Performance'!$C15,'Job Number'!$E$2:$E$194,'Line Performance'!$A$14),"")</f>
        <v>1.6657142857142857</v>
      </c>
      <c r="X15" s="8">
        <f>IFERROR($C$14/SUMIFS('Job Number'!$I$2:$I$194,'Job Number'!$A$2:$A$194,'Line Performance'!X$1,'Job Number'!$B$2:$B$194,'Line Performance'!$C15,'Job Number'!$E$2:$E$194,'Line Performance'!$A$14),"")</f>
        <v>1.6657142857142857</v>
      </c>
      <c r="Y15" s="8" t="str">
        <f>IFERROR($C$14/SUMIFS('Job Number'!$I$2:$I$194,'Job Number'!$A$2:$A$194,'Line Performance'!Y$1,'Job Number'!$B$2:$B$194,'Line Performance'!$C15,'Job Number'!$E$2:$E$194,'Line Performance'!$A$14),"")</f>
        <v/>
      </c>
      <c r="Z15" s="8" t="str">
        <f>IFERROR($C$14/SUMIFS('Job Number'!$I$2:$I$194,'Job Number'!$A$2:$A$194,'Line Performance'!Z$1,'Job Number'!$B$2:$B$194,'Line Performance'!$C15,'Job Number'!$E$2:$E$194,'Line Performance'!$A$14),"")</f>
        <v/>
      </c>
      <c r="AA15" s="8" t="str">
        <f>IFERROR($C$14/SUMIFS('Job Number'!$I$2:$I$194,'Job Number'!$A$2:$A$194,'Line Performance'!AA$1,'Job Number'!$B$2:$B$194,'Line Performance'!$C15,'Job Number'!$E$2:$E$194,'Line Performance'!$A$14),"")</f>
        <v/>
      </c>
      <c r="AB15" s="8" t="str">
        <f>IFERROR($C$14/SUMIFS('Job Number'!$I$2:$I$194,'Job Number'!$A$2:$A$194,'Line Performance'!AB$1,'Job Number'!$B$2:$B$194,'Line Performance'!$C15,'Job Number'!$E$2:$E$194,'Line Performance'!$A$14),"")</f>
        <v/>
      </c>
      <c r="AC15" s="8" t="str">
        <f>IFERROR($C$14/SUMIFS('Job Number'!$I$2:$I$194,'Job Number'!$A$2:$A$194,'Line Performance'!AC$1,'Job Number'!$B$2:$B$194,'Line Performance'!$C15,'Job Number'!$E$2:$E$194,'Line Performance'!$A$14),"")</f>
        <v/>
      </c>
      <c r="AD15" s="8" t="str">
        <f>IFERROR($C$14/SUMIFS('Job Number'!$I$2:$I$194,'Job Number'!$A$2:$A$194,'Line Performance'!AD$1,'Job Number'!$B$2:$B$194,'Line Performance'!$C15,'Job Number'!$E$2:$E$194,'Line Performance'!$A$14),"")</f>
        <v/>
      </c>
      <c r="AE15" s="8" t="str">
        <f>IFERROR($C$14/SUMIFS('Job Number'!$I$2:$I$194,'Job Number'!$A$2:$A$194,'Line Performance'!AE$1,'Job Number'!$B$2:$B$194,'Line Performance'!$C15,'Job Number'!$E$2:$E$194,'Line Performance'!$A$14),"")</f>
        <v/>
      </c>
      <c r="AF15" s="8" t="str">
        <f>IFERROR($C$14/SUMIFS('Job Number'!$I$2:$I$194,'Job Number'!$A$2:$A$194,'Line Performance'!AF$1,'Job Number'!$B$2:$B$194,'Line Performance'!$C15,'Job Number'!$E$2:$E$194,'Line Performance'!$A$14),"")</f>
        <v/>
      </c>
      <c r="AG15" s="8" t="str">
        <f>IFERROR($C$14/SUMIFS('Job Number'!$I$2:$I$194,'Job Number'!$A$2:$A$194,'Line Performance'!AG$1,'Job Number'!$B$2:$B$194,'Line Performance'!$C15,'Job Number'!$E$2:$E$194,'Line Performance'!$A$14),"")</f>
        <v/>
      </c>
      <c r="AH15" s="8" t="str">
        <f>IFERROR(#REF!/SUMIFS('Job Number'!#REF!,'Job Number'!$A$2:$A$194,'Line Performance'!AH$1,'Job Number'!$B$2:$B$194,'Line Performance'!$C15,'Job Number'!$E$2:$E$194,'Line Performance'!#REF!),"")</f>
        <v/>
      </c>
      <c r="AI15" s="8" t="str">
        <f>IFERROR(#REF!/SUMIFS('Job Number'!#REF!,'Job Number'!$A$2:$A$194,'Line Performance'!AI$1,'Job Number'!$B$2:$B$194,'Line Performance'!$C15,'Job Number'!$E$2:$E$194,'Line Performance'!#REF!),"")</f>
        <v/>
      </c>
      <c r="AJ15" s="8" t="str">
        <f>IFERROR(#REF!/SUMIFS('Job Number'!#REF!,'Job Number'!$A$2:$A$194,'Line Performance'!AJ$1,'Job Number'!$B$2:$B$194,'Line Performance'!$C15,'Job Number'!$E$2:$E$194,'Line Performance'!#REF!),"")</f>
        <v/>
      </c>
      <c r="AK15" s="8" t="str">
        <f>IFERROR(#REF!/SUMIFS('Job Number'!#REF!,'Job Number'!$A$2:$A$194,'Line Performance'!AK$1,'Job Number'!$B$2:$B$194,'Line Performance'!$C15,'Job Number'!$E$2:$E$194,'Line Performance'!#REF!),"")</f>
        <v/>
      </c>
      <c r="AL15" s="8" t="str">
        <f>IFERROR(#REF!/SUMIFS('Job Number'!#REF!,'Job Number'!$A$2:$A$194,'Line Performance'!AL$1,'Job Number'!$B$2:$B$194,'Line Performance'!$C15,'Job Number'!$E$2:$E$194,'Line Performance'!#REF!),"")</f>
        <v/>
      </c>
    </row>
    <row r="16" spans="1:38" ht="12.75" customHeight="1">
      <c r="A16" s="70"/>
      <c r="B16" s="5"/>
      <c r="C16" s="5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8.75" customHeight="1">
      <c r="A17" s="42" t="str">
        <f>'Line Output'!A17</f>
        <v>W01-03000025</v>
      </c>
      <c r="B17" s="42" t="str">
        <f>'Line Output'!B17</f>
        <v>0,180 A</v>
      </c>
      <c r="C17" s="52">
        <f>IFERROR(VLOOKUP(A17,'FG TYPE'!$B:$D,3,FALSE),0)</f>
        <v>58.88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8" ht="15" customHeight="1">
      <c r="A18" s="70"/>
      <c r="B18" s="5">
        <f>IFERROR(SUM(D18:AG18)/COUNTIF(D18:AG18,"&gt;0"),0)</f>
        <v>0</v>
      </c>
      <c r="C18" s="53" t="str">
        <f>'Line Output'!C18</f>
        <v>S01</v>
      </c>
      <c r="D18" s="8" t="str">
        <f>IFERROR($C$17/SUMIFS('Job Number'!$I$2:$I$194,'Job Number'!$A$2:$A$194,'Line Performance'!D$1,'Job Number'!$B$2:$B$194,'Line Performance'!$C18,'Job Number'!$E$2:$E$194,'Line Performance'!$A$17),"")</f>
        <v/>
      </c>
      <c r="E18" s="8" t="str">
        <f>IFERROR($C$17/SUMIFS('Job Number'!$I$2:$I$194,'Job Number'!$A$2:$A$194,'Line Performance'!E$1,'Job Number'!$B$2:$B$194,'Line Performance'!$C18,'Job Number'!$E$2:$E$194,'Line Performance'!$A$17),"")</f>
        <v/>
      </c>
      <c r="F18" s="8" t="str">
        <f>IFERROR($C$17/SUMIFS('Job Number'!$I$2:$I$194,'Job Number'!$A$2:$A$194,'Line Performance'!F$1,'Job Number'!$B$2:$B$194,'Line Performance'!$C18,'Job Number'!$E$2:$E$194,'Line Performance'!$A$17),"")</f>
        <v/>
      </c>
      <c r="G18" s="8" t="str">
        <f>IFERROR($C$17/SUMIFS('Job Number'!$I$2:$I$194,'Job Number'!$A$2:$A$194,'Line Performance'!G$1,'Job Number'!$B$2:$B$194,'Line Performance'!$C18,'Job Number'!$E$2:$E$194,'Line Performance'!$A$17),"")</f>
        <v/>
      </c>
      <c r="H18" s="8" t="str">
        <f>IFERROR($C$17/SUMIFS('Job Number'!$I$2:$I$194,'Job Number'!$A$2:$A$194,'Line Performance'!H$1,'Job Number'!$B$2:$B$194,'Line Performance'!$C18,'Job Number'!$E$2:$E$194,'Line Performance'!$A$17),"")</f>
        <v/>
      </c>
      <c r="I18" s="8" t="str">
        <f>IFERROR($C$17/SUMIFS('Job Number'!$I$2:$I$194,'Job Number'!$A$2:$A$194,'Line Performance'!I$1,'Job Number'!$B$2:$B$194,'Line Performance'!$C18,'Job Number'!$E$2:$E$194,'Line Performance'!$A$17),"")</f>
        <v/>
      </c>
      <c r="J18" s="8" t="str">
        <f>IFERROR($C$17/SUMIFS('Job Number'!$I$2:$I$194,'Job Number'!$A$2:$A$194,'Line Performance'!J$1,'Job Number'!$B$2:$B$194,'Line Performance'!$C18,'Job Number'!$E$2:$E$194,'Line Performance'!$A$17),"")</f>
        <v/>
      </c>
      <c r="K18" s="8" t="str">
        <f>IFERROR($C$17/SUMIFS('Job Number'!$I$2:$I$194,'Job Number'!$A$2:$A$194,'Line Performance'!K$1,'Job Number'!$B$2:$B$194,'Line Performance'!$C18,'Job Number'!$E$2:$E$194,'Line Performance'!$A$17),"")</f>
        <v/>
      </c>
      <c r="L18" s="8" t="str">
        <f>IFERROR($C$17/SUMIFS('Job Number'!$I$2:$I$194,'Job Number'!$A$2:$A$194,'Line Performance'!L$1,'Job Number'!$B$2:$B$194,'Line Performance'!$C18,'Job Number'!$E$2:$E$194,'Line Performance'!$A$17),"")</f>
        <v/>
      </c>
      <c r="M18" s="8" t="str">
        <f>IFERROR($C$17/SUMIFS('Job Number'!$I$2:$I$194,'Job Number'!$A$2:$A$194,'Line Performance'!M$1,'Job Number'!$B$2:$B$194,'Line Performance'!$C18,'Job Number'!$E$2:$E$194,'Line Performance'!$A$17),"")</f>
        <v/>
      </c>
      <c r="N18" s="8" t="str">
        <f>IFERROR($C$17/SUMIFS('Job Number'!$I$2:$I$194,'Job Number'!$A$2:$A$194,'Line Performance'!N$1,'Job Number'!$B$2:$B$194,'Line Performance'!$C18,'Job Number'!$E$2:$E$194,'Line Performance'!$A$17),"")</f>
        <v/>
      </c>
      <c r="O18" s="8" t="str">
        <f>IFERROR($C$17/SUMIFS('Job Number'!$I$2:$I$194,'Job Number'!$A$2:$A$194,'Line Performance'!O$1,'Job Number'!$B$2:$B$194,'Line Performance'!$C18,'Job Number'!$E$2:$E$194,'Line Performance'!$A$17),"")</f>
        <v/>
      </c>
      <c r="P18" s="8" t="str">
        <f>IFERROR($C$17/SUMIFS('Job Number'!$I$2:$I$194,'Job Number'!$A$2:$A$194,'Line Performance'!P$1,'Job Number'!$B$2:$B$194,'Line Performance'!$C18,'Job Number'!$E$2:$E$194,'Line Performance'!$A$17),"")</f>
        <v/>
      </c>
      <c r="Q18" s="8" t="str">
        <f>IFERROR($C$17/SUMIFS('Job Number'!$I$2:$I$194,'Job Number'!$A$2:$A$194,'Line Performance'!Q$1,'Job Number'!$B$2:$B$194,'Line Performance'!$C18,'Job Number'!$E$2:$E$194,'Line Performance'!$A$17),"")</f>
        <v/>
      </c>
      <c r="R18" s="8" t="str">
        <f>IFERROR($C$17/SUMIFS('Job Number'!$I$2:$I$194,'Job Number'!$A$2:$A$194,'Line Performance'!R$1,'Job Number'!$B$2:$B$194,'Line Performance'!$C18,'Job Number'!$E$2:$E$194,'Line Performance'!$A$17),"")</f>
        <v/>
      </c>
      <c r="S18" s="8" t="str">
        <f>IFERROR($C$17/SUMIFS('Job Number'!$I$2:$I$194,'Job Number'!$A$2:$A$194,'Line Performance'!S$1,'Job Number'!$B$2:$B$194,'Line Performance'!$C18,'Job Number'!$E$2:$E$194,'Line Performance'!$A$17),"")</f>
        <v/>
      </c>
      <c r="T18" s="8" t="str">
        <f>IFERROR($C$17/SUMIFS('Job Number'!$I$2:$I$194,'Job Number'!$A$2:$A$194,'Line Performance'!T$1,'Job Number'!$B$2:$B$194,'Line Performance'!$C18,'Job Number'!$E$2:$E$194,'Line Performance'!$A$17),"")</f>
        <v/>
      </c>
      <c r="U18" s="8" t="str">
        <f>IFERROR($C$17/SUMIFS('Job Number'!$I$2:$I$194,'Job Number'!$A$2:$A$194,'Line Performance'!U$1,'Job Number'!$B$2:$B$194,'Line Performance'!$C18,'Job Number'!$E$2:$E$194,'Line Performance'!$A$17),"")</f>
        <v/>
      </c>
      <c r="V18" s="8" t="str">
        <f>IFERROR($C$17/SUMIFS('Job Number'!$I$2:$I$194,'Job Number'!$A$2:$A$194,'Line Performance'!V$1,'Job Number'!$B$2:$B$194,'Line Performance'!$C18,'Job Number'!$E$2:$E$194,'Line Performance'!$A$17),"")</f>
        <v/>
      </c>
      <c r="W18" s="8" t="str">
        <f>IFERROR($C$17/SUMIFS('Job Number'!$I$2:$I$194,'Job Number'!$A$2:$A$194,'Line Performance'!W$1,'Job Number'!$B$2:$B$194,'Line Performance'!$C18,'Job Number'!$E$2:$E$194,'Line Performance'!$A$17),"")</f>
        <v/>
      </c>
      <c r="X18" s="8" t="str">
        <f>IFERROR($C$17/SUMIFS('Job Number'!$I$2:$I$194,'Job Number'!$A$2:$A$194,'Line Performance'!X$1,'Job Number'!$B$2:$B$194,'Line Performance'!$C18,'Job Number'!$E$2:$E$194,'Line Performance'!$A$17),"")</f>
        <v/>
      </c>
      <c r="Y18" s="8" t="str">
        <f>IFERROR($C$17/SUMIFS('Job Number'!$I$2:$I$194,'Job Number'!$A$2:$A$194,'Line Performance'!Y$1,'Job Number'!$B$2:$B$194,'Line Performance'!$C18,'Job Number'!$E$2:$E$194,'Line Performance'!$A$17),"")</f>
        <v/>
      </c>
      <c r="Z18" s="8" t="str">
        <f>IFERROR($C$17/SUMIFS('Job Number'!$I$2:$I$194,'Job Number'!$A$2:$A$194,'Line Performance'!Z$1,'Job Number'!$B$2:$B$194,'Line Performance'!$C18,'Job Number'!$E$2:$E$194,'Line Performance'!$A$17),"")</f>
        <v/>
      </c>
      <c r="AA18" s="8" t="str">
        <f>IFERROR($C$17/SUMIFS('Job Number'!$I$2:$I$194,'Job Number'!$A$2:$A$194,'Line Performance'!AA$1,'Job Number'!$B$2:$B$194,'Line Performance'!$C18,'Job Number'!$E$2:$E$194,'Line Performance'!$A$17),"")</f>
        <v/>
      </c>
      <c r="AB18" s="8" t="str">
        <f>IFERROR($C$17/SUMIFS('Job Number'!$I$2:$I$194,'Job Number'!$A$2:$A$194,'Line Performance'!AB$1,'Job Number'!$B$2:$B$194,'Line Performance'!$C18,'Job Number'!$E$2:$E$194,'Line Performance'!$A$17),"")</f>
        <v/>
      </c>
      <c r="AC18" s="8" t="str">
        <f>IFERROR($C$17/SUMIFS('Job Number'!$I$2:$I$194,'Job Number'!$A$2:$A$194,'Line Performance'!AC$1,'Job Number'!$B$2:$B$194,'Line Performance'!$C18,'Job Number'!$E$2:$E$194,'Line Performance'!$A$17),"")</f>
        <v/>
      </c>
      <c r="AD18" s="8" t="str">
        <f>IFERROR($C$17/SUMIFS('Job Number'!$I$2:$I$194,'Job Number'!$A$2:$A$194,'Line Performance'!AD$1,'Job Number'!$B$2:$B$194,'Line Performance'!$C18,'Job Number'!$E$2:$E$194,'Line Performance'!$A$17),"")</f>
        <v/>
      </c>
      <c r="AE18" s="8" t="str">
        <f>IFERROR($C$17/SUMIFS('Job Number'!$I$2:$I$194,'Job Number'!$A$2:$A$194,'Line Performance'!AE$1,'Job Number'!$B$2:$B$194,'Line Performance'!$C18,'Job Number'!$E$2:$E$194,'Line Performance'!$A$17),"")</f>
        <v/>
      </c>
      <c r="AF18" s="8" t="str">
        <f>IFERROR($C$17/SUMIFS('Job Number'!$I$2:$I$194,'Job Number'!$A$2:$A$194,'Line Performance'!AF$1,'Job Number'!$B$2:$B$194,'Line Performance'!$C18,'Job Number'!$E$2:$E$194,'Line Performance'!$A$17),"")</f>
        <v/>
      </c>
      <c r="AG18" s="8" t="str">
        <f>IFERROR($C$17/SUMIFS('Job Number'!$I$2:$I$194,'Job Number'!$A$2:$A$194,'Line Performance'!AG$1,'Job Number'!$B$2:$B$194,'Line Performance'!$C18,'Job Number'!$E$2:$E$194,'Line Performance'!$A$17),"")</f>
        <v/>
      </c>
      <c r="AH18" s="8" t="str">
        <f>IFERROR(#REF!/SUMIFS('Job Number'!#REF!,'Job Number'!$A$2:$A$194,'Line Performance'!AH$1,'Job Number'!$B$2:$B$194,'Line Performance'!$C18,'Job Number'!$E$2:$E$194,'Line Performance'!#REF!),"")</f>
        <v/>
      </c>
      <c r="AI18" s="8" t="str">
        <f>IFERROR(#REF!/SUMIFS('Job Number'!#REF!,'Job Number'!$A$2:$A$194,'Line Performance'!AI$1,'Job Number'!$B$2:$B$194,'Line Performance'!$C18,'Job Number'!$E$2:$E$194,'Line Performance'!#REF!),"")</f>
        <v/>
      </c>
      <c r="AJ18" s="8" t="str">
        <f>IFERROR(#REF!/SUMIFS('Job Number'!#REF!,'Job Number'!$A$2:$A$194,'Line Performance'!AJ$1,'Job Number'!$B$2:$B$194,'Line Performance'!$C18,'Job Number'!$E$2:$E$194,'Line Performance'!#REF!),"")</f>
        <v/>
      </c>
      <c r="AK18" s="8" t="str">
        <f>IFERROR(#REF!/SUMIFS('Job Number'!#REF!,'Job Number'!$A$2:$A$194,'Line Performance'!AK$1,'Job Number'!$B$2:$B$194,'Line Performance'!$C18,'Job Number'!$E$2:$E$194,'Line Performance'!#REF!),"")</f>
        <v/>
      </c>
      <c r="AL18" s="8" t="str">
        <f>IFERROR(#REF!/SUMIFS('Job Number'!#REF!,'Job Number'!$A$2:$A$194,'Line Performance'!AL$1,'Job Number'!$B$2:$B$194,'Line Performance'!$C18,'Job Number'!$E$2:$E$194,'Line Performance'!#REF!),"")</f>
        <v/>
      </c>
    </row>
    <row r="19" spans="1:38" ht="15" customHeight="1">
      <c r="A19" s="70"/>
      <c r="B19" s="5"/>
      <c r="C19" s="5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8.75" customHeight="1">
      <c r="A20" s="42" t="str">
        <f>'Line Output'!A20</f>
        <v>W01-04040001</v>
      </c>
      <c r="B20" s="42" t="str">
        <f>'Line Output'!B20</f>
        <v>0,080 UEW</v>
      </c>
      <c r="C20" s="52">
        <f>IFERROR(VLOOKUP(A20,'FG TYPE'!$B:$D,3,FALSE),0)</f>
        <v>12.25</v>
      </c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8" ht="15" customHeight="1">
      <c r="A21" s="70"/>
      <c r="B21" s="5">
        <f>IFERROR(SUM(D21:AG21)/COUNTIF(D21:AG21,"&gt;0"),0)</f>
        <v>2.333333333333333</v>
      </c>
      <c r="C21" s="53" t="str">
        <f>'Line Output'!C21</f>
        <v>S01</v>
      </c>
      <c r="D21" s="8" t="str">
        <f>IFERROR($C$20/SUMIFS('Job Number'!$I$2:$I$194,'Job Number'!$A$2:$A$194,'Line Performance'!D$1,'Job Number'!$B$2:$B$194,'Line Performance'!$C21,'Job Number'!$E$2:$E$194,'Line Performance'!$A$20),"")</f>
        <v/>
      </c>
      <c r="E21" s="8" t="str">
        <f>IFERROR($C$20/SUMIFS('Job Number'!$I$2:$I$194,'Job Number'!$A$2:$A$194,'Line Performance'!E$1,'Job Number'!$B$2:$B$194,'Line Performance'!$C21,'Job Number'!$E$2:$E$194,'Line Performance'!$A$20),"")</f>
        <v/>
      </c>
      <c r="F21" s="8" t="str">
        <f>IFERROR($C$20/SUMIFS('Job Number'!$I$2:$I$194,'Job Number'!$A$2:$A$194,'Line Performance'!F$1,'Job Number'!$B$2:$B$194,'Line Performance'!$C21,'Job Number'!$E$2:$E$194,'Line Performance'!$A$20),"")</f>
        <v/>
      </c>
      <c r="G21" s="8" t="str">
        <f>IFERROR($C$20/SUMIFS('Job Number'!$I$2:$I$194,'Job Number'!$A$2:$A$194,'Line Performance'!G$1,'Job Number'!$B$2:$B$194,'Line Performance'!$C21,'Job Number'!$E$2:$E$194,'Line Performance'!$A$20),"")</f>
        <v/>
      </c>
      <c r="H21" s="8" t="str">
        <f>IFERROR($C$20/SUMIFS('Job Number'!$I$2:$I$194,'Job Number'!$A$2:$A$194,'Line Performance'!H$1,'Job Number'!$B$2:$B$194,'Line Performance'!$C21,'Job Number'!$E$2:$E$194,'Line Performance'!$A$20),"")</f>
        <v/>
      </c>
      <c r="I21" s="8" t="str">
        <f>IFERROR($C$20/SUMIFS('Job Number'!$I$2:$I$194,'Job Number'!$A$2:$A$194,'Line Performance'!I$1,'Job Number'!$B$2:$B$194,'Line Performance'!$C21,'Job Number'!$E$2:$E$194,'Line Performance'!$A$20),"")</f>
        <v/>
      </c>
      <c r="J21" s="8" t="str">
        <f>IFERROR($C$20/SUMIFS('Job Number'!$I$2:$I$194,'Job Number'!$A$2:$A$194,'Line Performance'!J$1,'Job Number'!$B$2:$B$194,'Line Performance'!$C21,'Job Number'!$E$2:$E$194,'Line Performance'!$A$20),"")</f>
        <v/>
      </c>
      <c r="K21" s="8" t="str">
        <f>IFERROR($C$20/SUMIFS('Job Number'!$I$2:$I$194,'Job Number'!$A$2:$A$194,'Line Performance'!K$1,'Job Number'!$B$2:$B$194,'Line Performance'!$C21,'Job Number'!$E$2:$E$194,'Line Performance'!$A$20),"")</f>
        <v/>
      </c>
      <c r="L21" s="8" t="str">
        <f>IFERROR($C$20/SUMIFS('Job Number'!$I$2:$I$194,'Job Number'!$A$2:$A$194,'Line Performance'!L$1,'Job Number'!$B$2:$B$194,'Line Performance'!$C21,'Job Number'!$E$2:$E$194,'Line Performance'!$A$20),"")</f>
        <v/>
      </c>
      <c r="M21" s="8" t="str">
        <f>IFERROR($C$20/SUMIFS('Job Number'!$I$2:$I$194,'Job Number'!$A$2:$A$194,'Line Performance'!M$1,'Job Number'!$B$2:$B$194,'Line Performance'!$C21,'Job Number'!$E$2:$E$194,'Line Performance'!$A$20),"")</f>
        <v/>
      </c>
      <c r="N21" s="8" t="str">
        <f>IFERROR($C$20/SUMIFS('Job Number'!$I$2:$I$194,'Job Number'!$A$2:$A$194,'Line Performance'!N$1,'Job Number'!$B$2:$B$194,'Line Performance'!$C21,'Job Number'!$E$2:$E$194,'Line Performance'!$A$20),"")</f>
        <v/>
      </c>
      <c r="O21" s="8" t="str">
        <f>IFERROR($C$20/SUMIFS('Job Number'!$I$2:$I$194,'Job Number'!$A$2:$A$194,'Line Performance'!O$1,'Job Number'!$B$2:$B$194,'Line Performance'!$C21,'Job Number'!$E$2:$E$194,'Line Performance'!$A$20),"")</f>
        <v/>
      </c>
      <c r="P21" s="8" t="str">
        <f>IFERROR($C$20/SUMIFS('Job Number'!$I$2:$I$194,'Job Number'!$A$2:$A$194,'Line Performance'!P$1,'Job Number'!$B$2:$B$194,'Line Performance'!$C21,'Job Number'!$E$2:$E$194,'Line Performance'!$A$20),"")</f>
        <v/>
      </c>
      <c r="Q21" s="8" t="str">
        <f>IFERROR($C$20/SUMIFS('Job Number'!$I$2:$I$194,'Job Number'!$A$2:$A$194,'Line Performance'!Q$1,'Job Number'!$B$2:$B$194,'Line Performance'!$C21,'Job Number'!$E$2:$E$194,'Line Performance'!$A$20),"")</f>
        <v/>
      </c>
      <c r="R21" s="8" t="str">
        <f>IFERROR($C$20/SUMIFS('Job Number'!$I$2:$I$194,'Job Number'!$A$2:$A$194,'Line Performance'!R$1,'Job Number'!$B$2:$B$194,'Line Performance'!$C21,'Job Number'!$E$2:$E$194,'Line Performance'!$A$20),"")</f>
        <v/>
      </c>
      <c r="S21" s="8" t="str">
        <f>IFERROR($C$20/SUMIFS('Job Number'!$I$2:$I$194,'Job Number'!$A$2:$A$194,'Line Performance'!S$1,'Job Number'!$B$2:$B$194,'Line Performance'!$C21,'Job Number'!$E$2:$E$194,'Line Performance'!$A$20),"")</f>
        <v/>
      </c>
      <c r="T21" s="8" t="str">
        <f>IFERROR($C$20/SUMIFS('Job Number'!$I$2:$I$194,'Job Number'!$A$2:$A$194,'Line Performance'!T$1,'Job Number'!$B$2:$B$194,'Line Performance'!$C21,'Job Number'!$E$2:$E$194,'Line Performance'!$A$20),"")</f>
        <v/>
      </c>
      <c r="U21" s="8" t="str">
        <f>IFERROR($C$20/SUMIFS('Job Number'!$I$2:$I$194,'Job Number'!$A$2:$A$194,'Line Performance'!U$1,'Job Number'!$B$2:$B$194,'Line Performance'!$C21,'Job Number'!$E$2:$E$194,'Line Performance'!$A$20),"")</f>
        <v/>
      </c>
      <c r="V21" s="8" t="str">
        <f>IFERROR($C$20/SUMIFS('Job Number'!$I$2:$I$194,'Job Number'!$A$2:$A$194,'Line Performance'!V$1,'Job Number'!$B$2:$B$194,'Line Performance'!$C21,'Job Number'!$E$2:$E$194,'Line Performance'!$A$20),"")</f>
        <v/>
      </c>
      <c r="W21" s="8" t="str">
        <f>IFERROR($C$20/SUMIFS('Job Number'!$I$2:$I$194,'Job Number'!$A$2:$A$194,'Line Performance'!W$1,'Job Number'!$B$2:$B$194,'Line Performance'!$C21,'Job Number'!$E$2:$E$194,'Line Performance'!$A$20),"")</f>
        <v/>
      </c>
      <c r="X21" s="8">
        <f>IFERROR($C$20/SUMIFS('Job Number'!$I$2:$I$194,'Job Number'!$A$2:$A$194,'Line Performance'!X$1,'Job Number'!$B$2:$B$194,'Line Performance'!$C21,'Job Number'!$E$2:$E$194,'Line Performance'!$A$20),"")</f>
        <v>1.75</v>
      </c>
      <c r="Y21" s="8" t="str">
        <f>IFERROR($C$20/SUMIFS('Job Number'!$I$2:$I$194,'Job Number'!$A$2:$A$194,'Line Performance'!Y$1,'Job Number'!$B$2:$B$194,'Line Performance'!$C21,'Job Number'!$E$2:$E$194,'Line Performance'!$A$20),"")</f>
        <v/>
      </c>
      <c r="Z21" s="8" t="str">
        <f>IFERROR($C$20/SUMIFS('Job Number'!$I$2:$I$194,'Job Number'!$A$2:$A$194,'Line Performance'!Z$1,'Job Number'!$B$2:$B$194,'Line Performance'!$C21,'Job Number'!$E$2:$E$194,'Line Performance'!$A$20),"")</f>
        <v/>
      </c>
      <c r="AA21" s="8" t="str">
        <f>IFERROR($C$20/SUMIFS('Job Number'!$I$2:$I$194,'Job Number'!$A$2:$A$194,'Line Performance'!AA$1,'Job Number'!$B$2:$B$194,'Line Performance'!$C21,'Job Number'!$E$2:$E$194,'Line Performance'!$A$20),"")</f>
        <v/>
      </c>
      <c r="AB21" s="8" t="str">
        <f>IFERROR($C$20/SUMIFS('Job Number'!$I$2:$I$194,'Job Number'!$A$2:$A$194,'Line Performance'!AB$1,'Job Number'!$B$2:$B$194,'Line Performance'!$C21,'Job Number'!$E$2:$E$194,'Line Performance'!$A$20),"")</f>
        <v/>
      </c>
      <c r="AC21" s="8">
        <f>IFERROR($C$20/SUMIFS('Job Number'!$I$2:$I$194,'Job Number'!$A$2:$A$194,'Line Performance'!AC$1,'Job Number'!$B$2:$B$194,'Line Performance'!$C21,'Job Number'!$E$2:$E$194,'Line Performance'!$A$20),"")</f>
        <v>4.083333333333333</v>
      </c>
      <c r="AD21" s="8">
        <f>IFERROR($C$20/SUMIFS('Job Number'!$I$2:$I$194,'Job Number'!$A$2:$A$194,'Line Performance'!AD$1,'Job Number'!$B$2:$B$194,'Line Performance'!$C21,'Job Number'!$E$2:$E$194,'Line Performance'!$A$20),"")</f>
        <v>1.75</v>
      </c>
      <c r="AE21" s="8">
        <f>IFERROR($C$20/SUMIFS('Job Number'!$I$2:$I$194,'Job Number'!$A$2:$A$194,'Line Performance'!AE$1,'Job Number'!$B$2:$B$194,'Line Performance'!$C21,'Job Number'!$E$2:$E$194,'Line Performance'!$A$20),"")</f>
        <v>1.75</v>
      </c>
      <c r="AF21" s="8" t="str">
        <f>IFERROR($C$20/SUMIFS('Job Number'!$I$2:$I$194,'Job Number'!$A$2:$A$194,'Line Performance'!AF$1,'Job Number'!$B$2:$B$194,'Line Performance'!$C21,'Job Number'!$E$2:$E$194,'Line Performance'!$A$20),"")</f>
        <v/>
      </c>
      <c r="AG21" s="8" t="str">
        <f>IFERROR($C$20/SUMIFS('Job Number'!$I$2:$I$194,'Job Number'!$A$2:$A$194,'Line Performance'!AG$1,'Job Number'!$B$2:$B$194,'Line Performance'!$C21,'Job Number'!$E$2:$E$194,'Line Performance'!$A$20),"")</f>
        <v/>
      </c>
      <c r="AH21" s="8" t="str">
        <f>IFERROR(#REF!/SUMIFS('Job Number'!#REF!,'Job Number'!$A$2:$A$194,'Line Performance'!AH$1,'Job Number'!$B$2:$B$194,'Line Performance'!$C21,'Job Number'!$E$2:$E$194,'Line Performance'!#REF!),"")</f>
        <v/>
      </c>
      <c r="AI21" s="8" t="str">
        <f>IFERROR(#REF!/SUMIFS('Job Number'!#REF!,'Job Number'!$A$2:$A$194,'Line Performance'!AI$1,'Job Number'!$B$2:$B$194,'Line Performance'!$C21,'Job Number'!$E$2:$E$194,'Line Performance'!#REF!),"")</f>
        <v/>
      </c>
      <c r="AJ21" s="8" t="str">
        <f>IFERROR(#REF!/SUMIFS('Job Number'!#REF!,'Job Number'!$A$2:$A$194,'Line Performance'!AJ$1,'Job Number'!$B$2:$B$194,'Line Performance'!$C21,'Job Number'!$E$2:$E$194,'Line Performance'!#REF!),"")</f>
        <v/>
      </c>
      <c r="AK21" s="8" t="str">
        <f>IFERROR(#REF!/SUMIFS('Job Number'!#REF!,'Job Number'!$A$2:$A$194,'Line Performance'!AK$1,'Job Number'!$B$2:$B$194,'Line Performance'!$C21,'Job Number'!$E$2:$E$194,'Line Performance'!#REF!),"")</f>
        <v/>
      </c>
      <c r="AL21" s="8" t="str">
        <f>IFERROR(#REF!/SUMIFS('Job Number'!#REF!,'Job Number'!$A$2:$A$194,'Line Performance'!AL$1,'Job Number'!$B$2:$B$194,'Line Performance'!$C21,'Job Number'!$E$2:$E$194,'Line Performance'!#REF!),"")</f>
        <v/>
      </c>
    </row>
    <row r="22" spans="1:38" ht="15" customHeight="1">
      <c r="A22" s="70"/>
      <c r="B22" s="5"/>
      <c r="C22" s="5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8.75" customHeight="1">
      <c r="A23" s="42" t="str">
        <f>'Line Output'!A23</f>
        <v>W01-04040011</v>
      </c>
      <c r="B23" s="42" t="str">
        <f>'Line Output'!B23</f>
        <v>0,080 T</v>
      </c>
      <c r="C23" s="52">
        <f>IFERROR(VLOOKUP(A23,'FG TYPE'!$B:$D,3,FALSE),0)</f>
        <v>0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8" ht="15" customHeight="1">
      <c r="A24" s="70"/>
      <c r="B24" s="5">
        <f>IFERROR(SUM(D24:AG24)/COUNTIF(D24:AG24,"&gt;0"),0)</f>
        <v>0</v>
      </c>
      <c r="C24" s="53" t="str">
        <f>'Line Output'!C24</f>
        <v>S01</v>
      </c>
      <c r="D24" s="8" t="str">
        <f>IFERROR($C$23/SUMIFS('Job Number'!$I$2:$I$194,'Job Number'!$A$2:$A$194,'Line Performance'!D$1,'Job Number'!$B$2:$B$194,'Line Performance'!$C24,'Job Number'!$E$2:$E$194,'Line Performance'!$A$23),"")</f>
        <v/>
      </c>
      <c r="E24" s="8" t="str">
        <f>IFERROR($C$23/SUMIFS('Job Number'!$I$2:$I$194,'Job Number'!$A$2:$A$194,'Line Performance'!E$1,'Job Number'!$B$2:$B$194,'Line Performance'!$C24,'Job Number'!$E$2:$E$194,'Line Performance'!$A$23),"")</f>
        <v/>
      </c>
      <c r="F24" s="8" t="str">
        <f>IFERROR($C$23/SUMIFS('Job Number'!$I$2:$I$194,'Job Number'!$A$2:$A$194,'Line Performance'!F$1,'Job Number'!$B$2:$B$194,'Line Performance'!$C24,'Job Number'!$E$2:$E$194,'Line Performance'!$A$23),"")</f>
        <v/>
      </c>
      <c r="G24" s="8" t="str">
        <f>IFERROR($C$23/SUMIFS('Job Number'!$I$2:$I$194,'Job Number'!$A$2:$A$194,'Line Performance'!G$1,'Job Number'!$B$2:$B$194,'Line Performance'!$C24,'Job Number'!$E$2:$E$194,'Line Performance'!$A$23),"")</f>
        <v/>
      </c>
      <c r="H24" s="8" t="str">
        <f>IFERROR($C$23/SUMIFS('Job Number'!$I$2:$I$194,'Job Number'!$A$2:$A$194,'Line Performance'!H$1,'Job Number'!$B$2:$B$194,'Line Performance'!$C24,'Job Number'!$E$2:$E$194,'Line Performance'!$A$23),"")</f>
        <v/>
      </c>
      <c r="I24" s="8" t="str">
        <f>IFERROR($C$23/SUMIFS('Job Number'!$I$2:$I$194,'Job Number'!$A$2:$A$194,'Line Performance'!I$1,'Job Number'!$B$2:$B$194,'Line Performance'!$C24,'Job Number'!$E$2:$E$194,'Line Performance'!$A$23),"")</f>
        <v/>
      </c>
      <c r="J24" s="8" t="str">
        <f>IFERROR($C$23/SUMIFS('Job Number'!$I$2:$I$194,'Job Number'!$A$2:$A$194,'Line Performance'!J$1,'Job Number'!$B$2:$B$194,'Line Performance'!$C24,'Job Number'!$E$2:$E$194,'Line Performance'!$A$23),"")</f>
        <v/>
      </c>
      <c r="K24" s="8" t="str">
        <f>IFERROR($C$23/SUMIFS('Job Number'!$I$2:$I$194,'Job Number'!$A$2:$A$194,'Line Performance'!K$1,'Job Number'!$B$2:$B$194,'Line Performance'!$C24,'Job Number'!$E$2:$E$194,'Line Performance'!$A$23),"")</f>
        <v/>
      </c>
      <c r="L24" s="8" t="str">
        <f>IFERROR($C$23/SUMIFS('Job Number'!$I$2:$I$194,'Job Number'!$A$2:$A$194,'Line Performance'!L$1,'Job Number'!$B$2:$B$194,'Line Performance'!$C24,'Job Number'!$E$2:$E$194,'Line Performance'!$A$23),"")</f>
        <v/>
      </c>
      <c r="M24" s="8" t="str">
        <f>IFERROR($C$23/SUMIFS('Job Number'!$I$2:$I$194,'Job Number'!$A$2:$A$194,'Line Performance'!M$1,'Job Number'!$B$2:$B$194,'Line Performance'!$C24,'Job Number'!$E$2:$E$194,'Line Performance'!$A$23),"")</f>
        <v/>
      </c>
      <c r="N24" s="8" t="str">
        <f>IFERROR($C$23/SUMIFS('Job Number'!$I$2:$I$194,'Job Number'!$A$2:$A$194,'Line Performance'!N$1,'Job Number'!$B$2:$B$194,'Line Performance'!$C24,'Job Number'!$E$2:$E$194,'Line Performance'!$A$23),"")</f>
        <v/>
      </c>
      <c r="O24" s="8" t="str">
        <f>IFERROR($C$23/SUMIFS('Job Number'!$I$2:$I$194,'Job Number'!$A$2:$A$194,'Line Performance'!O$1,'Job Number'!$B$2:$B$194,'Line Performance'!$C24,'Job Number'!$E$2:$E$194,'Line Performance'!$A$23),"")</f>
        <v/>
      </c>
      <c r="P24" s="8" t="str">
        <f>IFERROR($C$23/SUMIFS('Job Number'!$I$2:$I$194,'Job Number'!$A$2:$A$194,'Line Performance'!P$1,'Job Number'!$B$2:$B$194,'Line Performance'!$C24,'Job Number'!$E$2:$E$194,'Line Performance'!$A$23),"")</f>
        <v/>
      </c>
      <c r="Q24" s="8" t="str">
        <f>IFERROR($C$23/SUMIFS('Job Number'!$I$2:$I$194,'Job Number'!$A$2:$A$194,'Line Performance'!Q$1,'Job Number'!$B$2:$B$194,'Line Performance'!$C24,'Job Number'!$E$2:$E$194,'Line Performance'!$A$23),"")</f>
        <v/>
      </c>
      <c r="R24" s="8" t="str">
        <f>IFERROR($C$23/SUMIFS('Job Number'!$I$2:$I$194,'Job Number'!$A$2:$A$194,'Line Performance'!R$1,'Job Number'!$B$2:$B$194,'Line Performance'!$C24,'Job Number'!$E$2:$E$194,'Line Performance'!$A$23),"")</f>
        <v/>
      </c>
      <c r="S24" s="8" t="str">
        <f>IFERROR($C$23/SUMIFS('Job Number'!$I$2:$I$194,'Job Number'!$A$2:$A$194,'Line Performance'!S$1,'Job Number'!$B$2:$B$194,'Line Performance'!$C24,'Job Number'!$E$2:$E$194,'Line Performance'!$A$23),"")</f>
        <v/>
      </c>
      <c r="T24" s="8" t="str">
        <f>IFERROR($C$23/SUMIFS('Job Number'!$I$2:$I$194,'Job Number'!$A$2:$A$194,'Line Performance'!T$1,'Job Number'!$B$2:$B$194,'Line Performance'!$C24,'Job Number'!$E$2:$E$194,'Line Performance'!$A$23),"")</f>
        <v/>
      </c>
      <c r="U24" s="8" t="str">
        <f>IFERROR($C$23/SUMIFS('Job Number'!$I$2:$I$194,'Job Number'!$A$2:$A$194,'Line Performance'!U$1,'Job Number'!$B$2:$B$194,'Line Performance'!$C24,'Job Number'!$E$2:$E$194,'Line Performance'!$A$23),"")</f>
        <v/>
      </c>
      <c r="V24" s="8" t="str">
        <f>IFERROR($C$23/SUMIFS('Job Number'!$I$2:$I$194,'Job Number'!$A$2:$A$194,'Line Performance'!V$1,'Job Number'!$B$2:$B$194,'Line Performance'!$C24,'Job Number'!$E$2:$E$194,'Line Performance'!$A$23),"")</f>
        <v/>
      </c>
      <c r="W24" s="8" t="str">
        <f>IFERROR($C$23/SUMIFS('Job Number'!$I$2:$I$194,'Job Number'!$A$2:$A$194,'Line Performance'!W$1,'Job Number'!$B$2:$B$194,'Line Performance'!$C24,'Job Number'!$E$2:$E$194,'Line Performance'!$A$23),"")</f>
        <v/>
      </c>
      <c r="X24" s="8" t="str">
        <f>IFERROR($C$23/SUMIFS('Job Number'!$I$2:$I$194,'Job Number'!$A$2:$A$194,'Line Performance'!X$1,'Job Number'!$B$2:$B$194,'Line Performance'!$C24,'Job Number'!$E$2:$E$194,'Line Performance'!$A$23),"")</f>
        <v/>
      </c>
      <c r="Y24" s="8" t="str">
        <f>IFERROR($C$23/SUMIFS('Job Number'!$I$2:$I$194,'Job Number'!$A$2:$A$194,'Line Performance'!Y$1,'Job Number'!$B$2:$B$194,'Line Performance'!$C24,'Job Number'!$E$2:$E$194,'Line Performance'!$A$23),"")</f>
        <v/>
      </c>
      <c r="Z24" s="8" t="str">
        <f>IFERROR($C$23/SUMIFS('Job Number'!$I$2:$I$194,'Job Number'!$A$2:$A$194,'Line Performance'!Z$1,'Job Number'!$B$2:$B$194,'Line Performance'!$C24,'Job Number'!$E$2:$E$194,'Line Performance'!$A$23),"")</f>
        <v/>
      </c>
      <c r="AA24" s="8" t="str">
        <f>IFERROR($C$23/SUMIFS('Job Number'!$I$2:$I$194,'Job Number'!$A$2:$A$194,'Line Performance'!AA$1,'Job Number'!$B$2:$B$194,'Line Performance'!$C24,'Job Number'!$E$2:$E$194,'Line Performance'!$A$23),"")</f>
        <v/>
      </c>
      <c r="AB24" s="8" t="str">
        <f>IFERROR($C$23/SUMIFS('Job Number'!$I$2:$I$194,'Job Number'!$A$2:$A$194,'Line Performance'!AB$1,'Job Number'!$B$2:$B$194,'Line Performance'!$C24,'Job Number'!$E$2:$E$194,'Line Performance'!$A$23),"")</f>
        <v/>
      </c>
      <c r="AC24" s="8" t="str">
        <f>IFERROR($C$23/SUMIFS('Job Number'!$I$2:$I$194,'Job Number'!$A$2:$A$194,'Line Performance'!AC$1,'Job Number'!$B$2:$B$194,'Line Performance'!$C24,'Job Number'!$E$2:$E$194,'Line Performance'!$A$23),"")</f>
        <v/>
      </c>
      <c r="AD24" s="8" t="str">
        <f>IFERROR($C$23/SUMIFS('Job Number'!$I$2:$I$194,'Job Number'!$A$2:$A$194,'Line Performance'!AD$1,'Job Number'!$B$2:$B$194,'Line Performance'!$C24,'Job Number'!$E$2:$E$194,'Line Performance'!$A$23),"")</f>
        <v/>
      </c>
      <c r="AE24" s="8" t="str">
        <f>IFERROR($C$23/SUMIFS('Job Number'!$I$2:$I$194,'Job Number'!$A$2:$A$194,'Line Performance'!AE$1,'Job Number'!$B$2:$B$194,'Line Performance'!$C24,'Job Number'!$E$2:$E$194,'Line Performance'!$A$23),"")</f>
        <v/>
      </c>
      <c r="AF24" s="8" t="str">
        <f>IFERROR($C$23/SUMIFS('Job Number'!$I$2:$I$194,'Job Number'!$A$2:$A$194,'Line Performance'!AF$1,'Job Number'!$B$2:$B$194,'Line Performance'!$C24,'Job Number'!$E$2:$E$194,'Line Performance'!$A$23),"")</f>
        <v/>
      </c>
      <c r="AG24" s="8" t="str">
        <f>IFERROR($C$23/SUMIFS('Job Number'!$I$2:$I$194,'Job Number'!$A$2:$A$194,'Line Performance'!AG$1,'Job Number'!$B$2:$B$194,'Line Performance'!$C24,'Job Number'!$E$2:$E$194,'Line Performance'!$A$23),"")</f>
        <v/>
      </c>
      <c r="AH24" s="8" t="str">
        <f>IFERROR(#REF!/SUMIFS('Job Number'!#REF!,'Job Number'!$A$2:$A$194,'Line Performance'!AH$1,'Job Number'!$B$2:$B$194,'Line Performance'!$C24,'Job Number'!$E$2:$E$194,'Line Performance'!#REF!),"")</f>
        <v/>
      </c>
      <c r="AI24" s="8" t="str">
        <f>IFERROR(#REF!/SUMIFS('Job Number'!#REF!,'Job Number'!$A$2:$A$194,'Line Performance'!AI$1,'Job Number'!$B$2:$B$194,'Line Performance'!$C24,'Job Number'!$E$2:$E$194,'Line Performance'!#REF!),"")</f>
        <v/>
      </c>
      <c r="AJ24" s="8" t="str">
        <f>IFERROR(#REF!/SUMIFS('Job Number'!#REF!,'Job Number'!$A$2:$A$194,'Line Performance'!AJ$1,'Job Number'!$B$2:$B$194,'Line Performance'!$C24,'Job Number'!$E$2:$E$194,'Line Performance'!#REF!),"")</f>
        <v/>
      </c>
      <c r="AK24" s="8" t="str">
        <f>IFERROR(#REF!/SUMIFS('Job Number'!#REF!,'Job Number'!$A$2:$A$194,'Line Performance'!AK$1,'Job Number'!$B$2:$B$194,'Line Performance'!$C24,'Job Number'!$E$2:$E$194,'Line Performance'!#REF!),"")</f>
        <v/>
      </c>
      <c r="AL24" s="8" t="str">
        <f>IFERROR(#REF!/SUMIFS('Job Number'!#REF!,'Job Number'!$A$2:$A$194,'Line Performance'!AL$1,'Job Number'!$B$2:$B$194,'Line Performance'!$C24,'Job Number'!$E$2:$E$194,'Line Performance'!#REF!),"")</f>
        <v/>
      </c>
    </row>
    <row r="25" spans="1:38" ht="15" customHeight="1">
      <c r="A25" s="70"/>
      <c r="B25" s="5"/>
      <c r="C25" s="5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8.75" customHeight="1">
      <c r="A26" s="42" t="str">
        <f>'Line Output'!A26</f>
        <v>W03-71010060-Y</v>
      </c>
      <c r="B26" s="42" t="str">
        <f>'Line Output'!B26</f>
        <v>AY01</v>
      </c>
      <c r="C26" s="52">
        <f>IFERROR(VLOOKUP(A26,'FG TYPE'!$B:$D,3,FALSE),0)</f>
        <v>80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8" ht="15" customHeight="1">
      <c r="A27" s="70"/>
      <c r="B27" s="5">
        <f>IFERROR(SUM(D27:AG27)/COUNTIF(D27:AG27,"&gt;0"),0)</f>
        <v>13.333333333333334</v>
      </c>
      <c r="C27" s="53" t="str">
        <f>'Line Output'!C27</f>
        <v>Y01</v>
      </c>
      <c r="D27" s="8" t="str">
        <f>IFERROR($C$26/SUMIFS('Job Number'!$I$2:$I$194,'Job Number'!$A$2:$A$194,'Line Performance'!D$1,'Job Number'!$B$2:$B$194,'Line Performance'!$C27,'Job Number'!$E$2:$E$194,'Line Performance'!$A$26),"")</f>
        <v/>
      </c>
      <c r="E27" s="8" t="str">
        <f>IFERROR($C$26/SUMIFS('Job Number'!$I$2:$I$194,'Job Number'!$A$2:$A$194,'Line Performance'!E$1,'Job Number'!$B$2:$B$194,'Line Performance'!$C27,'Job Number'!$E$2:$E$194,'Line Performance'!$A$26),"")</f>
        <v/>
      </c>
      <c r="F27" s="8" t="str">
        <f>IFERROR($C$26/SUMIFS('Job Number'!$I$2:$I$194,'Job Number'!$A$2:$A$194,'Line Performance'!F$1,'Job Number'!$B$2:$B$194,'Line Performance'!$C27,'Job Number'!$E$2:$E$194,'Line Performance'!$A$26),"")</f>
        <v/>
      </c>
      <c r="G27" s="8" t="str">
        <f>IFERROR($C$26/SUMIFS('Job Number'!$I$2:$I$194,'Job Number'!$A$2:$A$194,'Line Performance'!G$1,'Job Number'!$B$2:$B$194,'Line Performance'!$C27,'Job Number'!$E$2:$E$194,'Line Performance'!$A$26),"")</f>
        <v/>
      </c>
      <c r="H27" s="8" t="str">
        <f>IFERROR($C$26/SUMIFS('Job Number'!$I$2:$I$194,'Job Number'!$A$2:$A$194,'Line Performance'!H$1,'Job Number'!$B$2:$B$194,'Line Performance'!$C27,'Job Number'!$E$2:$E$194,'Line Performance'!$A$26),"")</f>
        <v/>
      </c>
      <c r="I27" s="8" t="str">
        <f>IFERROR($C$26/SUMIFS('Job Number'!$I$2:$I$194,'Job Number'!$A$2:$A$194,'Line Performance'!I$1,'Job Number'!$B$2:$B$194,'Line Performance'!$C27,'Job Number'!$E$2:$E$194,'Line Performance'!$A$26),"")</f>
        <v/>
      </c>
      <c r="J27" s="8" t="str">
        <f>IFERROR($C$26/SUMIFS('Job Number'!$I$2:$I$194,'Job Number'!$A$2:$A$194,'Line Performance'!J$1,'Job Number'!$B$2:$B$194,'Line Performance'!$C27,'Job Number'!$E$2:$E$194,'Line Performance'!$A$26),"")</f>
        <v/>
      </c>
      <c r="K27" s="8" t="str">
        <f>IFERROR($C$26/SUMIFS('Job Number'!$I$2:$I$194,'Job Number'!$A$2:$A$194,'Line Performance'!K$1,'Job Number'!$B$2:$B$194,'Line Performance'!$C27,'Job Number'!$E$2:$E$194,'Line Performance'!$A$26),"")</f>
        <v/>
      </c>
      <c r="L27" s="8" t="str">
        <f>IFERROR($C$26/SUMIFS('Job Number'!$I$2:$I$194,'Job Number'!$A$2:$A$194,'Line Performance'!L$1,'Job Number'!$B$2:$B$194,'Line Performance'!$C27,'Job Number'!$E$2:$E$194,'Line Performance'!$A$26),"")</f>
        <v/>
      </c>
      <c r="M27" s="8" t="str">
        <f>IFERROR($C$26/SUMIFS('Job Number'!$I$2:$I$194,'Job Number'!$A$2:$A$194,'Line Performance'!M$1,'Job Number'!$B$2:$B$194,'Line Performance'!$C27,'Job Number'!$E$2:$E$194,'Line Performance'!$A$26),"")</f>
        <v/>
      </c>
      <c r="N27" s="8" t="str">
        <f>IFERROR($C$26/SUMIFS('Job Number'!$I$2:$I$194,'Job Number'!$A$2:$A$194,'Line Performance'!N$1,'Job Number'!$B$2:$B$194,'Line Performance'!$C27,'Job Number'!$E$2:$E$194,'Line Performance'!$A$26),"")</f>
        <v/>
      </c>
      <c r="O27" s="8" t="str">
        <f>IFERROR($C$26/SUMIFS('Job Number'!$I$2:$I$194,'Job Number'!$A$2:$A$194,'Line Performance'!O$1,'Job Number'!$B$2:$B$194,'Line Performance'!$C27,'Job Number'!$E$2:$E$194,'Line Performance'!$A$26),"")</f>
        <v/>
      </c>
      <c r="P27" s="8" t="str">
        <f>IFERROR($C$26/SUMIFS('Job Number'!$I$2:$I$194,'Job Number'!$A$2:$A$194,'Line Performance'!P$1,'Job Number'!$B$2:$B$194,'Line Performance'!$C27,'Job Number'!$E$2:$E$194,'Line Performance'!$A$26),"")</f>
        <v/>
      </c>
      <c r="Q27" s="8" t="str">
        <f>IFERROR($C$26/SUMIFS('Job Number'!$I$2:$I$194,'Job Number'!$A$2:$A$194,'Line Performance'!Q$1,'Job Number'!$B$2:$B$194,'Line Performance'!$C27,'Job Number'!$E$2:$E$194,'Line Performance'!$A$26),"")</f>
        <v/>
      </c>
      <c r="R27" s="8" t="str">
        <f>IFERROR($C$26/SUMIFS('Job Number'!$I$2:$I$194,'Job Number'!$A$2:$A$194,'Line Performance'!R$1,'Job Number'!$B$2:$B$194,'Line Performance'!$C27,'Job Number'!$E$2:$E$194,'Line Performance'!$A$26),"")</f>
        <v/>
      </c>
      <c r="S27" s="8" t="str">
        <f>IFERROR($C$26/SUMIFS('Job Number'!$I$2:$I$194,'Job Number'!$A$2:$A$194,'Line Performance'!S$1,'Job Number'!$B$2:$B$194,'Line Performance'!$C27,'Job Number'!$E$2:$E$194,'Line Performance'!$A$26),"")</f>
        <v/>
      </c>
      <c r="T27" s="8" t="str">
        <f>IFERROR($C$26/SUMIFS('Job Number'!$I$2:$I$194,'Job Number'!$A$2:$A$194,'Line Performance'!T$1,'Job Number'!$B$2:$B$194,'Line Performance'!$C27,'Job Number'!$E$2:$E$194,'Line Performance'!$A$26),"")</f>
        <v/>
      </c>
      <c r="U27" s="8" t="str">
        <f>IFERROR($C$26/SUMIFS('Job Number'!$I$2:$I$194,'Job Number'!$A$2:$A$194,'Line Performance'!U$1,'Job Number'!$B$2:$B$194,'Line Performance'!$C27,'Job Number'!$E$2:$E$194,'Line Performance'!$A$26),"")</f>
        <v/>
      </c>
      <c r="V27" s="8" t="str">
        <f>IFERROR($C$26/SUMIFS('Job Number'!$I$2:$I$194,'Job Number'!$A$2:$A$194,'Line Performance'!V$1,'Job Number'!$B$2:$B$194,'Line Performance'!$C27,'Job Number'!$E$2:$E$194,'Line Performance'!$A$26),"")</f>
        <v/>
      </c>
      <c r="W27" s="8">
        <f>IFERROR($C$26/SUMIFS('Job Number'!$I$2:$I$194,'Job Number'!$A$2:$A$194,'Line Performance'!W$1,'Job Number'!$B$2:$B$194,'Line Performance'!$C27,'Job Number'!$E$2:$E$194,'Line Performance'!$A$26),"")</f>
        <v>13.333333333333334</v>
      </c>
      <c r="X27" s="8" t="str">
        <f>IFERROR($C$26/SUMIFS('Job Number'!$I$2:$I$194,'Job Number'!$A$2:$A$194,'Line Performance'!X$1,'Job Number'!$B$2:$B$194,'Line Performance'!$C27,'Job Number'!$E$2:$E$194,'Line Performance'!$A$26),"")</f>
        <v/>
      </c>
      <c r="Y27" s="8" t="str">
        <f>IFERROR($C$26/SUMIFS('Job Number'!$I$2:$I$194,'Job Number'!$A$2:$A$194,'Line Performance'!Y$1,'Job Number'!$B$2:$B$194,'Line Performance'!$C27,'Job Number'!$E$2:$E$194,'Line Performance'!$A$26),"")</f>
        <v/>
      </c>
      <c r="Z27" s="8" t="str">
        <f>IFERROR($C$26/SUMIFS('Job Number'!$I$2:$I$194,'Job Number'!$A$2:$A$194,'Line Performance'!Z$1,'Job Number'!$B$2:$B$194,'Line Performance'!$C27,'Job Number'!$E$2:$E$194,'Line Performance'!$A$26),"")</f>
        <v/>
      </c>
      <c r="AA27" s="8" t="str">
        <f>IFERROR($C$26/SUMIFS('Job Number'!$I$2:$I$194,'Job Number'!$A$2:$A$194,'Line Performance'!AA$1,'Job Number'!$B$2:$B$194,'Line Performance'!$C27,'Job Number'!$E$2:$E$194,'Line Performance'!$A$26),"")</f>
        <v/>
      </c>
      <c r="AB27" s="8" t="str">
        <f>IFERROR($C$26/SUMIFS('Job Number'!$I$2:$I$194,'Job Number'!$A$2:$A$194,'Line Performance'!AB$1,'Job Number'!$B$2:$B$194,'Line Performance'!$C27,'Job Number'!$E$2:$E$194,'Line Performance'!$A$26),"")</f>
        <v/>
      </c>
      <c r="AC27" s="8" t="str">
        <f>IFERROR($C$26/SUMIFS('Job Number'!$I$2:$I$194,'Job Number'!$A$2:$A$194,'Line Performance'!AC$1,'Job Number'!$B$2:$B$194,'Line Performance'!$C27,'Job Number'!$E$2:$E$194,'Line Performance'!$A$26),"")</f>
        <v/>
      </c>
      <c r="AD27" s="8" t="str">
        <f>IFERROR($C$26/SUMIFS('Job Number'!$I$2:$I$194,'Job Number'!$A$2:$A$194,'Line Performance'!AD$1,'Job Number'!$B$2:$B$194,'Line Performance'!$C27,'Job Number'!$E$2:$E$194,'Line Performance'!$A$26),"")</f>
        <v/>
      </c>
      <c r="AE27" s="8" t="str">
        <f>IFERROR($C$26/SUMIFS('Job Number'!$I$2:$I$194,'Job Number'!$A$2:$A$194,'Line Performance'!AE$1,'Job Number'!$B$2:$B$194,'Line Performance'!$C27,'Job Number'!$E$2:$E$194,'Line Performance'!$A$26),"")</f>
        <v/>
      </c>
      <c r="AF27" s="8" t="str">
        <f>IFERROR($C$26/SUMIFS('Job Number'!$I$2:$I$194,'Job Number'!$A$2:$A$194,'Line Performance'!AF$1,'Job Number'!$B$2:$B$194,'Line Performance'!$C27,'Job Number'!$E$2:$E$194,'Line Performance'!$A$26),"")</f>
        <v/>
      </c>
      <c r="AG27" s="8" t="str">
        <f>IFERROR($C$26/SUMIFS('Job Number'!$I$2:$I$194,'Job Number'!$A$2:$A$194,'Line Performance'!AG$1,'Job Number'!$B$2:$B$194,'Line Performance'!$C27,'Job Number'!$E$2:$E$194,'Line Performance'!$A$26),"")</f>
        <v/>
      </c>
      <c r="AH27" s="8" t="str">
        <f>IFERROR(#REF!/SUMIFS('Job Number'!#REF!,'Job Number'!$A$2:$A$194,'Line Performance'!AH$1,'Job Number'!$B$2:$B$194,'Line Performance'!$C27,'Job Number'!$E$2:$E$194,'Line Performance'!#REF!),"")</f>
        <v/>
      </c>
      <c r="AI27" s="8" t="str">
        <f>IFERROR(#REF!/SUMIFS('Job Number'!#REF!,'Job Number'!$A$2:$A$194,'Line Performance'!AI$1,'Job Number'!$B$2:$B$194,'Line Performance'!$C27,'Job Number'!$E$2:$E$194,'Line Performance'!#REF!),"")</f>
        <v/>
      </c>
      <c r="AJ27" s="8" t="str">
        <f>IFERROR(#REF!/SUMIFS('Job Number'!#REF!,'Job Number'!$A$2:$A$194,'Line Performance'!AJ$1,'Job Number'!$B$2:$B$194,'Line Performance'!$C27,'Job Number'!$E$2:$E$194,'Line Performance'!#REF!),"")</f>
        <v/>
      </c>
      <c r="AK27" s="8" t="str">
        <f>IFERROR(#REF!/SUMIFS('Job Number'!#REF!,'Job Number'!$A$2:$A$194,'Line Performance'!AK$1,'Job Number'!$B$2:$B$194,'Line Performance'!$C27,'Job Number'!$E$2:$E$194,'Line Performance'!#REF!),"")</f>
        <v/>
      </c>
      <c r="AL27" s="8" t="str">
        <f>IFERROR(#REF!/SUMIFS('Job Number'!#REF!,'Job Number'!$A$2:$A$194,'Line Performance'!AL$1,'Job Number'!$B$2:$B$194,'Line Performance'!$C27,'Job Number'!$E$2:$E$194,'Line Performance'!#REF!),"")</f>
        <v/>
      </c>
    </row>
    <row r="28" spans="1:38" ht="15" customHeight="1">
      <c r="A28" s="70"/>
      <c r="B28" s="5"/>
      <c r="C28" s="5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8.75" customHeight="1">
      <c r="A29" s="42" t="str">
        <f>'Line Output'!A29</f>
        <v>W03-71010061-Y</v>
      </c>
      <c r="B29" s="42" t="str">
        <f>'Line Output'!B29</f>
        <v>AX88</v>
      </c>
      <c r="C29" s="52">
        <f>IFERROR(VLOOKUP(A29,'FG TYPE'!$B:$D,3,FALSE),0)</f>
        <v>80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8" ht="15" customHeight="1">
      <c r="A30" s="70"/>
      <c r="B30" s="5">
        <f>IFERROR(SUM(D30:AG30)/COUNTIF(D30:AG30,"&gt;0"),0)</f>
        <v>13.795093795093795</v>
      </c>
      <c r="C30" s="53" t="str">
        <f>'Line Output'!C30</f>
        <v>Y01</v>
      </c>
      <c r="D30" s="8" t="str">
        <f>IFERROR($C$29/SUMIFS('Job Number'!$I$2:$I$194,'Job Number'!$A$2:$A$194,'Line Performance'!D$1,'Job Number'!$B$2:$B$194,'Line Performance'!$C30,'Job Number'!$E$2:$E$194,'Line Performance'!$A$29),"")</f>
        <v/>
      </c>
      <c r="E30" s="8" t="str">
        <f>IFERROR($C$29/SUMIFS('Job Number'!$I$2:$I$194,'Job Number'!$A$2:$A$194,'Line Performance'!E$1,'Job Number'!$B$2:$B$194,'Line Performance'!$C30,'Job Number'!$E$2:$E$194,'Line Performance'!$A$29),"")</f>
        <v/>
      </c>
      <c r="F30" s="8" t="str">
        <f>IFERROR($C$29/SUMIFS('Job Number'!$I$2:$I$194,'Job Number'!$A$2:$A$194,'Line Performance'!F$1,'Job Number'!$B$2:$B$194,'Line Performance'!$C30,'Job Number'!$E$2:$E$194,'Line Performance'!$A$29),"")</f>
        <v/>
      </c>
      <c r="G30" s="8" t="str">
        <f>IFERROR($C$29/SUMIFS('Job Number'!$I$2:$I$194,'Job Number'!$A$2:$A$194,'Line Performance'!G$1,'Job Number'!$B$2:$B$194,'Line Performance'!$C30,'Job Number'!$E$2:$E$194,'Line Performance'!$A$29),"")</f>
        <v/>
      </c>
      <c r="H30" s="8" t="str">
        <f>IFERROR($C$29/SUMIFS('Job Number'!$I$2:$I$194,'Job Number'!$A$2:$A$194,'Line Performance'!H$1,'Job Number'!$B$2:$B$194,'Line Performance'!$C30,'Job Number'!$E$2:$E$194,'Line Performance'!$A$29),"")</f>
        <v/>
      </c>
      <c r="I30" s="8">
        <f>IFERROR($C$29/SUMIFS('Job Number'!$I$2:$I$194,'Job Number'!$A$2:$A$194,'Line Performance'!I$1,'Job Number'!$B$2:$B$194,'Line Performance'!$C30,'Job Number'!$E$2:$E$194,'Line Performance'!$A$29),"")</f>
        <v>11.428571428571429</v>
      </c>
      <c r="J30" s="8">
        <f>IFERROR($C$29/SUMIFS('Job Number'!$I$2:$I$194,'Job Number'!$A$2:$A$194,'Line Performance'!J$1,'Job Number'!$B$2:$B$194,'Line Performance'!$C30,'Job Number'!$E$2:$E$194,'Line Performance'!$A$29),"")</f>
        <v>11.428571428571429</v>
      </c>
      <c r="K30" s="8">
        <f>IFERROR($C$29/SUMIFS('Job Number'!$I$2:$I$194,'Job Number'!$A$2:$A$194,'Line Performance'!K$1,'Job Number'!$B$2:$B$194,'Line Performance'!$C30,'Job Number'!$E$2:$E$194,'Line Performance'!$A$29),"")</f>
        <v>14.545454545454545</v>
      </c>
      <c r="L30" s="8" t="str">
        <f>IFERROR($C$29/SUMIFS('Job Number'!$I$2:$I$194,'Job Number'!$A$2:$A$194,'Line Performance'!L$1,'Job Number'!$B$2:$B$194,'Line Performance'!$C30,'Job Number'!$E$2:$E$194,'Line Performance'!$A$29),"")</f>
        <v/>
      </c>
      <c r="M30" s="8" t="str">
        <f>IFERROR($C$29/SUMIFS('Job Number'!$I$2:$I$194,'Job Number'!$A$2:$A$194,'Line Performance'!M$1,'Job Number'!$B$2:$B$194,'Line Performance'!$C30,'Job Number'!$E$2:$E$194,'Line Performance'!$A$29),"")</f>
        <v/>
      </c>
      <c r="N30" s="8" t="str">
        <f>IFERROR($C$29/SUMIFS('Job Number'!$I$2:$I$194,'Job Number'!$A$2:$A$194,'Line Performance'!N$1,'Job Number'!$B$2:$B$194,'Line Performance'!$C30,'Job Number'!$E$2:$E$194,'Line Performance'!$A$29),"")</f>
        <v/>
      </c>
      <c r="O30" s="8" t="str">
        <f>IFERROR($C$29/SUMIFS('Job Number'!$I$2:$I$194,'Job Number'!$A$2:$A$194,'Line Performance'!O$1,'Job Number'!$B$2:$B$194,'Line Performance'!$C30,'Job Number'!$E$2:$E$194,'Line Performance'!$A$29),"")</f>
        <v/>
      </c>
      <c r="P30" s="8" t="str">
        <f>IFERROR($C$29/SUMIFS('Job Number'!$I$2:$I$194,'Job Number'!$A$2:$A$194,'Line Performance'!P$1,'Job Number'!$B$2:$B$194,'Line Performance'!$C30,'Job Number'!$E$2:$E$194,'Line Performance'!$A$29),"")</f>
        <v/>
      </c>
      <c r="Q30" s="8" t="str">
        <f>IFERROR($C$29/SUMIFS('Job Number'!$I$2:$I$194,'Job Number'!$A$2:$A$194,'Line Performance'!Q$1,'Job Number'!$B$2:$B$194,'Line Performance'!$C30,'Job Number'!$E$2:$E$194,'Line Performance'!$A$29),"")</f>
        <v/>
      </c>
      <c r="R30" s="8" t="str">
        <f>IFERROR($C$29/SUMIFS('Job Number'!$I$2:$I$194,'Job Number'!$A$2:$A$194,'Line Performance'!R$1,'Job Number'!$B$2:$B$194,'Line Performance'!$C30,'Job Number'!$E$2:$E$194,'Line Performance'!$A$29),"")</f>
        <v/>
      </c>
      <c r="S30" s="8" t="str">
        <f>IFERROR($C$29/SUMIFS('Job Number'!$I$2:$I$194,'Job Number'!$A$2:$A$194,'Line Performance'!S$1,'Job Number'!$B$2:$B$194,'Line Performance'!$C30,'Job Number'!$E$2:$E$194,'Line Performance'!$A$29),"")</f>
        <v/>
      </c>
      <c r="T30" s="8" t="str">
        <f>IFERROR($C$29/SUMIFS('Job Number'!$I$2:$I$194,'Job Number'!$A$2:$A$194,'Line Performance'!T$1,'Job Number'!$B$2:$B$194,'Line Performance'!$C30,'Job Number'!$E$2:$E$194,'Line Performance'!$A$29),"")</f>
        <v/>
      </c>
      <c r="U30" s="8" t="str">
        <f>IFERROR($C$29/SUMIFS('Job Number'!$I$2:$I$194,'Job Number'!$A$2:$A$194,'Line Performance'!U$1,'Job Number'!$B$2:$B$194,'Line Performance'!$C30,'Job Number'!$E$2:$E$194,'Line Performance'!$A$29),"")</f>
        <v/>
      </c>
      <c r="V30" s="8" t="str">
        <f>IFERROR($C$29/SUMIFS('Job Number'!$I$2:$I$194,'Job Number'!$A$2:$A$194,'Line Performance'!V$1,'Job Number'!$B$2:$B$194,'Line Performance'!$C30,'Job Number'!$E$2:$E$194,'Line Performance'!$A$29),"")</f>
        <v/>
      </c>
      <c r="W30" s="8" t="str">
        <f>IFERROR($C$29/SUMIFS('Job Number'!$I$2:$I$194,'Job Number'!$A$2:$A$194,'Line Performance'!W$1,'Job Number'!$B$2:$B$194,'Line Performance'!$C30,'Job Number'!$E$2:$E$194,'Line Performance'!$A$29),"")</f>
        <v/>
      </c>
      <c r="X30" s="8" t="str">
        <f>IFERROR($C$29/SUMIFS('Job Number'!$I$2:$I$194,'Job Number'!$A$2:$A$194,'Line Performance'!X$1,'Job Number'!$B$2:$B$194,'Line Performance'!$C30,'Job Number'!$E$2:$E$194,'Line Performance'!$A$29),"")</f>
        <v/>
      </c>
      <c r="Y30" s="8">
        <f>IFERROR($C$29/SUMIFS('Job Number'!$I$2:$I$194,'Job Number'!$A$2:$A$194,'Line Performance'!Y$1,'Job Number'!$B$2:$B$194,'Line Performance'!$C30,'Job Number'!$E$2:$E$194,'Line Performance'!$A$29),"")</f>
        <v>17.777777777777779</v>
      </c>
      <c r="Z30" s="8" t="str">
        <f>IFERROR($C$29/SUMIFS('Job Number'!$I$2:$I$194,'Job Number'!$A$2:$A$194,'Line Performance'!Z$1,'Job Number'!$B$2:$B$194,'Line Performance'!$C30,'Job Number'!$E$2:$E$194,'Line Performance'!$A$29),"")</f>
        <v/>
      </c>
      <c r="AA30" s="8" t="str">
        <f>IFERROR($C$29/SUMIFS('Job Number'!$I$2:$I$194,'Job Number'!$A$2:$A$194,'Line Performance'!AA$1,'Job Number'!$B$2:$B$194,'Line Performance'!$C30,'Job Number'!$E$2:$E$194,'Line Performance'!$A$29),"")</f>
        <v/>
      </c>
      <c r="AB30" s="8" t="str">
        <f>IFERROR($C$29/SUMIFS('Job Number'!$I$2:$I$194,'Job Number'!$A$2:$A$194,'Line Performance'!AB$1,'Job Number'!$B$2:$B$194,'Line Performance'!$C30,'Job Number'!$E$2:$E$194,'Line Performance'!$A$29),"")</f>
        <v/>
      </c>
      <c r="AC30" s="8" t="str">
        <f>IFERROR($C$29/SUMIFS('Job Number'!$I$2:$I$194,'Job Number'!$A$2:$A$194,'Line Performance'!AC$1,'Job Number'!$B$2:$B$194,'Line Performance'!$C30,'Job Number'!$E$2:$E$194,'Line Performance'!$A$29),"")</f>
        <v/>
      </c>
      <c r="AD30" s="8" t="str">
        <f>IFERROR($C$29/SUMIFS('Job Number'!$I$2:$I$194,'Job Number'!$A$2:$A$194,'Line Performance'!AD$1,'Job Number'!$B$2:$B$194,'Line Performance'!$C30,'Job Number'!$E$2:$E$194,'Line Performance'!$A$29),"")</f>
        <v/>
      </c>
      <c r="AE30" s="8" t="str">
        <f>IFERROR($C$29/SUMIFS('Job Number'!$I$2:$I$194,'Job Number'!$A$2:$A$194,'Line Performance'!AE$1,'Job Number'!$B$2:$B$194,'Line Performance'!$C30,'Job Number'!$E$2:$E$194,'Line Performance'!$A$29),"")</f>
        <v/>
      </c>
      <c r="AF30" s="8" t="str">
        <f>IFERROR($C$29/SUMIFS('Job Number'!$I$2:$I$194,'Job Number'!$A$2:$A$194,'Line Performance'!AF$1,'Job Number'!$B$2:$B$194,'Line Performance'!$C30,'Job Number'!$E$2:$E$194,'Line Performance'!$A$29),"")</f>
        <v/>
      </c>
      <c r="AG30" s="8" t="str">
        <f>IFERROR($C$29/SUMIFS('Job Number'!$I$2:$I$194,'Job Number'!$A$2:$A$194,'Line Performance'!AG$1,'Job Number'!$B$2:$B$194,'Line Performance'!$C30,'Job Number'!$E$2:$E$194,'Line Performance'!$A$29),"")</f>
        <v/>
      </c>
      <c r="AH30" s="8" t="str">
        <f>IFERROR(#REF!/SUMIFS('Job Number'!#REF!,'Job Number'!$A$2:$A$194,'Line Performance'!AH$1,'Job Number'!$B$2:$B$194,'Line Performance'!$C30,'Job Number'!$E$2:$E$194,'Line Performance'!#REF!),"")</f>
        <v/>
      </c>
      <c r="AI30" s="8" t="str">
        <f>IFERROR(#REF!/SUMIFS('Job Number'!#REF!,'Job Number'!$A$2:$A$194,'Line Performance'!AI$1,'Job Number'!$B$2:$B$194,'Line Performance'!$C30,'Job Number'!$E$2:$E$194,'Line Performance'!#REF!),"")</f>
        <v/>
      </c>
      <c r="AJ30" s="8" t="str">
        <f>IFERROR(#REF!/SUMIFS('Job Number'!#REF!,'Job Number'!$A$2:$A$194,'Line Performance'!AJ$1,'Job Number'!$B$2:$B$194,'Line Performance'!$C30,'Job Number'!$E$2:$E$194,'Line Performance'!#REF!),"")</f>
        <v/>
      </c>
      <c r="AK30" s="8" t="str">
        <f>IFERROR(#REF!/SUMIFS('Job Number'!#REF!,'Job Number'!$A$2:$A$194,'Line Performance'!AK$1,'Job Number'!$B$2:$B$194,'Line Performance'!$C30,'Job Number'!$E$2:$E$194,'Line Performance'!#REF!),"")</f>
        <v/>
      </c>
      <c r="AL30" s="8" t="str">
        <f>IFERROR(#REF!/SUMIFS('Job Number'!#REF!,'Job Number'!$A$2:$A$194,'Line Performance'!AL$1,'Job Number'!$B$2:$B$194,'Line Performance'!$C30,'Job Number'!$E$2:$E$194,'Line Performance'!#REF!),"")</f>
        <v/>
      </c>
    </row>
    <row r="31" spans="1:38" ht="15" customHeight="1">
      <c r="A31" s="70"/>
      <c r="B31" s="5"/>
      <c r="C31" s="5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8.75" customHeight="1">
      <c r="A32" s="42" t="str">
        <f>'Line Output'!A32</f>
        <v>W03-25040027-Y</v>
      </c>
      <c r="B32" s="42" t="str">
        <f>'Line Output'!B32</f>
        <v>28#*2C+24#*2C+AL+D+</v>
      </c>
      <c r="C32" s="52">
        <f>IFERROR(VLOOKUP(A32,'FG TYPE'!$B:$D,3,FALSE),0)</f>
        <v>60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:38" ht="15" customHeight="1">
      <c r="A33" s="70"/>
      <c r="B33" s="5">
        <f>IFERROR(SUM(D33:AG33)/COUNTIF(D33:AG33,"&gt;0"),0)</f>
        <v>240</v>
      </c>
      <c r="C33" s="53" t="str">
        <f>'Line Output'!C33</f>
        <v>Y01</v>
      </c>
      <c r="D33" s="8" t="str">
        <f>IFERROR($C$32/SUMIFS('Job Number'!$I$2:$I$194,'Job Number'!$A$2:$A$194,'Line Performance'!D$1,'Job Number'!$B$2:$B$194,'Line Performance'!$C33,'Job Number'!$E$2:$E$194,'Line Performance'!$A$32),"")</f>
        <v/>
      </c>
      <c r="E33" s="8" t="str">
        <f>IFERROR($C$32/SUMIFS('Job Number'!$I$2:$I$194,'Job Number'!$A$2:$A$194,'Line Performance'!E$1,'Job Number'!$B$2:$B$194,'Line Performance'!$C33,'Job Number'!$E$2:$E$194,'Line Performance'!$A$32),"")</f>
        <v/>
      </c>
      <c r="F33" s="8" t="str">
        <f>IFERROR($C$32/SUMIFS('Job Number'!$I$2:$I$194,'Job Number'!$A$2:$A$194,'Line Performance'!F$1,'Job Number'!$B$2:$B$194,'Line Performance'!$C33,'Job Number'!$E$2:$E$194,'Line Performance'!$A$32),"")</f>
        <v/>
      </c>
      <c r="G33" s="8" t="str">
        <f>IFERROR($C$32/SUMIFS('Job Number'!$I$2:$I$194,'Job Number'!$A$2:$A$194,'Line Performance'!G$1,'Job Number'!$B$2:$B$194,'Line Performance'!$C33,'Job Number'!$E$2:$E$194,'Line Performance'!$A$32),"")</f>
        <v/>
      </c>
      <c r="H33" s="8" t="str">
        <f>IFERROR($C$32/SUMIFS('Job Number'!$I$2:$I$194,'Job Number'!$A$2:$A$194,'Line Performance'!H$1,'Job Number'!$B$2:$B$194,'Line Performance'!$C33,'Job Number'!$E$2:$E$194,'Line Performance'!$A$32),"")</f>
        <v/>
      </c>
      <c r="I33" s="8" t="str">
        <f>IFERROR($C$32/SUMIFS('Job Number'!$I$2:$I$194,'Job Number'!$A$2:$A$194,'Line Performance'!I$1,'Job Number'!$B$2:$B$194,'Line Performance'!$C33,'Job Number'!$E$2:$E$194,'Line Performance'!$A$32),"")</f>
        <v/>
      </c>
      <c r="J33" s="8" t="str">
        <f>IFERROR($C$32/SUMIFS('Job Number'!$I$2:$I$194,'Job Number'!$A$2:$A$194,'Line Performance'!J$1,'Job Number'!$B$2:$B$194,'Line Performance'!$C33,'Job Number'!$E$2:$E$194,'Line Performance'!$A$32),"")</f>
        <v/>
      </c>
      <c r="K33" s="8" t="str">
        <f>IFERROR($C$32/SUMIFS('Job Number'!$I$2:$I$194,'Job Number'!$A$2:$A$194,'Line Performance'!K$1,'Job Number'!$B$2:$B$194,'Line Performance'!$C33,'Job Number'!$E$2:$E$194,'Line Performance'!$A$32),"")</f>
        <v/>
      </c>
      <c r="L33" s="8" t="str">
        <f>IFERROR($C$32/SUMIFS('Job Number'!$I$2:$I$194,'Job Number'!$A$2:$A$194,'Line Performance'!L$1,'Job Number'!$B$2:$B$194,'Line Performance'!$C33,'Job Number'!$E$2:$E$194,'Line Performance'!$A$32),"")</f>
        <v/>
      </c>
      <c r="M33" s="8" t="str">
        <f>IFERROR($C$32/SUMIFS('Job Number'!$I$2:$I$194,'Job Number'!$A$2:$A$194,'Line Performance'!M$1,'Job Number'!$B$2:$B$194,'Line Performance'!$C33,'Job Number'!$E$2:$E$194,'Line Performance'!$A$32),"")</f>
        <v/>
      </c>
      <c r="N33" s="8" t="str">
        <f>IFERROR($C$32/SUMIFS('Job Number'!$I$2:$I$194,'Job Number'!$A$2:$A$194,'Line Performance'!N$1,'Job Number'!$B$2:$B$194,'Line Performance'!$C33,'Job Number'!$E$2:$E$194,'Line Performance'!$A$32),"")</f>
        <v/>
      </c>
      <c r="O33" s="8" t="str">
        <f>IFERROR($C$32/SUMIFS('Job Number'!$I$2:$I$194,'Job Number'!$A$2:$A$194,'Line Performance'!O$1,'Job Number'!$B$2:$B$194,'Line Performance'!$C33,'Job Number'!$E$2:$E$194,'Line Performance'!$A$32),"")</f>
        <v/>
      </c>
      <c r="P33" s="8" t="str">
        <f>IFERROR($C$32/SUMIFS('Job Number'!$I$2:$I$194,'Job Number'!$A$2:$A$194,'Line Performance'!P$1,'Job Number'!$B$2:$B$194,'Line Performance'!$C33,'Job Number'!$E$2:$E$194,'Line Performance'!$A$32),"")</f>
        <v/>
      </c>
      <c r="Q33" s="8" t="str">
        <f>IFERROR($C$32/SUMIFS('Job Number'!$I$2:$I$194,'Job Number'!$A$2:$A$194,'Line Performance'!Q$1,'Job Number'!$B$2:$B$194,'Line Performance'!$C33,'Job Number'!$E$2:$E$194,'Line Performance'!$A$32),"")</f>
        <v/>
      </c>
      <c r="R33" s="8" t="str">
        <f>IFERROR($C$32/SUMIFS('Job Number'!$I$2:$I$194,'Job Number'!$A$2:$A$194,'Line Performance'!R$1,'Job Number'!$B$2:$B$194,'Line Performance'!$C33,'Job Number'!$E$2:$E$194,'Line Performance'!$A$32),"")</f>
        <v/>
      </c>
      <c r="S33" s="8" t="str">
        <f>IFERROR($C$32/SUMIFS('Job Number'!$I$2:$I$194,'Job Number'!$A$2:$A$194,'Line Performance'!S$1,'Job Number'!$B$2:$B$194,'Line Performance'!$C33,'Job Number'!$E$2:$E$194,'Line Performance'!$A$32),"")</f>
        <v/>
      </c>
      <c r="T33" s="8" t="str">
        <f>IFERROR($C$32/SUMIFS('Job Number'!$I$2:$I$194,'Job Number'!$A$2:$A$194,'Line Performance'!T$1,'Job Number'!$B$2:$B$194,'Line Performance'!$C33,'Job Number'!$E$2:$E$194,'Line Performance'!$A$32),"")</f>
        <v/>
      </c>
      <c r="U33" s="8" t="str">
        <f>IFERROR($C$32/SUMIFS('Job Number'!$I$2:$I$194,'Job Number'!$A$2:$A$194,'Line Performance'!U$1,'Job Number'!$B$2:$B$194,'Line Performance'!$C33,'Job Number'!$E$2:$E$194,'Line Performance'!$A$32),"")</f>
        <v/>
      </c>
      <c r="V33" s="8" t="str">
        <f>IFERROR($C$32/SUMIFS('Job Number'!$I$2:$I$194,'Job Number'!$A$2:$A$194,'Line Performance'!V$1,'Job Number'!$B$2:$B$194,'Line Performance'!$C33,'Job Number'!$E$2:$E$194,'Line Performance'!$A$32),"")</f>
        <v/>
      </c>
      <c r="W33" s="8" t="str">
        <f>IFERROR($C$32/SUMIFS('Job Number'!$I$2:$I$194,'Job Number'!$A$2:$A$194,'Line Performance'!W$1,'Job Number'!$B$2:$B$194,'Line Performance'!$C33,'Job Number'!$E$2:$E$194,'Line Performance'!$A$32),"")</f>
        <v/>
      </c>
      <c r="X33" s="8" t="str">
        <f>IFERROR($C$32/SUMIFS('Job Number'!$I$2:$I$194,'Job Number'!$A$2:$A$194,'Line Performance'!X$1,'Job Number'!$B$2:$B$194,'Line Performance'!$C33,'Job Number'!$E$2:$E$194,'Line Performance'!$A$32),"")</f>
        <v/>
      </c>
      <c r="Y33" s="8">
        <f>IFERROR($C$32/SUMIFS('Job Number'!$I$2:$I$194,'Job Number'!$A$2:$A$194,'Line Performance'!Y$1,'Job Number'!$B$2:$B$194,'Line Performance'!$C33,'Job Number'!$E$2:$E$194,'Line Performance'!$A$32),"")</f>
        <v>240</v>
      </c>
      <c r="Z33" s="8" t="str">
        <f>IFERROR($C$32/SUMIFS('Job Number'!$I$2:$I$194,'Job Number'!$A$2:$A$194,'Line Performance'!Z$1,'Job Number'!$B$2:$B$194,'Line Performance'!$C33,'Job Number'!$E$2:$E$194,'Line Performance'!$A$32),"")</f>
        <v/>
      </c>
      <c r="AA33" s="8" t="str">
        <f>IFERROR($C$32/SUMIFS('Job Number'!$I$2:$I$194,'Job Number'!$A$2:$A$194,'Line Performance'!AA$1,'Job Number'!$B$2:$B$194,'Line Performance'!$C33,'Job Number'!$E$2:$E$194,'Line Performance'!$A$32),"")</f>
        <v/>
      </c>
      <c r="AB33" s="8" t="str">
        <f>IFERROR($C$32/SUMIFS('Job Number'!$I$2:$I$194,'Job Number'!$A$2:$A$194,'Line Performance'!AB$1,'Job Number'!$B$2:$B$194,'Line Performance'!$C33,'Job Number'!$E$2:$E$194,'Line Performance'!$A$32),"")</f>
        <v/>
      </c>
      <c r="AC33" s="8" t="str">
        <f>IFERROR($C$32/SUMIFS('Job Number'!$I$2:$I$194,'Job Number'!$A$2:$A$194,'Line Performance'!AC$1,'Job Number'!$B$2:$B$194,'Line Performance'!$C33,'Job Number'!$E$2:$E$194,'Line Performance'!$A$32),"")</f>
        <v/>
      </c>
      <c r="AD33" s="8" t="str">
        <f>IFERROR($C$32/SUMIFS('Job Number'!$I$2:$I$194,'Job Number'!$A$2:$A$194,'Line Performance'!AD$1,'Job Number'!$B$2:$B$194,'Line Performance'!$C33,'Job Number'!$E$2:$E$194,'Line Performance'!$A$32),"")</f>
        <v/>
      </c>
      <c r="AE33" s="8" t="str">
        <f>IFERROR($C$32/SUMIFS('Job Number'!$I$2:$I$194,'Job Number'!$A$2:$A$194,'Line Performance'!AE$1,'Job Number'!$B$2:$B$194,'Line Performance'!$C33,'Job Number'!$E$2:$E$194,'Line Performance'!$A$32),"")</f>
        <v/>
      </c>
      <c r="AF33" s="8" t="str">
        <f>IFERROR($C$32/SUMIFS('Job Number'!$I$2:$I$194,'Job Number'!$A$2:$A$194,'Line Performance'!AF$1,'Job Number'!$B$2:$B$194,'Line Performance'!$C33,'Job Number'!$E$2:$E$194,'Line Performance'!$A$32),"")</f>
        <v/>
      </c>
      <c r="AG33" s="8" t="str">
        <f>IFERROR($C$32/SUMIFS('Job Number'!$I$2:$I$194,'Job Number'!$A$2:$A$194,'Line Performance'!AG$1,'Job Number'!$B$2:$B$194,'Line Performance'!$C33,'Job Number'!$E$2:$E$194,'Line Performance'!$A$32),"")</f>
        <v/>
      </c>
      <c r="AH33" s="8" t="str">
        <f>IFERROR(#REF!/SUMIFS('Job Number'!#REF!,'Job Number'!$A$2:$A$194,'Line Performance'!AH$1,'Job Number'!$B$2:$B$194,'Line Performance'!$C33,'Job Number'!$E$2:$E$194,'Line Performance'!#REF!),"")</f>
        <v/>
      </c>
      <c r="AI33" s="8" t="str">
        <f>IFERROR(#REF!/SUMIFS('Job Number'!#REF!,'Job Number'!$A$2:$A$194,'Line Performance'!AI$1,'Job Number'!$B$2:$B$194,'Line Performance'!$C33,'Job Number'!$E$2:$E$194,'Line Performance'!#REF!),"")</f>
        <v/>
      </c>
      <c r="AJ33" s="8" t="str">
        <f>IFERROR(#REF!/SUMIFS('Job Number'!#REF!,'Job Number'!$A$2:$A$194,'Line Performance'!AJ$1,'Job Number'!$B$2:$B$194,'Line Performance'!$C33,'Job Number'!$E$2:$E$194,'Line Performance'!#REF!),"")</f>
        <v/>
      </c>
      <c r="AK33" s="8" t="str">
        <f>IFERROR(#REF!/SUMIFS('Job Number'!#REF!,'Job Number'!$A$2:$A$194,'Line Performance'!AK$1,'Job Number'!$B$2:$B$194,'Line Performance'!$C33,'Job Number'!$E$2:$E$194,'Line Performance'!#REF!),"")</f>
        <v/>
      </c>
      <c r="AL33" s="8" t="str">
        <f>IFERROR(#REF!/SUMIFS('Job Number'!#REF!,'Job Number'!$A$2:$A$194,'Line Performance'!AL$1,'Job Number'!$B$2:$B$194,'Line Performance'!$C33,'Job Number'!$E$2:$E$194,'Line Performance'!#REF!),"")</f>
        <v/>
      </c>
    </row>
    <row r="34" spans="1:38" ht="15" customHeight="1">
      <c r="A34" s="70"/>
      <c r="B34" s="5"/>
      <c r="C34" s="5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8.75" customHeight="1">
      <c r="A35" s="42" t="str">
        <f>'Line Output'!A35</f>
        <v>W03-25040028-Y</v>
      </c>
      <c r="B35" s="42" t="str">
        <f>'Line Output'!B35</f>
        <v>28#*2C+24#*2C+AL+D+</v>
      </c>
      <c r="C35" s="52">
        <f>IFERROR(VLOOKUP(A35,'FG TYPE'!$B:$D,3,FALSE),0)</f>
        <v>60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:38" ht="15" customHeight="1">
      <c r="A36" s="70"/>
      <c r="B36" s="5">
        <f>IFERROR(SUM(D36:AG36)/COUNTIF(D36:AG36,"&gt;0"),0)</f>
        <v>0</v>
      </c>
      <c r="C36" s="53" t="str">
        <f>'Line Output'!C36</f>
        <v>Y01</v>
      </c>
      <c r="D36" s="8" t="str">
        <f>IFERROR($C$35/SUMIFS('Job Number'!$I$2:$I$194,'Job Number'!$A$2:$A$194,'Line Performance'!D$1,'Job Number'!$B$2:$B$194,'Line Performance'!$C36,'Job Number'!$E$2:$E$194,'Line Performance'!$A$35),"")</f>
        <v/>
      </c>
      <c r="E36" s="8" t="str">
        <f>IFERROR($C$35/SUMIFS('Job Number'!$I$2:$I$194,'Job Number'!$A$2:$A$194,'Line Performance'!E$1,'Job Number'!$B$2:$B$194,'Line Performance'!$C36,'Job Number'!$E$2:$E$194,'Line Performance'!$A$35),"")</f>
        <v/>
      </c>
      <c r="F36" s="8" t="str">
        <f>IFERROR($C$35/SUMIFS('Job Number'!$I$2:$I$194,'Job Number'!$A$2:$A$194,'Line Performance'!F$1,'Job Number'!$B$2:$B$194,'Line Performance'!$C36,'Job Number'!$E$2:$E$194,'Line Performance'!$A$35),"")</f>
        <v/>
      </c>
      <c r="G36" s="8" t="str">
        <f>IFERROR($C$35/SUMIFS('Job Number'!$I$2:$I$194,'Job Number'!$A$2:$A$194,'Line Performance'!G$1,'Job Number'!$B$2:$B$194,'Line Performance'!$C36,'Job Number'!$E$2:$E$194,'Line Performance'!$A$35),"")</f>
        <v/>
      </c>
      <c r="H36" s="8" t="str">
        <f>IFERROR($C$35/SUMIFS('Job Number'!$I$2:$I$194,'Job Number'!$A$2:$A$194,'Line Performance'!H$1,'Job Number'!$B$2:$B$194,'Line Performance'!$C36,'Job Number'!$E$2:$E$194,'Line Performance'!$A$35),"")</f>
        <v/>
      </c>
      <c r="I36" s="8" t="str">
        <f>IFERROR($C$35/SUMIFS('Job Number'!$I$2:$I$194,'Job Number'!$A$2:$A$194,'Line Performance'!I$1,'Job Number'!$B$2:$B$194,'Line Performance'!$C36,'Job Number'!$E$2:$E$194,'Line Performance'!$A$35),"")</f>
        <v/>
      </c>
      <c r="J36" s="8" t="str">
        <f>IFERROR($C$35/SUMIFS('Job Number'!$I$2:$I$194,'Job Number'!$A$2:$A$194,'Line Performance'!J$1,'Job Number'!$B$2:$B$194,'Line Performance'!$C36,'Job Number'!$E$2:$E$194,'Line Performance'!$A$35),"")</f>
        <v/>
      </c>
      <c r="K36" s="8" t="str">
        <f>IFERROR($C$35/SUMIFS('Job Number'!$I$2:$I$194,'Job Number'!$A$2:$A$194,'Line Performance'!K$1,'Job Number'!$B$2:$B$194,'Line Performance'!$C36,'Job Number'!$E$2:$E$194,'Line Performance'!$A$35),"")</f>
        <v/>
      </c>
      <c r="L36" s="8" t="str">
        <f>IFERROR($C$35/SUMIFS('Job Number'!$I$2:$I$194,'Job Number'!$A$2:$A$194,'Line Performance'!L$1,'Job Number'!$B$2:$B$194,'Line Performance'!$C36,'Job Number'!$E$2:$E$194,'Line Performance'!$A$35),"")</f>
        <v/>
      </c>
      <c r="M36" s="8" t="str">
        <f>IFERROR($C$35/SUMIFS('Job Number'!$I$2:$I$194,'Job Number'!$A$2:$A$194,'Line Performance'!M$1,'Job Number'!$B$2:$B$194,'Line Performance'!$C36,'Job Number'!$E$2:$E$194,'Line Performance'!$A$35),"")</f>
        <v/>
      </c>
      <c r="N36" s="8" t="str">
        <f>IFERROR($C$35/SUMIFS('Job Number'!$I$2:$I$194,'Job Number'!$A$2:$A$194,'Line Performance'!N$1,'Job Number'!$B$2:$B$194,'Line Performance'!$C36,'Job Number'!$E$2:$E$194,'Line Performance'!$A$35),"")</f>
        <v/>
      </c>
      <c r="O36" s="8" t="str">
        <f>IFERROR($C$35/SUMIFS('Job Number'!$I$2:$I$194,'Job Number'!$A$2:$A$194,'Line Performance'!O$1,'Job Number'!$B$2:$B$194,'Line Performance'!$C36,'Job Number'!$E$2:$E$194,'Line Performance'!$A$35),"")</f>
        <v/>
      </c>
      <c r="P36" s="8" t="str">
        <f>IFERROR($C$35/SUMIFS('Job Number'!$I$2:$I$194,'Job Number'!$A$2:$A$194,'Line Performance'!P$1,'Job Number'!$B$2:$B$194,'Line Performance'!$C36,'Job Number'!$E$2:$E$194,'Line Performance'!$A$35),"")</f>
        <v/>
      </c>
      <c r="Q36" s="8" t="str">
        <f>IFERROR($C$35/SUMIFS('Job Number'!$I$2:$I$194,'Job Number'!$A$2:$A$194,'Line Performance'!Q$1,'Job Number'!$B$2:$B$194,'Line Performance'!$C36,'Job Number'!$E$2:$E$194,'Line Performance'!$A$35),"")</f>
        <v/>
      </c>
      <c r="R36" s="8" t="str">
        <f>IFERROR($C$35/SUMIFS('Job Number'!$I$2:$I$194,'Job Number'!$A$2:$A$194,'Line Performance'!R$1,'Job Number'!$B$2:$B$194,'Line Performance'!$C36,'Job Number'!$E$2:$E$194,'Line Performance'!$A$35),"")</f>
        <v/>
      </c>
      <c r="S36" s="8" t="str">
        <f>IFERROR($C$35/SUMIFS('Job Number'!$I$2:$I$194,'Job Number'!$A$2:$A$194,'Line Performance'!S$1,'Job Number'!$B$2:$B$194,'Line Performance'!$C36,'Job Number'!$E$2:$E$194,'Line Performance'!$A$35),"")</f>
        <v/>
      </c>
      <c r="T36" s="8" t="str">
        <f>IFERROR($C$35/SUMIFS('Job Number'!$I$2:$I$194,'Job Number'!$A$2:$A$194,'Line Performance'!T$1,'Job Number'!$B$2:$B$194,'Line Performance'!$C36,'Job Number'!$E$2:$E$194,'Line Performance'!$A$35),"")</f>
        <v/>
      </c>
      <c r="U36" s="8" t="str">
        <f>IFERROR($C$35/SUMIFS('Job Number'!$I$2:$I$194,'Job Number'!$A$2:$A$194,'Line Performance'!U$1,'Job Number'!$B$2:$B$194,'Line Performance'!$C36,'Job Number'!$E$2:$E$194,'Line Performance'!$A$35),"")</f>
        <v/>
      </c>
      <c r="V36" s="8" t="str">
        <f>IFERROR($C$35/SUMIFS('Job Number'!$I$2:$I$194,'Job Number'!$A$2:$A$194,'Line Performance'!V$1,'Job Number'!$B$2:$B$194,'Line Performance'!$C36,'Job Number'!$E$2:$E$194,'Line Performance'!$A$35),"")</f>
        <v/>
      </c>
      <c r="W36" s="8" t="str">
        <f>IFERROR($C$35/SUMIFS('Job Number'!$I$2:$I$194,'Job Number'!$A$2:$A$194,'Line Performance'!W$1,'Job Number'!$B$2:$B$194,'Line Performance'!$C36,'Job Number'!$E$2:$E$194,'Line Performance'!$A$35),"")</f>
        <v/>
      </c>
      <c r="X36" s="8" t="str">
        <f>IFERROR($C$35/SUMIFS('Job Number'!$I$2:$I$194,'Job Number'!$A$2:$A$194,'Line Performance'!X$1,'Job Number'!$B$2:$B$194,'Line Performance'!$C36,'Job Number'!$E$2:$E$194,'Line Performance'!$A$35),"")</f>
        <v/>
      </c>
      <c r="Y36" s="8" t="str">
        <f>IFERROR($C$35/SUMIFS('Job Number'!$I$2:$I$194,'Job Number'!$A$2:$A$194,'Line Performance'!Y$1,'Job Number'!$B$2:$B$194,'Line Performance'!$C36,'Job Number'!$E$2:$E$194,'Line Performance'!$A$35),"")</f>
        <v/>
      </c>
      <c r="Z36" s="8" t="str">
        <f>IFERROR($C$35/SUMIFS('Job Number'!$I$2:$I$194,'Job Number'!$A$2:$A$194,'Line Performance'!Z$1,'Job Number'!$B$2:$B$194,'Line Performance'!$C36,'Job Number'!$E$2:$E$194,'Line Performance'!$A$35),"")</f>
        <v/>
      </c>
      <c r="AA36" s="8" t="str">
        <f>IFERROR($C$35/SUMIFS('Job Number'!$I$2:$I$194,'Job Number'!$A$2:$A$194,'Line Performance'!AA$1,'Job Number'!$B$2:$B$194,'Line Performance'!$C36,'Job Number'!$E$2:$E$194,'Line Performance'!$A$35),"")</f>
        <v/>
      </c>
      <c r="AB36" s="8" t="str">
        <f>IFERROR($C$35/SUMIFS('Job Number'!$I$2:$I$194,'Job Number'!$A$2:$A$194,'Line Performance'!AB$1,'Job Number'!$B$2:$B$194,'Line Performance'!$C36,'Job Number'!$E$2:$E$194,'Line Performance'!$A$35),"")</f>
        <v/>
      </c>
      <c r="AC36" s="8" t="str">
        <f>IFERROR($C$35/SUMIFS('Job Number'!$I$2:$I$194,'Job Number'!$A$2:$A$194,'Line Performance'!AC$1,'Job Number'!$B$2:$B$194,'Line Performance'!$C36,'Job Number'!$E$2:$E$194,'Line Performance'!$A$35),"")</f>
        <v/>
      </c>
      <c r="AD36" s="8" t="str">
        <f>IFERROR($C$35/SUMIFS('Job Number'!$I$2:$I$194,'Job Number'!$A$2:$A$194,'Line Performance'!AD$1,'Job Number'!$B$2:$B$194,'Line Performance'!$C36,'Job Number'!$E$2:$E$194,'Line Performance'!$A$35),"")</f>
        <v/>
      </c>
      <c r="AE36" s="8" t="str">
        <f>IFERROR($C$35/SUMIFS('Job Number'!$I$2:$I$194,'Job Number'!$A$2:$A$194,'Line Performance'!AE$1,'Job Number'!$B$2:$B$194,'Line Performance'!$C36,'Job Number'!$E$2:$E$194,'Line Performance'!$A$35),"")</f>
        <v/>
      </c>
      <c r="AF36" s="8" t="str">
        <f>IFERROR($C$35/SUMIFS('Job Number'!$I$2:$I$194,'Job Number'!$A$2:$A$194,'Line Performance'!AF$1,'Job Number'!$B$2:$B$194,'Line Performance'!$C36,'Job Number'!$E$2:$E$194,'Line Performance'!$A$35),"")</f>
        <v/>
      </c>
      <c r="AG36" s="8" t="str">
        <f>IFERROR($C$35/SUMIFS('Job Number'!$I$2:$I$194,'Job Number'!$A$2:$A$194,'Line Performance'!AG$1,'Job Number'!$B$2:$B$194,'Line Performance'!$C36,'Job Number'!$E$2:$E$194,'Line Performance'!$A$35),"")</f>
        <v/>
      </c>
      <c r="AH36" s="8" t="str">
        <f>IFERROR(#REF!/SUMIFS('Job Number'!#REF!,'Job Number'!$A$2:$A$194,'Line Performance'!AH$1,'Job Number'!$B$2:$B$194,'Line Performance'!$C36,'Job Number'!$E$2:$E$194,'Line Performance'!#REF!),"")</f>
        <v/>
      </c>
      <c r="AI36" s="8" t="str">
        <f>IFERROR(#REF!/SUMIFS('Job Number'!#REF!,'Job Number'!$A$2:$A$194,'Line Performance'!AI$1,'Job Number'!$B$2:$B$194,'Line Performance'!$C36,'Job Number'!$E$2:$E$194,'Line Performance'!#REF!),"")</f>
        <v/>
      </c>
      <c r="AJ36" s="8" t="str">
        <f>IFERROR(#REF!/SUMIFS('Job Number'!#REF!,'Job Number'!$A$2:$A$194,'Line Performance'!AJ$1,'Job Number'!$B$2:$B$194,'Line Performance'!$C36,'Job Number'!$E$2:$E$194,'Line Performance'!#REF!),"")</f>
        <v/>
      </c>
      <c r="AK36" s="8" t="str">
        <f>IFERROR(#REF!/SUMIFS('Job Number'!#REF!,'Job Number'!$A$2:$A$194,'Line Performance'!AK$1,'Job Number'!$B$2:$B$194,'Line Performance'!$C36,'Job Number'!$E$2:$E$194,'Line Performance'!#REF!),"")</f>
        <v/>
      </c>
      <c r="AL36" s="8" t="str">
        <f>IFERROR(#REF!/SUMIFS('Job Number'!#REF!,'Job Number'!$A$2:$A$194,'Line Performance'!AL$1,'Job Number'!$B$2:$B$194,'Line Performance'!$C36,'Job Number'!$E$2:$E$194,'Line Performance'!#REF!),"")</f>
        <v/>
      </c>
    </row>
    <row r="37" spans="1:38" ht="15" customHeight="1">
      <c r="A37" s="70"/>
      <c r="B37" s="5"/>
      <c r="C37" s="5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8.75" customHeight="1">
      <c r="A38" s="42" t="str">
        <f>'Line Output'!A38</f>
        <v>W03-25040029-Y</v>
      </c>
      <c r="B38" s="42" t="str">
        <f>'Line Output'!B38</f>
        <v>28#*2C+24#*2C+AL+D+</v>
      </c>
      <c r="C38" s="52">
        <f>IFERROR(VLOOKUP(A38,'FG TYPE'!$B:$D,3,FALSE),0)</f>
        <v>60</v>
      </c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8" ht="15" customHeight="1">
      <c r="A39" s="70"/>
      <c r="B39" s="5">
        <f>IFERROR(SUM(D39:AG39)/COUNTIF(D39:AG39,"&gt;0"),0)</f>
        <v>600</v>
      </c>
      <c r="C39" s="53" t="str">
        <f>'Line Output'!C39</f>
        <v>Y01</v>
      </c>
      <c r="D39" s="8" t="str">
        <f>IFERROR($C$38/SUMIFS('Job Number'!$I$2:$I$194,'Job Number'!$A$2:$A$194,'Line Performance'!D$1,'Job Number'!$B$2:$B$194,'Line Performance'!$C39,'Job Number'!$E$2:$E$194,'Line Performance'!$A$38),"")</f>
        <v/>
      </c>
      <c r="E39" s="8" t="str">
        <f>IFERROR($C$38/SUMIFS('Job Number'!$I$2:$I$194,'Job Number'!$A$2:$A$194,'Line Performance'!E$1,'Job Number'!$B$2:$B$194,'Line Performance'!$C39,'Job Number'!$E$2:$E$194,'Line Performance'!$A$38),"")</f>
        <v/>
      </c>
      <c r="F39" s="8" t="str">
        <f>IFERROR($C$38/SUMIFS('Job Number'!$I$2:$I$194,'Job Number'!$A$2:$A$194,'Line Performance'!F$1,'Job Number'!$B$2:$B$194,'Line Performance'!$C39,'Job Number'!$E$2:$E$194,'Line Performance'!$A$38),"")</f>
        <v/>
      </c>
      <c r="G39" s="8" t="str">
        <f>IFERROR($C$38/SUMIFS('Job Number'!$I$2:$I$194,'Job Number'!$A$2:$A$194,'Line Performance'!G$1,'Job Number'!$B$2:$B$194,'Line Performance'!$C39,'Job Number'!$E$2:$E$194,'Line Performance'!$A$38),"")</f>
        <v/>
      </c>
      <c r="H39" s="8" t="str">
        <f>IFERROR($C$38/SUMIFS('Job Number'!$I$2:$I$194,'Job Number'!$A$2:$A$194,'Line Performance'!H$1,'Job Number'!$B$2:$B$194,'Line Performance'!$C39,'Job Number'!$E$2:$E$194,'Line Performance'!$A$38),"")</f>
        <v/>
      </c>
      <c r="I39" s="8" t="str">
        <f>IFERROR($C$38/SUMIFS('Job Number'!$I$2:$I$194,'Job Number'!$A$2:$A$194,'Line Performance'!I$1,'Job Number'!$B$2:$B$194,'Line Performance'!$C39,'Job Number'!$E$2:$E$194,'Line Performance'!$A$38),"")</f>
        <v/>
      </c>
      <c r="J39" s="8" t="str">
        <f>IFERROR($C$38/SUMIFS('Job Number'!$I$2:$I$194,'Job Number'!$A$2:$A$194,'Line Performance'!J$1,'Job Number'!$B$2:$B$194,'Line Performance'!$C39,'Job Number'!$E$2:$E$194,'Line Performance'!$A$38),"")</f>
        <v/>
      </c>
      <c r="K39" s="8" t="str">
        <f>IFERROR($C$38/SUMIFS('Job Number'!$I$2:$I$194,'Job Number'!$A$2:$A$194,'Line Performance'!K$1,'Job Number'!$B$2:$B$194,'Line Performance'!$C39,'Job Number'!$E$2:$E$194,'Line Performance'!$A$38),"")</f>
        <v/>
      </c>
      <c r="L39" s="8" t="str">
        <f>IFERROR($C$38/SUMIFS('Job Number'!$I$2:$I$194,'Job Number'!$A$2:$A$194,'Line Performance'!L$1,'Job Number'!$B$2:$B$194,'Line Performance'!$C39,'Job Number'!$E$2:$E$194,'Line Performance'!$A$38),"")</f>
        <v/>
      </c>
      <c r="M39" s="8" t="str">
        <f>IFERROR($C$38/SUMIFS('Job Number'!$I$2:$I$194,'Job Number'!$A$2:$A$194,'Line Performance'!M$1,'Job Number'!$B$2:$B$194,'Line Performance'!$C39,'Job Number'!$E$2:$E$194,'Line Performance'!$A$38),"")</f>
        <v/>
      </c>
      <c r="N39" s="8" t="str">
        <f>IFERROR($C$38/SUMIFS('Job Number'!$I$2:$I$194,'Job Number'!$A$2:$A$194,'Line Performance'!N$1,'Job Number'!$B$2:$B$194,'Line Performance'!$C39,'Job Number'!$E$2:$E$194,'Line Performance'!$A$38),"")</f>
        <v/>
      </c>
      <c r="O39" s="8" t="str">
        <f>IFERROR($C$38/SUMIFS('Job Number'!$I$2:$I$194,'Job Number'!$A$2:$A$194,'Line Performance'!O$1,'Job Number'!$B$2:$B$194,'Line Performance'!$C39,'Job Number'!$E$2:$E$194,'Line Performance'!$A$38),"")</f>
        <v/>
      </c>
      <c r="P39" s="8" t="str">
        <f>IFERROR($C$38/SUMIFS('Job Number'!$I$2:$I$194,'Job Number'!$A$2:$A$194,'Line Performance'!P$1,'Job Number'!$B$2:$B$194,'Line Performance'!$C39,'Job Number'!$E$2:$E$194,'Line Performance'!$A$38),"")</f>
        <v/>
      </c>
      <c r="Q39" s="8" t="str">
        <f>IFERROR($C$38/SUMIFS('Job Number'!$I$2:$I$194,'Job Number'!$A$2:$A$194,'Line Performance'!Q$1,'Job Number'!$B$2:$B$194,'Line Performance'!$C39,'Job Number'!$E$2:$E$194,'Line Performance'!$A$38),"")</f>
        <v/>
      </c>
      <c r="R39" s="8" t="str">
        <f>IFERROR($C$38/SUMIFS('Job Number'!$I$2:$I$194,'Job Number'!$A$2:$A$194,'Line Performance'!R$1,'Job Number'!$B$2:$B$194,'Line Performance'!$C39,'Job Number'!$E$2:$E$194,'Line Performance'!$A$38),"")</f>
        <v/>
      </c>
      <c r="S39" s="8" t="str">
        <f>IFERROR($C$38/SUMIFS('Job Number'!$I$2:$I$194,'Job Number'!$A$2:$A$194,'Line Performance'!S$1,'Job Number'!$B$2:$B$194,'Line Performance'!$C39,'Job Number'!$E$2:$E$194,'Line Performance'!$A$38),"")</f>
        <v/>
      </c>
      <c r="T39" s="8" t="str">
        <f>IFERROR($C$38/SUMIFS('Job Number'!$I$2:$I$194,'Job Number'!$A$2:$A$194,'Line Performance'!T$1,'Job Number'!$B$2:$B$194,'Line Performance'!$C39,'Job Number'!$E$2:$E$194,'Line Performance'!$A$38),"")</f>
        <v/>
      </c>
      <c r="U39" s="8" t="str">
        <f>IFERROR($C$38/SUMIFS('Job Number'!$I$2:$I$194,'Job Number'!$A$2:$A$194,'Line Performance'!U$1,'Job Number'!$B$2:$B$194,'Line Performance'!$C39,'Job Number'!$E$2:$E$194,'Line Performance'!$A$38),"")</f>
        <v/>
      </c>
      <c r="V39" s="8" t="str">
        <f>IFERROR($C$38/SUMIFS('Job Number'!$I$2:$I$194,'Job Number'!$A$2:$A$194,'Line Performance'!V$1,'Job Number'!$B$2:$B$194,'Line Performance'!$C39,'Job Number'!$E$2:$E$194,'Line Performance'!$A$38),"")</f>
        <v/>
      </c>
      <c r="W39" s="8" t="str">
        <f>IFERROR($C$38/SUMIFS('Job Number'!$I$2:$I$194,'Job Number'!$A$2:$A$194,'Line Performance'!W$1,'Job Number'!$B$2:$B$194,'Line Performance'!$C39,'Job Number'!$E$2:$E$194,'Line Performance'!$A$38),"")</f>
        <v/>
      </c>
      <c r="X39" s="8" t="str">
        <f>IFERROR($C$38/SUMIFS('Job Number'!$I$2:$I$194,'Job Number'!$A$2:$A$194,'Line Performance'!X$1,'Job Number'!$B$2:$B$194,'Line Performance'!$C39,'Job Number'!$E$2:$E$194,'Line Performance'!$A$38),"")</f>
        <v/>
      </c>
      <c r="Y39" s="8">
        <f>IFERROR($C$38/SUMIFS('Job Number'!$I$2:$I$194,'Job Number'!$A$2:$A$194,'Line Performance'!Y$1,'Job Number'!$B$2:$B$194,'Line Performance'!$C39,'Job Number'!$E$2:$E$194,'Line Performance'!$A$38),"")</f>
        <v>600</v>
      </c>
      <c r="Z39" s="8" t="str">
        <f>IFERROR($C$38/SUMIFS('Job Number'!$I$2:$I$194,'Job Number'!$A$2:$A$194,'Line Performance'!Z$1,'Job Number'!$B$2:$B$194,'Line Performance'!$C39,'Job Number'!$E$2:$E$194,'Line Performance'!$A$38),"")</f>
        <v/>
      </c>
      <c r="AA39" s="8" t="str">
        <f>IFERROR($C$38/SUMIFS('Job Number'!$I$2:$I$194,'Job Number'!$A$2:$A$194,'Line Performance'!AA$1,'Job Number'!$B$2:$B$194,'Line Performance'!$C39,'Job Number'!$E$2:$E$194,'Line Performance'!$A$38),"")</f>
        <v/>
      </c>
      <c r="AB39" s="8" t="str">
        <f>IFERROR($C$38/SUMIFS('Job Number'!$I$2:$I$194,'Job Number'!$A$2:$A$194,'Line Performance'!AB$1,'Job Number'!$B$2:$B$194,'Line Performance'!$C39,'Job Number'!$E$2:$E$194,'Line Performance'!$A$38),"")</f>
        <v/>
      </c>
      <c r="AC39" s="8" t="str">
        <f>IFERROR($C$38/SUMIFS('Job Number'!$I$2:$I$194,'Job Number'!$A$2:$A$194,'Line Performance'!AC$1,'Job Number'!$B$2:$B$194,'Line Performance'!$C39,'Job Number'!$E$2:$E$194,'Line Performance'!$A$38),"")</f>
        <v/>
      </c>
      <c r="AD39" s="8" t="str">
        <f>IFERROR($C$38/SUMIFS('Job Number'!$I$2:$I$194,'Job Number'!$A$2:$A$194,'Line Performance'!AD$1,'Job Number'!$B$2:$B$194,'Line Performance'!$C39,'Job Number'!$E$2:$E$194,'Line Performance'!$A$38),"")</f>
        <v/>
      </c>
      <c r="AE39" s="8" t="str">
        <f>IFERROR($C$38/SUMIFS('Job Number'!$I$2:$I$194,'Job Number'!$A$2:$A$194,'Line Performance'!AE$1,'Job Number'!$B$2:$B$194,'Line Performance'!$C39,'Job Number'!$E$2:$E$194,'Line Performance'!$A$38),"")</f>
        <v/>
      </c>
      <c r="AF39" s="8" t="str">
        <f>IFERROR($C$38/SUMIFS('Job Number'!$I$2:$I$194,'Job Number'!$A$2:$A$194,'Line Performance'!AF$1,'Job Number'!$B$2:$B$194,'Line Performance'!$C39,'Job Number'!$E$2:$E$194,'Line Performance'!$A$38),"")</f>
        <v/>
      </c>
      <c r="AG39" s="8" t="str">
        <f>IFERROR($C$38/SUMIFS('Job Number'!$I$2:$I$194,'Job Number'!$A$2:$A$194,'Line Performance'!AG$1,'Job Number'!$B$2:$B$194,'Line Performance'!$C39,'Job Number'!$E$2:$E$194,'Line Performance'!$A$38),"")</f>
        <v/>
      </c>
      <c r="AH39" s="8" t="str">
        <f>IFERROR(#REF!/SUMIFS('Job Number'!#REF!,'Job Number'!$A$2:$A$194,'Line Performance'!AH$1,'Job Number'!$B$2:$B$194,'Line Performance'!$C39,'Job Number'!$E$2:$E$194,'Line Performance'!#REF!),"")</f>
        <v/>
      </c>
      <c r="AI39" s="8" t="str">
        <f>IFERROR(#REF!/SUMIFS('Job Number'!#REF!,'Job Number'!$A$2:$A$194,'Line Performance'!AI$1,'Job Number'!$B$2:$B$194,'Line Performance'!$C39,'Job Number'!$E$2:$E$194,'Line Performance'!#REF!),"")</f>
        <v/>
      </c>
      <c r="AJ39" s="8" t="str">
        <f>IFERROR(#REF!/SUMIFS('Job Number'!#REF!,'Job Number'!$A$2:$A$194,'Line Performance'!AJ$1,'Job Number'!$B$2:$B$194,'Line Performance'!$C39,'Job Number'!$E$2:$E$194,'Line Performance'!#REF!),"")</f>
        <v/>
      </c>
      <c r="AK39" s="8" t="str">
        <f>IFERROR(#REF!/SUMIFS('Job Number'!#REF!,'Job Number'!$A$2:$A$194,'Line Performance'!AK$1,'Job Number'!$B$2:$B$194,'Line Performance'!$C39,'Job Number'!$E$2:$E$194,'Line Performance'!#REF!),"")</f>
        <v/>
      </c>
      <c r="AL39" s="8" t="str">
        <f>IFERROR(#REF!/SUMIFS('Job Number'!#REF!,'Job Number'!$A$2:$A$194,'Line Performance'!AL$1,'Job Number'!$B$2:$B$194,'Line Performance'!$C39,'Job Number'!$E$2:$E$194,'Line Performance'!#REF!),"")</f>
        <v/>
      </c>
    </row>
    <row r="40" spans="1:38" ht="15" customHeight="1">
      <c r="A40" s="70"/>
      <c r="B40" s="5"/>
      <c r="C40" s="5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8.75" customHeight="1">
      <c r="A41" s="42" t="str">
        <f>'Line Output'!A41</f>
        <v>W03-25040030-Y</v>
      </c>
      <c r="B41" s="42" t="str">
        <f>'Line Output'!B41</f>
        <v>28#*2C+24#*2C+AL+D+</v>
      </c>
      <c r="C41" s="52">
        <f>IFERROR(VLOOKUP(A41,'FG TYPE'!$B:$D,3,FALSE),0)</f>
        <v>60</v>
      </c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:38" ht="15" customHeight="1">
      <c r="A42" s="70"/>
      <c r="B42" s="5">
        <f>IFERROR(SUM(D42:AG42)/COUNTIF(D42:AG42,"&gt;0"),0)</f>
        <v>600</v>
      </c>
      <c r="C42" s="53" t="str">
        <f>'Line Output'!C42</f>
        <v>Y01</v>
      </c>
      <c r="D42" s="8" t="str">
        <f>IFERROR($C$41/SUMIFS('Job Number'!$I$2:$I$194,'Job Number'!$A$2:$A$194,'Line Performance'!D$1,'Job Number'!$B$2:$B$194,'Line Performance'!$C42,'Job Number'!$E$2:$E$194,'Line Performance'!$A$41),"")</f>
        <v/>
      </c>
      <c r="E42" s="8" t="str">
        <f>IFERROR($C$41/SUMIFS('Job Number'!$I$2:$I$194,'Job Number'!$A$2:$A$194,'Line Performance'!E$1,'Job Number'!$B$2:$B$194,'Line Performance'!$C42,'Job Number'!$E$2:$E$194,'Line Performance'!$A$41),"")</f>
        <v/>
      </c>
      <c r="F42" s="8" t="str">
        <f>IFERROR($C$41/SUMIFS('Job Number'!$I$2:$I$194,'Job Number'!$A$2:$A$194,'Line Performance'!F$1,'Job Number'!$B$2:$B$194,'Line Performance'!$C42,'Job Number'!$E$2:$E$194,'Line Performance'!$A$41),"")</f>
        <v/>
      </c>
      <c r="G42" s="8" t="str">
        <f>IFERROR($C$41/SUMIFS('Job Number'!$I$2:$I$194,'Job Number'!$A$2:$A$194,'Line Performance'!G$1,'Job Number'!$B$2:$B$194,'Line Performance'!$C42,'Job Number'!$E$2:$E$194,'Line Performance'!$A$41),"")</f>
        <v/>
      </c>
      <c r="H42" s="8" t="str">
        <f>IFERROR($C$41/SUMIFS('Job Number'!$I$2:$I$194,'Job Number'!$A$2:$A$194,'Line Performance'!H$1,'Job Number'!$B$2:$B$194,'Line Performance'!$C42,'Job Number'!$E$2:$E$194,'Line Performance'!$A$41),"")</f>
        <v/>
      </c>
      <c r="I42" s="8" t="str">
        <f>IFERROR($C$41/SUMIFS('Job Number'!$I$2:$I$194,'Job Number'!$A$2:$A$194,'Line Performance'!I$1,'Job Number'!$B$2:$B$194,'Line Performance'!$C42,'Job Number'!$E$2:$E$194,'Line Performance'!$A$41),"")</f>
        <v/>
      </c>
      <c r="J42" s="8" t="str">
        <f>IFERROR($C$41/SUMIFS('Job Number'!$I$2:$I$194,'Job Number'!$A$2:$A$194,'Line Performance'!J$1,'Job Number'!$B$2:$B$194,'Line Performance'!$C42,'Job Number'!$E$2:$E$194,'Line Performance'!$A$41),"")</f>
        <v/>
      </c>
      <c r="K42" s="8" t="str">
        <f>IFERROR($C$41/SUMIFS('Job Number'!$I$2:$I$194,'Job Number'!$A$2:$A$194,'Line Performance'!K$1,'Job Number'!$B$2:$B$194,'Line Performance'!$C42,'Job Number'!$E$2:$E$194,'Line Performance'!$A$41),"")</f>
        <v/>
      </c>
      <c r="L42" s="8" t="str">
        <f>IFERROR($C$41/SUMIFS('Job Number'!$I$2:$I$194,'Job Number'!$A$2:$A$194,'Line Performance'!L$1,'Job Number'!$B$2:$B$194,'Line Performance'!$C42,'Job Number'!$E$2:$E$194,'Line Performance'!$A$41),"")</f>
        <v/>
      </c>
      <c r="M42" s="8" t="str">
        <f>IFERROR($C$41/SUMIFS('Job Number'!$I$2:$I$194,'Job Number'!$A$2:$A$194,'Line Performance'!M$1,'Job Number'!$B$2:$B$194,'Line Performance'!$C42,'Job Number'!$E$2:$E$194,'Line Performance'!$A$41),"")</f>
        <v/>
      </c>
      <c r="N42" s="8" t="str">
        <f>IFERROR($C$41/SUMIFS('Job Number'!$I$2:$I$194,'Job Number'!$A$2:$A$194,'Line Performance'!N$1,'Job Number'!$B$2:$B$194,'Line Performance'!$C42,'Job Number'!$E$2:$E$194,'Line Performance'!$A$41),"")</f>
        <v/>
      </c>
      <c r="O42" s="8" t="str">
        <f>IFERROR($C$41/SUMIFS('Job Number'!$I$2:$I$194,'Job Number'!$A$2:$A$194,'Line Performance'!O$1,'Job Number'!$B$2:$B$194,'Line Performance'!$C42,'Job Number'!$E$2:$E$194,'Line Performance'!$A$41),"")</f>
        <v/>
      </c>
      <c r="P42" s="8" t="str">
        <f>IFERROR($C$41/SUMIFS('Job Number'!$I$2:$I$194,'Job Number'!$A$2:$A$194,'Line Performance'!P$1,'Job Number'!$B$2:$B$194,'Line Performance'!$C42,'Job Number'!$E$2:$E$194,'Line Performance'!$A$41),"")</f>
        <v/>
      </c>
      <c r="Q42" s="8" t="str">
        <f>IFERROR($C$41/SUMIFS('Job Number'!$I$2:$I$194,'Job Number'!$A$2:$A$194,'Line Performance'!Q$1,'Job Number'!$B$2:$B$194,'Line Performance'!$C42,'Job Number'!$E$2:$E$194,'Line Performance'!$A$41),"")</f>
        <v/>
      </c>
      <c r="R42" s="8" t="str">
        <f>IFERROR($C$41/SUMIFS('Job Number'!$I$2:$I$194,'Job Number'!$A$2:$A$194,'Line Performance'!R$1,'Job Number'!$B$2:$B$194,'Line Performance'!$C42,'Job Number'!$E$2:$E$194,'Line Performance'!$A$41),"")</f>
        <v/>
      </c>
      <c r="S42" s="8" t="str">
        <f>IFERROR($C$41/SUMIFS('Job Number'!$I$2:$I$194,'Job Number'!$A$2:$A$194,'Line Performance'!S$1,'Job Number'!$B$2:$B$194,'Line Performance'!$C42,'Job Number'!$E$2:$E$194,'Line Performance'!$A$41),"")</f>
        <v/>
      </c>
      <c r="T42" s="8" t="str">
        <f>IFERROR($C$41/SUMIFS('Job Number'!$I$2:$I$194,'Job Number'!$A$2:$A$194,'Line Performance'!T$1,'Job Number'!$B$2:$B$194,'Line Performance'!$C42,'Job Number'!$E$2:$E$194,'Line Performance'!$A$41),"")</f>
        <v/>
      </c>
      <c r="U42" s="8" t="str">
        <f>IFERROR($C$41/SUMIFS('Job Number'!$I$2:$I$194,'Job Number'!$A$2:$A$194,'Line Performance'!U$1,'Job Number'!$B$2:$B$194,'Line Performance'!$C42,'Job Number'!$E$2:$E$194,'Line Performance'!$A$41),"")</f>
        <v/>
      </c>
      <c r="V42" s="8" t="str">
        <f>IFERROR($C$41/SUMIFS('Job Number'!$I$2:$I$194,'Job Number'!$A$2:$A$194,'Line Performance'!V$1,'Job Number'!$B$2:$B$194,'Line Performance'!$C42,'Job Number'!$E$2:$E$194,'Line Performance'!$A$41),"")</f>
        <v/>
      </c>
      <c r="W42" s="8" t="str">
        <f>IFERROR($C$41/SUMIFS('Job Number'!$I$2:$I$194,'Job Number'!$A$2:$A$194,'Line Performance'!W$1,'Job Number'!$B$2:$B$194,'Line Performance'!$C42,'Job Number'!$E$2:$E$194,'Line Performance'!$A$41),"")</f>
        <v/>
      </c>
      <c r="X42" s="8" t="str">
        <f>IFERROR($C$41/SUMIFS('Job Number'!$I$2:$I$194,'Job Number'!$A$2:$A$194,'Line Performance'!X$1,'Job Number'!$B$2:$B$194,'Line Performance'!$C42,'Job Number'!$E$2:$E$194,'Line Performance'!$A$41),"")</f>
        <v/>
      </c>
      <c r="Y42" s="8">
        <f>IFERROR($C$41/SUMIFS('Job Number'!$I$2:$I$194,'Job Number'!$A$2:$A$194,'Line Performance'!Y$1,'Job Number'!$B$2:$B$194,'Line Performance'!$C42,'Job Number'!$E$2:$E$194,'Line Performance'!$A$41),"")</f>
        <v>600</v>
      </c>
      <c r="Z42" s="8" t="str">
        <f>IFERROR($C$41/SUMIFS('Job Number'!$I$2:$I$194,'Job Number'!$A$2:$A$194,'Line Performance'!Z$1,'Job Number'!$B$2:$B$194,'Line Performance'!$C42,'Job Number'!$E$2:$E$194,'Line Performance'!$A$41),"")</f>
        <v/>
      </c>
      <c r="AA42" s="8" t="str">
        <f>IFERROR($C$41/SUMIFS('Job Number'!$I$2:$I$194,'Job Number'!$A$2:$A$194,'Line Performance'!AA$1,'Job Number'!$B$2:$B$194,'Line Performance'!$C42,'Job Number'!$E$2:$E$194,'Line Performance'!$A$41),"")</f>
        <v/>
      </c>
      <c r="AB42" s="8" t="str">
        <f>IFERROR($C$41/SUMIFS('Job Number'!$I$2:$I$194,'Job Number'!$A$2:$A$194,'Line Performance'!AB$1,'Job Number'!$B$2:$B$194,'Line Performance'!$C42,'Job Number'!$E$2:$E$194,'Line Performance'!$A$41),"")</f>
        <v/>
      </c>
      <c r="AC42" s="8" t="str">
        <f>IFERROR($C$41/SUMIFS('Job Number'!$I$2:$I$194,'Job Number'!$A$2:$A$194,'Line Performance'!AC$1,'Job Number'!$B$2:$B$194,'Line Performance'!$C42,'Job Number'!$E$2:$E$194,'Line Performance'!$A$41),"")</f>
        <v/>
      </c>
      <c r="AD42" s="8" t="str">
        <f>IFERROR($C$41/SUMIFS('Job Number'!$I$2:$I$194,'Job Number'!$A$2:$A$194,'Line Performance'!AD$1,'Job Number'!$B$2:$B$194,'Line Performance'!$C42,'Job Number'!$E$2:$E$194,'Line Performance'!$A$41),"")</f>
        <v/>
      </c>
      <c r="AE42" s="8" t="str">
        <f>IFERROR($C$41/SUMIFS('Job Number'!$I$2:$I$194,'Job Number'!$A$2:$A$194,'Line Performance'!AE$1,'Job Number'!$B$2:$B$194,'Line Performance'!$C42,'Job Number'!$E$2:$E$194,'Line Performance'!$A$41),"")</f>
        <v/>
      </c>
      <c r="AF42" s="8" t="str">
        <f>IFERROR($C$41/SUMIFS('Job Number'!$I$2:$I$194,'Job Number'!$A$2:$A$194,'Line Performance'!AF$1,'Job Number'!$B$2:$B$194,'Line Performance'!$C42,'Job Number'!$E$2:$E$194,'Line Performance'!$A$41),"")</f>
        <v/>
      </c>
      <c r="AG42" s="8" t="str">
        <f>IFERROR($C$41/SUMIFS('Job Number'!$I$2:$I$194,'Job Number'!$A$2:$A$194,'Line Performance'!AG$1,'Job Number'!$B$2:$B$194,'Line Performance'!$C42,'Job Number'!$E$2:$E$194,'Line Performance'!$A$41),"")</f>
        <v/>
      </c>
      <c r="AH42" s="8" t="str">
        <f>IFERROR(#REF!/SUMIFS('Job Number'!#REF!,'Job Number'!$A$2:$A$194,'Line Performance'!AH$1,'Job Number'!$B$2:$B$194,'Line Performance'!$C42,'Job Number'!$E$2:$E$194,'Line Performance'!#REF!),"")</f>
        <v/>
      </c>
      <c r="AI42" s="8" t="str">
        <f>IFERROR(#REF!/SUMIFS('Job Number'!#REF!,'Job Number'!$A$2:$A$194,'Line Performance'!AI$1,'Job Number'!$B$2:$B$194,'Line Performance'!$C42,'Job Number'!$E$2:$E$194,'Line Performance'!#REF!),"")</f>
        <v/>
      </c>
      <c r="AJ42" s="8" t="str">
        <f>IFERROR(#REF!/SUMIFS('Job Number'!#REF!,'Job Number'!$A$2:$A$194,'Line Performance'!AJ$1,'Job Number'!$B$2:$B$194,'Line Performance'!$C42,'Job Number'!$E$2:$E$194,'Line Performance'!#REF!),"")</f>
        <v/>
      </c>
      <c r="AK42" s="8" t="str">
        <f>IFERROR(#REF!/SUMIFS('Job Number'!#REF!,'Job Number'!$A$2:$A$194,'Line Performance'!AK$1,'Job Number'!$B$2:$B$194,'Line Performance'!$C42,'Job Number'!$E$2:$E$194,'Line Performance'!#REF!),"")</f>
        <v/>
      </c>
      <c r="AL42" s="8" t="str">
        <f>IFERROR(#REF!/SUMIFS('Job Number'!#REF!,'Job Number'!$A$2:$A$194,'Line Performance'!AL$1,'Job Number'!$B$2:$B$194,'Line Performance'!$C42,'Job Number'!$E$2:$E$194,'Line Performance'!#REF!),"")</f>
        <v/>
      </c>
    </row>
    <row r="43" spans="1:38" ht="15" customHeight="1">
      <c r="A43" s="70"/>
      <c r="B43" s="5"/>
      <c r="C43" s="5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8.75" customHeight="1">
      <c r="A44" s="42" t="str">
        <f>'Line Output'!A44</f>
        <v>W03-25040031-Y</v>
      </c>
      <c r="B44" s="42" t="str">
        <f>'Line Output'!B44</f>
        <v>28#*2C+24#*2C+AL+D+</v>
      </c>
      <c r="C44" s="52">
        <f>IFERROR(VLOOKUP(A44,'FG TYPE'!$B:$D,3,FALSE),0)</f>
        <v>60</v>
      </c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1:38" ht="15" customHeight="1">
      <c r="A45" s="70"/>
      <c r="B45" s="5">
        <f>IFERROR(SUM(D45:AG45)/COUNTIF(D45:AG45,"&gt;0"),0)</f>
        <v>60</v>
      </c>
      <c r="C45" s="53" t="str">
        <f>'Line Output'!C45</f>
        <v>Y01</v>
      </c>
      <c r="D45" s="8" t="str">
        <f>IFERROR($C$44/SUMIFS('Job Number'!$I$2:$I$194,'Job Number'!$A$2:$A$194,'Line Performance'!D$1,'Job Number'!$B$2:$B$194,'Line Performance'!$C45,'Job Number'!$E$2:$E$194,'Line Performance'!$A$44),"")</f>
        <v/>
      </c>
      <c r="E45" s="8" t="str">
        <f>IFERROR($C$44/SUMIFS('Job Number'!$I$2:$I$194,'Job Number'!$A$2:$A$194,'Line Performance'!E$1,'Job Number'!$B$2:$B$194,'Line Performance'!$C45,'Job Number'!$E$2:$E$194,'Line Performance'!$A$44),"")</f>
        <v/>
      </c>
      <c r="F45" s="8" t="str">
        <f>IFERROR($C$44/SUMIFS('Job Number'!$I$2:$I$194,'Job Number'!$A$2:$A$194,'Line Performance'!F$1,'Job Number'!$B$2:$B$194,'Line Performance'!$C45,'Job Number'!$E$2:$E$194,'Line Performance'!$A$44),"")</f>
        <v/>
      </c>
      <c r="G45" s="8" t="str">
        <f>IFERROR($C$44/SUMIFS('Job Number'!$I$2:$I$194,'Job Number'!$A$2:$A$194,'Line Performance'!G$1,'Job Number'!$B$2:$B$194,'Line Performance'!$C45,'Job Number'!$E$2:$E$194,'Line Performance'!$A$44),"")</f>
        <v/>
      </c>
      <c r="H45" s="8" t="str">
        <f>IFERROR($C$44/SUMIFS('Job Number'!$I$2:$I$194,'Job Number'!$A$2:$A$194,'Line Performance'!H$1,'Job Number'!$B$2:$B$194,'Line Performance'!$C45,'Job Number'!$E$2:$E$194,'Line Performance'!$A$44),"")</f>
        <v/>
      </c>
      <c r="I45" s="8" t="str">
        <f>IFERROR($C$44/SUMIFS('Job Number'!$I$2:$I$194,'Job Number'!$A$2:$A$194,'Line Performance'!I$1,'Job Number'!$B$2:$B$194,'Line Performance'!$C45,'Job Number'!$E$2:$E$194,'Line Performance'!$A$44),"")</f>
        <v/>
      </c>
      <c r="J45" s="8" t="str">
        <f>IFERROR($C$44/SUMIFS('Job Number'!$I$2:$I$194,'Job Number'!$A$2:$A$194,'Line Performance'!J$1,'Job Number'!$B$2:$B$194,'Line Performance'!$C45,'Job Number'!$E$2:$E$194,'Line Performance'!$A$44),"")</f>
        <v/>
      </c>
      <c r="K45" s="8" t="str">
        <f>IFERROR($C$44/SUMIFS('Job Number'!$I$2:$I$194,'Job Number'!$A$2:$A$194,'Line Performance'!K$1,'Job Number'!$B$2:$B$194,'Line Performance'!$C45,'Job Number'!$E$2:$E$194,'Line Performance'!$A$44),"")</f>
        <v/>
      </c>
      <c r="L45" s="8" t="str">
        <f>IFERROR($C$44/SUMIFS('Job Number'!$I$2:$I$194,'Job Number'!$A$2:$A$194,'Line Performance'!L$1,'Job Number'!$B$2:$B$194,'Line Performance'!$C45,'Job Number'!$E$2:$E$194,'Line Performance'!$A$44),"")</f>
        <v/>
      </c>
      <c r="M45" s="8" t="str">
        <f>IFERROR($C$44/SUMIFS('Job Number'!$I$2:$I$194,'Job Number'!$A$2:$A$194,'Line Performance'!M$1,'Job Number'!$B$2:$B$194,'Line Performance'!$C45,'Job Number'!$E$2:$E$194,'Line Performance'!$A$44),"")</f>
        <v/>
      </c>
      <c r="N45" s="8" t="str">
        <f>IFERROR($C$44/SUMIFS('Job Number'!$I$2:$I$194,'Job Number'!$A$2:$A$194,'Line Performance'!N$1,'Job Number'!$B$2:$B$194,'Line Performance'!$C45,'Job Number'!$E$2:$E$194,'Line Performance'!$A$44),"")</f>
        <v/>
      </c>
      <c r="O45" s="8" t="str">
        <f>IFERROR($C$44/SUMIFS('Job Number'!$I$2:$I$194,'Job Number'!$A$2:$A$194,'Line Performance'!O$1,'Job Number'!$B$2:$B$194,'Line Performance'!$C45,'Job Number'!$E$2:$E$194,'Line Performance'!$A$44),"")</f>
        <v/>
      </c>
      <c r="P45" s="8" t="str">
        <f>IFERROR($C$44/SUMIFS('Job Number'!$I$2:$I$194,'Job Number'!$A$2:$A$194,'Line Performance'!P$1,'Job Number'!$B$2:$B$194,'Line Performance'!$C45,'Job Number'!$E$2:$E$194,'Line Performance'!$A$44),"")</f>
        <v/>
      </c>
      <c r="Q45" s="8" t="str">
        <f>IFERROR($C$44/SUMIFS('Job Number'!$I$2:$I$194,'Job Number'!$A$2:$A$194,'Line Performance'!Q$1,'Job Number'!$B$2:$B$194,'Line Performance'!$C45,'Job Number'!$E$2:$E$194,'Line Performance'!$A$44),"")</f>
        <v/>
      </c>
      <c r="R45" s="8" t="str">
        <f>IFERROR($C$44/SUMIFS('Job Number'!$I$2:$I$194,'Job Number'!$A$2:$A$194,'Line Performance'!R$1,'Job Number'!$B$2:$B$194,'Line Performance'!$C45,'Job Number'!$E$2:$E$194,'Line Performance'!$A$44),"")</f>
        <v/>
      </c>
      <c r="S45" s="8" t="str">
        <f>IFERROR($C$44/SUMIFS('Job Number'!$I$2:$I$194,'Job Number'!$A$2:$A$194,'Line Performance'!S$1,'Job Number'!$B$2:$B$194,'Line Performance'!$C45,'Job Number'!$E$2:$E$194,'Line Performance'!$A$44),"")</f>
        <v/>
      </c>
      <c r="T45" s="8" t="str">
        <f>IFERROR($C$44/SUMIFS('Job Number'!$I$2:$I$194,'Job Number'!$A$2:$A$194,'Line Performance'!T$1,'Job Number'!$B$2:$B$194,'Line Performance'!$C45,'Job Number'!$E$2:$E$194,'Line Performance'!$A$44),"")</f>
        <v/>
      </c>
      <c r="U45" s="8" t="str">
        <f>IFERROR($C$44/SUMIFS('Job Number'!$I$2:$I$194,'Job Number'!$A$2:$A$194,'Line Performance'!U$1,'Job Number'!$B$2:$B$194,'Line Performance'!$C45,'Job Number'!$E$2:$E$194,'Line Performance'!$A$44),"")</f>
        <v/>
      </c>
      <c r="V45" s="8" t="str">
        <f>IFERROR($C$44/SUMIFS('Job Number'!$I$2:$I$194,'Job Number'!$A$2:$A$194,'Line Performance'!V$1,'Job Number'!$B$2:$B$194,'Line Performance'!$C45,'Job Number'!$E$2:$E$194,'Line Performance'!$A$44),"")</f>
        <v/>
      </c>
      <c r="W45" s="8" t="str">
        <f>IFERROR($C$44/SUMIFS('Job Number'!$I$2:$I$194,'Job Number'!$A$2:$A$194,'Line Performance'!W$1,'Job Number'!$B$2:$B$194,'Line Performance'!$C45,'Job Number'!$E$2:$E$194,'Line Performance'!$A$44),"")</f>
        <v/>
      </c>
      <c r="X45" s="8" t="str">
        <f>IFERROR($C$44/SUMIFS('Job Number'!$I$2:$I$194,'Job Number'!$A$2:$A$194,'Line Performance'!X$1,'Job Number'!$B$2:$B$194,'Line Performance'!$C45,'Job Number'!$E$2:$E$194,'Line Performance'!$A$44),"")</f>
        <v/>
      </c>
      <c r="Y45" s="8">
        <f>IFERROR($C$44/SUMIFS('Job Number'!$I$2:$I$194,'Job Number'!$A$2:$A$194,'Line Performance'!Y$1,'Job Number'!$B$2:$B$194,'Line Performance'!$C45,'Job Number'!$E$2:$E$194,'Line Performance'!$A$44),"")</f>
        <v>60</v>
      </c>
      <c r="Z45" s="8" t="str">
        <f>IFERROR($C$44/SUMIFS('Job Number'!$I$2:$I$194,'Job Number'!$A$2:$A$194,'Line Performance'!Z$1,'Job Number'!$B$2:$B$194,'Line Performance'!$C45,'Job Number'!$E$2:$E$194,'Line Performance'!$A$44),"")</f>
        <v/>
      </c>
      <c r="AA45" s="8" t="str">
        <f>IFERROR($C$44/SUMIFS('Job Number'!$I$2:$I$194,'Job Number'!$A$2:$A$194,'Line Performance'!AA$1,'Job Number'!$B$2:$B$194,'Line Performance'!$C45,'Job Number'!$E$2:$E$194,'Line Performance'!$A$44),"")</f>
        <v/>
      </c>
      <c r="AB45" s="8" t="str">
        <f>IFERROR($C$44/SUMIFS('Job Number'!$I$2:$I$194,'Job Number'!$A$2:$A$194,'Line Performance'!AB$1,'Job Number'!$B$2:$B$194,'Line Performance'!$C45,'Job Number'!$E$2:$E$194,'Line Performance'!$A$44),"")</f>
        <v/>
      </c>
      <c r="AC45" s="8" t="str">
        <f>IFERROR($C$44/SUMIFS('Job Number'!$I$2:$I$194,'Job Number'!$A$2:$A$194,'Line Performance'!AC$1,'Job Number'!$B$2:$B$194,'Line Performance'!$C45,'Job Number'!$E$2:$E$194,'Line Performance'!$A$44),"")</f>
        <v/>
      </c>
      <c r="AD45" s="8" t="str">
        <f>IFERROR($C$44/SUMIFS('Job Number'!$I$2:$I$194,'Job Number'!$A$2:$A$194,'Line Performance'!AD$1,'Job Number'!$B$2:$B$194,'Line Performance'!$C45,'Job Number'!$E$2:$E$194,'Line Performance'!$A$44),"")</f>
        <v/>
      </c>
      <c r="AE45" s="8" t="str">
        <f>IFERROR($C$44/SUMIFS('Job Number'!$I$2:$I$194,'Job Number'!$A$2:$A$194,'Line Performance'!AE$1,'Job Number'!$B$2:$B$194,'Line Performance'!$C45,'Job Number'!$E$2:$E$194,'Line Performance'!$A$44),"")</f>
        <v/>
      </c>
      <c r="AF45" s="8" t="str">
        <f>IFERROR($C$44/SUMIFS('Job Number'!$I$2:$I$194,'Job Number'!$A$2:$A$194,'Line Performance'!AF$1,'Job Number'!$B$2:$B$194,'Line Performance'!$C45,'Job Number'!$E$2:$E$194,'Line Performance'!$A$44),"")</f>
        <v/>
      </c>
      <c r="AG45" s="8" t="str">
        <f>IFERROR($C$44/SUMIFS('Job Number'!$I$2:$I$194,'Job Number'!$A$2:$A$194,'Line Performance'!AG$1,'Job Number'!$B$2:$B$194,'Line Performance'!$C45,'Job Number'!$E$2:$E$194,'Line Performance'!$A$44),"")</f>
        <v/>
      </c>
      <c r="AH45" s="8" t="str">
        <f>IFERROR(#REF!/SUMIFS('Job Number'!#REF!,'Job Number'!$A$2:$A$194,'Line Performance'!AH$1,'Job Number'!$B$2:$B$194,'Line Performance'!$C45,'Job Number'!$E$2:$E$194,'Line Performance'!#REF!),"")</f>
        <v/>
      </c>
      <c r="AI45" s="8" t="str">
        <f>IFERROR(#REF!/SUMIFS('Job Number'!#REF!,'Job Number'!$A$2:$A$194,'Line Performance'!AI$1,'Job Number'!$B$2:$B$194,'Line Performance'!$C45,'Job Number'!$E$2:$E$194,'Line Performance'!#REF!),"")</f>
        <v/>
      </c>
      <c r="AJ45" s="8" t="str">
        <f>IFERROR(#REF!/SUMIFS('Job Number'!#REF!,'Job Number'!$A$2:$A$194,'Line Performance'!AJ$1,'Job Number'!$B$2:$B$194,'Line Performance'!$C45,'Job Number'!$E$2:$E$194,'Line Performance'!#REF!),"")</f>
        <v/>
      </c>
      <c r="AK45" s="8" t="str">
        <f>IFERROR(#REF!/SUMIFS('Job Number'!#REF!,'Job Number'!$A$2:$A$194,'Line Performance'!AK$1,'Job Number'!$B$2:$B$194,'Line Performance'!$C45,'Job Number'!$E$2:$E$194,'Line Performance'!#REF!),"")</f>
        <v/>
      </c>
      <c r="AL45" s="8" t="str">
        <f>IFERROR(#REF!/SUMIFS('Job Number'!#REF!,'Job Number'!$A$2:$A$194,'Line Performance'!AL$1,'Job Number'!$B$2:$B$194,'Line Performance'!$C45,'Job Number'!$E$2:$E$194,'Line Performance'!#REF!),"")</f>
        <v/>
      </c>
    </row>
    <row r="46" spans="1:38" ht="15" customHeight="1">
      <c r="A46" s="70"/>
      <c r="B46" s="5"/>
      <c r="C46" s="5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8.75" customHeight="1">
      <c r="A47" s="42" t="str">
        <f>'Line Output'!A47</f>
        <v>W03-25040032-Y</v>
      </c>
      <c r="B47" s="42" t="str">
        <f>'Line Output'!B47</f>
        <v>28#*2C+24#*2C+AL+D+</v>
      </c>
      <c r="C47" s="52">
        <f>IFERROR(VLOOKUP(A47,'FG TYPE'!$B:$D,3,FALSE),0)</f>
        <v>60</v>
      </c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:38" ht="15" customHeight="1">
      <c r="A48" s="70"/>
      <c r="B48" s="5">
        <f>IFERROR(SUM(D48:AG48)/COUNTIF(D48:AG48,"&gt;0"),0)</f>
        <v>300</v>
      </c>
      <c r="C48" s="53" t="str">
        <f>'Line Output'!C48</f>
        <v>Y01</v>
      </c>
      <c r="D48" s="8" t="str">
        <f>IFERROR($C$47/SUMIFS('Job Number'!$I$2:$I$194,'Job Number'!$A$2:$A$194,'Line Performance'!D$1,'Job Number'!$B$2:$B$194,'Line Performance'!$C48,'Job Number'!$E$2:$E$194,'Line Performance'!$A$47),"")</f>
        <v/>
      </c>
      <c r="E48" s="8" t="str">
        <f>IFERROR($C$47/SUMIFS('Job Number'!$I$2:$I$194,'Job Number'!$A$2:$A$194,'Line Performance'!E$1,'Job Number'!$B$2:$B$194,'Line Performance'!$C48,'Job Number'!$E$2:$E$194,'Line Performance'!$A$47),"")</f>
        <v/>
      </c>
      <c r="F48" s="8" t="str">
        <f>IFERROR($C$47/SUMIFS('Job Number'!$I$2:$I$194,'Job Number'!$A$2:$A$194,'Line Performance'!F$1,'Job Number'!$B$2:$B$194,'Line Performance'!$C48,'Job Number'!$E$2:$E$194,'Line Performance'!$A$47),"")</f>
        <v/>
      </c>
      <c r="G48" s="8" t="str">
        <f>IFERROR($C$47/SUMIFS('Job Number'!$I$2:$I$194,'Job Number'!$A$2:$A$194,'Line Performance'!G$1,'Job Number'!$B$2:$B$194,'Line Performance'!$C48,'Job Number'!$E$2:$E$194,'Line Performance'!$A$47),"")</f>
        <v/>
      </c>
      <c r="H48" s="8" t="str">
        <f>IFERROR($C$47/SUMIFS('Job Number'!$I$2:$I$194,'Job Number'!$A$2:$A$194,'Line Performance'!H$1,'Job Number'!$B$2:$B$194,'Line Performance'!$C48,'Job Number'!$E$2:$E$194,'Line Performance'!$A$47),"")</f>
        <v/>
      </c>
      <c r="I48" s="8" t="str">
        <f>IFERROR($C$47/SUMIFS('Job Number'!$I$2:$I$194,'Job Number'!$A$2:$A$194,'Line Performance'!I$1,'Job Number'!$B$2:$B$194,'Line Performance'!$C48,'Job Number'!$E$2:$E$194,'Line Performance'!$A$47),"")</f>
        <v/>
      </c>
      <c r="J48" s="8" t="str">
        <f>IFERROR($C$47/SUMIFS('Job Number'!$I$2:$I$194,'Job Number'!$A$2:$A$194,'Line Performance'!J$1,'Job Number'!$B$2:$B$194,'Line Performance'!$C48,'Job Number'!$E$2:$E$194,'Line Performance'!$A$47),"")</f>
        <v/>
      </c>
      <c r="K48" s="8" t="str">
        <f>IFERROR($C$47/SUMIFS('Job Number'!$I$2:$I$194,'Job Number'!$A$2:$A$194,'Line Performance'!K$1,'Job Number'!$B$2:$B$194,'Line Performance'!$C48,'Job Number'!$E$2:$E$194,'Line Performance'!$A$47),"")</f>
        <v/>
      </c>
      <c r="L48" s="8" t="str">
        <f>IFERROR($C$47/SUMIFS('Job Number'!$I$2:$I$194,'Job Number'!$A$2:$A$194,'Line Performance'!L$1,'Job Number'!$B$2:$B$194,'Line Performance'!$C48,'Job Number'!$E$2:$E$194,'Line Performance'!$A$47),"")</f>
        <v/>
      </c>
      <c r="M48" s="8" t="str">
        <f>IFERROR($C$47/SUMIFS('Job Number'!$I$2:$I$194,'Job Number'!$A$2:$A$194,'Line Performance'!M$1,'Job Number'!$B$2:$B$194,'Line Performance'!$C48,'Job Number'!$E$2:$E$194,'Line Performance'!$A$47),"")</f>
        <v/>
      </c>
      <c r="N48" s="8" t="str">
        <f>IFERROR($C$47/SUMIFS('Job Number'!$I$2:$I$194,'Job Number'!$A$2:$A$194,'Line Performance'!N$1,'Job Number'!$B$2:$B$194,'Line Performance'!$C48,'Job Number'!$E$2:$E$194,'Line Performance'!$A$47),"")</f>
        <v/>
      </c>
      <c r="O48" s="8" t="str">
        <f>IFERROR($C$47/SUMIFS('Job Number'!$I$2:$I$194,'Job Number'!$A$2:$A$194,'Line Performance'!O$1,'Job Number'!$B$2:$B$194,'Line Performance'!$C48,'Job Number'!$E$2:$E$194,'Line Performance'!$A$47),"")</f>
        <v/>
      </c>
      <c r="P48" s="8" t="str">
        <f>IFERROR($C$47/SUMIFS('Job Number'!$I$2:$I$194,'Job Number'!$A$2:$A$194,'Line Performance'!P$1,'Job Number'!$B$2:$B$194,'Line Performance'!$C48,'Job Number'!$E$2:$E$194,'Line Performance'!$A$47),"")</f>
        <v/>
      </c>
      <c r="Q48" s="8" t="str">
        <f>IFERROR($C$47/SUMIFS('Job Number'!$I$2:$I$194,'Job Number'!$A$2:$A$194,'Line Performance'!Q$1,'Job Number'!$B$2:$B$194,'Line Performance'!$C48,'Job Number'!$E$2:$E$194,'Line Performance'!$A$47),"")</f>
        <v/>
      </c>
      <c r="R48" s="8" t="str">
        <f>IFERROR($C$47/SUMIFS('Job Number'!$I$2:$I$194,'Job Number'!$A$2:$A$194,'Line Performance'!R$1,'Job Number'!$B$2:$B$194,'Line Performance'!$C48,'Job Number'!$E$2:$E$194,'Line Performance'!$A$47),"")</f>
        <v/>
      </c>
      <c r="S48" s="8" t="str">
        <f>IFERROR($C$47/SUMIFS('Job Number'!$I$2:$I$194,'Job Number'!$A$2:$A$194,'Line Performance'!S$1,'Job Number'!$B$2:$B$194,'Line Performance'!$C48,'Job Number'!$E$2:$E$194,'Line Performance'!$A$47),"")</f>
        <v/>
      </c>
      <c r="T48" s="8" t="str">
        <f>IFERROR($C$47/SUMIFS('Job Number'!$I$2:$I$194,'Job Number'!$A$2:$A$194,'Line Performance'!T$1,'Job Number'!$B$2:$B$194,'Line Performance'!$C48,'Job Number'!$E$2:$E$194,'Line Performance'!$A$47),"")</f>
        <v/>
      </c>
      <c r="U48" s="8" t="str">
        <f>IFERROR($C$47/SUMIFS('Job Number'!$I$2:$I$194,'Job Number'!$A$2:$A$194,'Line Performance'!U$1,'Job Number'!$B$2:$B$194,'Line Performance'!$C48,'Job Number'!$E$2:$E$194,'Line Performance'!$A$47),"")</f>
        <v/>
      </c>
      <c r="V48" s="8" t="str">
        <f>IFERROR($C$47/SUMIFS('Job Number'!$I$2:$I$194,'Job Number'!$A$2:$A$194,'Line Performance'!V$1,'Job Number'!$B$2:$B$194,'Line Performance'!$C48,'Job Number'!$E$2:$E$194,'Line Performance'!$A$47),"")</f>
        <v/>
      </c>
      <c r="W48" s="8" t="str">
        <f>IFERROR($C$47/SUMIFS('Job Number'!$I$2:$I$194,'Job Number'!$A$2:$A$194,'Line Performance'!W$1,'Job Number'!$B$2:$B$194,'Line Performance'!$C48,'Job Number'!$E$2:$E$194,'Line Performance'!$A$47),"")</f>
        <v/>
      </c>
      <c r="X48" s="8" t="str">
        <f>IFERROR($C$47/SUMIFS('Job Number'!$I$2:$I$194,'Job Number'!$A$2:$A$194,'Line Performance'!X$1,'Job Number'!$B$2:$B$194,'Line Performance'!$C48,'Job Number'!$E$2:$E$194,'Line Performance'!$A$47),"")</f>
        <v/>
      </c>
      <c r="Y48" s="8">
        <f>IFERROR($C$47/SUMIFS('Job Number'!$I$2:$I$194,'Job Number'!$A$2:$A$194,'Line Performance'!Y$1,'Job Number'!$B$2:$B$194,'Line Performance'!$C48,'Job Number'!$E$2:$E$194,'Line Performance'!$A$47),"")</f>
        <v>300</v>
      </c>
      <c r="Z48" s="8" t="str">
        <f>IFERROR($C$47/SUMIFS('Job Number'!$I$2:$I$194,'Job Number'!$A$2:$A$194,'Line Performance'!Z$1,'Job Number'!$B$2:$B$194,'Line Performance'!$C48,'Job Number'!$E$2:$E$194,'Line Performance'!$A$47),"")</f>
        <v/>
      </c>
      <c r="AA48" s="8" t="str">
        <f>IFERROR($C$47/SUMIFS('Job Number'!$I$2:$I$194,'Job Number'!$A$2:$A$194,'Line Performance'!AA$1,'Job Number'!$B$2:$B$194,'Line Performance'!$C48,'Job Number'!$E$2:$E$194,'Line Performance'!$A$47),"")</f>
        <v/>
      </c>
      <c r="AB48" s="8" t="str">
        <f>IFERROR($C$47/SUMIFS('Job Number'!$I$2:$I$194,'Job Number'!$A$2:$A$194,'Line Performance'!AB$1,'Job Number'!$B$2:$B$194,'Line Performance'!$C48,'Job Number'!$E$2:$E$194,'Line Performance'!$A$47),"")</f>
        <v/>
      </c>
      <c r="AC48" s="8" t="str">
        <f>IFERROR($C$47/SUMIFS('Job Number'!$I$2:$I$194,'Job Number'!$A$2:$A$194,'Line Performance'!AC$1,'Job Number'!$B$2:$B$194,'Line Performance'!$C48,'Job Number'!$E$2:$E$194,'Line Performance'!$A$47),"")</f>
        <v/>
      </c>
      <c r="AD48" s="8" t="str">
        <f>IFERROR($C$47/SUMIFS('Job Number'!$I$2:$I$194,'Job Number'!$A$2:$A$194,'Line Performance'!AD$1,'Job Number'!$B$2:$B$194,'Line Performance'!$C48,'Job Number'!$E$2:$E$194,'Line Performance'!$A$47),"")</f>
        <v/>
      </c>
      <c r="AE48" s="8" t="str">
        <f>IFERROR($C$47/SUMIFS('Job Number'!$I$2:$I$194,'Job Number'!$A$2:$A$194,'Line Performance'!AE$1,'Job Number'!$B$2:$B$194,'Line Performance'!$C48,'Job Number'!$E$2:$E$194,'Line Performance'!$A$47),"")</f>
        <v/>
      </c>
      <c r="AF48" s="8" t="str">
        <f>IFERROR($C$47/SUMIFS('Job Number'!$I$2:$I$194,'Job Number'!$A$2:$A$194,'Line Performance'!AF$1,'Job Number'!$B$2:$B$194,'Line Performance'!$C48,'Job Number'!$E$2:$E$194,'Line Performance'!$A$47),"")</f>
        <v/>
      </c>
      <c r="AG48" s="8" t="str">
        <f>IFERROR($C$47/SUMIFS('Job Number'!$I$2:$I$194,'Job Number'!$A$2:$A$194,'Line Performance'!AG$1,'Job Number'!$B$2:$B$194,'Line Performance'!$C48,'Job Number'!$E$2:$E$194,'Line Performance'!$A$47),"")</f>
        <v/>
      </c>
      <c r="AH48" s="8" t="str">
        <f>IFERROR(#REF!/SUMIFS('Job Number'!#REF!,'Job Number'!$A$2:$A$194,'Line Performance'!AH$1,'Job Number'!$B$2:$B$194,'Line Performance'!$C48,'Job Number'!$E$2:$E$194,'Line Performance'!#REF!),"")</f>
        <v/>
      </c>
      <c r="AI48" s="8" t="str">
        <f>IFERROR(#REF!/SUMIFS('Job Number'!#REF!,'Job Number'!$A$2:$A$194,'Line Performance'!AI$1,'Job Number'!$B$2:$B$194,'Line Performance'!$C48,'Job Number'!$E$2:$E$194,'Line Performance'!#REF!),"")</f>
        <v/>
      </c>
      <c r="AJ48" s="8" t="str">
        <f>IFERROR(#REF!/SUMIFS('Job Number'!#REF!,'Job Number'!$A$2:$A$194,'Line Performance'!AJ$1,'Job Number'!$B$2:$B$194,'Line Performance'!$C48,'Job Number'!$E$2:$E$194,'Line Performance'!#REF!),"")</f>
        <v/>
      </c>
      <c r="AK48" s="8" t="str">
        <f>IFERROR(#REF!/SUMIFS('Job Number'!#REF!,'Job Number'!$A$2:$A$194,'Line Performance'!AK$1,'Job Number'!$B$2:$B$194,'Line Performance'!$C48,'Job Number'!$E$2:$E$194,'Line Performance'!#REF!),"")</f>
        <v/>
      </c>
      <c r="AL48" s="8" t="str">
        <f>IFERROR(#REF!/SUMIFS('Job Number'!#REF!,'Job Number'!$A$2:$A$194,'Line Performance'!AL$1,'Job Number'!$B$2:$B$194,'Line Performance'!$C48,'Job Number'!$E$2:$E$194,'Line Performance'!#REF!),"")</f>
        <v/>
      </c>
    </row>
    <row r="49" spans="1:38" ht="15" customHeight="1">
      <c r="A49" s="70"/>
      <c r="B49" s="5"/>
      <c r="C49" s="5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8.75" customHeight="1">
      <c r="A50" s="42" t="str">
        <f>'Line Output'!A50</f>
        <v>W03-25040033-Y</v>
      </c>
      <c r="B50" s="42" t="str">
        <f>'Line Output'!B50</f>
        <v>28#*2C+24#*2C+AL+D+</v>
      </c>
      <c r="C50" s="52">
        <f>IFERROR(VLOOKUP(A50,'FG TYPE'!$B:$D,3,FALSE),0)</f>
        <v>60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:38" ht="15" customHeight="1">
      <c r="A51" s="70"/>
      <c r="B51" s="5">
        <f>IFERROR(SUM(D51:AG51)/COUNTIF(D51:AG51,"&gt;0"),0)</f>
        <v>35</v>
      </c>
      <c r="C51" s="53" t="str">
        <f>'Line Output'!C51</f>
        <v>Y01</v>
      </c>
      <c r="D51" s="8" t="str">
        <f>IFERROR($C$50/SUMIFS('Job Number'!$I$2:$I$194,'Job Number'!$A$2:$A$194,'Line Performance'!D$1,'Job Number'!$B$2:$B$194,'Line Performance'!$C51,'Job Number'!$E$2:$E$194,'Line Performance'!$A$50),"")</f>
        <v/>
      </c>
      <c r="E51" s="8" t="str">
        <f>IFERROR($C$50/SUMIFS('Job Number'!$I$2:$I$194,'Job Number'!$A$2:$A$194,'Line Performance'!E$1,'Job Number'!$B$2:$B$194,'Line Performance'!$C51,'Job Number'!$E$2:$E$194,'Line Performance'!$A$50),"")</f>
        <v/>
      </c>
      <c r="F51" s="8" t="str">
        <f>IFERROR($C$50/SUMIFS('Job Number'!$I$2:$I$194,'Job Number'!$A$2:$A$194,'Line Performance'!F$1,'Job Number'!$B$2:$B$194,'Line Performance'!$C51,'Job Number'!$E$2:$E$194,'Line Performance'!$A$50),"")</f>
        <v/>
      </c>
      <c r="G51" s="8" t="str">
        <f>IFERROR($C$50/SUMIFS('Job Number'!$I$2:$I$194,'Job Number'!$A$2:$A$194,'Line Performance'!G$1,'Job Number'!$B$2:$B$194,'Line Performance'!$C51,'Job Number'!$E$2:$E$194,'Line Performance'!$A$50),"")</f>
        <v/>
      </c>
      <c r="H51" s="8" t="str">
        <f>IFERROR($C$50/SUMIFS('Job Number'!$I$2:$I$194,'Job Number'!$A$2:$A$194,'Line Performance'!H$1,'Job Number'!$B$2:$B$194,'Line Performance'!$C51,'Job Number'!$E$2:$E$194,'Line Performance'!$A$50),"")</f>
        <v/>
      </c>
      <c r="I51" s="8" t="str">
        <f>IFERROR($C$50/SUMIFS('Job Number'!$I$2:$I$194,'Job Number'!$A$2:$A$194,'Line Performance'!I$1,'Job Number'!$B$2:$B$194,'Line Performance'!$C51,'Job Number'!$E$2:$E$194,'Line Performance'!$A$50),"")</f>
        <v/>
      </c>
      <c r="J51" s="8" t="str">
        <f>IFERROR($C$50/SUMIFS('Job Number'!$I$2:$I$194,'Job Number'!$A$2:$A$194,'Line Performance'!J$1,'Job Number'!$B$2:$B$194,'Line Performance'!$C51,'Job Number'!$E$2:$E$194,'Line Performance'!$A$50),"")</f>
        <v/>
      </c>
      <c r="K51" s="8" t="str">
        <f>IFERROR($C$50/SUMIFS('Job Number'!$I$2:$I$194,'Job Number'!$A$2:$A$194,'Line Performance'!K$1,'Job Number'!$B$2:$B$194,'Line Performance'!$C51,'Job Number'!$E$2:$E$194,'Line Performance'!$A$50),"")</f>
        <v/>
      </c>
      <c r="L51" s="8" t="str">
        <f>IFERROR($C$50/SUMIFS('Job Number'!$I$2:$I$194,'Job Number'!$A$2:$A$194,'Line Performance'!L$1,'Job Number'!$B$2:$B$194,'Line Performance'!$C51,'Job Number'!$E$2:$E$194,'Line Performance'!$A$50),"")</f>
        <v/>
      </c>
      <c r="M51" s="8" t="str">
        <f>IFERROR($C$50/SUMIFS('Job Number'!$I$2:$I$194,'Job Number'!$A$2:$A$194,'Line Performance'!M$1,'Job Number'!$B$2:$B$194,'Line Performance'!$C51,'Job Number'!$E$2:$E$194,'Line Performance'!$A$50),"")</f>
        <v/>
      </c>
      <c r="N51" s="8" t="str">
        <f>IFERROR($C$50/SUMIFS('Job Number'!$I$2:$I$194,'Job Number'!$A$2:$A$194,'Line Performance'!N$1,'Job Number'!$B$2:$B$194,'Line Performance'!$C51,'Job Number'!$E$2:$E$194,'Line Performance'!$A$50),"")</f>
        <v/>
      </c>
      <c r="O51" s="8" t="str">
        <f>IFERROR($C$50/SUMIFS('Job Number'!$I$2:$I$194,'Job Number'!$A$2:$A$194,'Line Performance'!O$1,'Job Number'!$B$2:$B$194,'Line Performance'!$C51,'Job Number'!$E$2:$E$194,'Line Performance'!$A$50),"")</f>
        <v/>
      </c>
      <c r="P51" s="8" t="str">
        <f>IFERROR($C$50/SUMIFS('Job Number'!$I$2:$I$194,'Job Number'!$A$2:$A$194,'Line Performance'!P$1,'Job Number'!$B$2:$B$194,'Line Performance'!$C51,'Job Number'!$E$2:$E$194,'Line Performance'!$A$50),"")</f>
        <v/>
      </c>
      <c r="Q51" s="8">
        <f>IFERROR($C$50/SUMIFS('Job Number'!$I$2:$I$194,'Job Number'!$A$2:$A$194,'Line Performance'!Q$1,'Job Number'!$B$2:$B$194,'Line Performance'!$C51,'Job Number'!$E$2:$E$194,'Line Performance'!$A$50),"")</f>
        <v>10</v>
      </c>
      <c r="R51" s="8" t="str">
        <f>IFERROR($C$50/SUMIFS('Job Number'!$I$2:$I$194,'Job Number'!$A$2:$A$194,'Line Performance'!R$1,'Job Number'!$B$2:$B$194,'Line Performance'!$C51,'Job Number'!$E$2:$E$194,'Line Performance'!$A$50),"")</f>
        <v/>
      </c>
      <c r="S51" s="8" t="str">
        <f>IFERROR($C$50/SUMIFS('Job Number'!$I$2:$I$194,'Job Number'!$A$2:$A$194,'Line Performance'!S$1,'Job Number'!$B$2:$B$194,'Line Performance'!$C51,'Job Number'!$E$2:$E$194,'Line Performance'!$A$50),"")</f>
        <v/>
      </c>
      <c r="T51" s="8" t="str">
        <f>IFERROR($C$50/SUMIFS('Job Number'!$I$2:$I$194,'Job Number'!$A$2:$A$194,'Line Performance'!T$1,'Job Number'!$B$2:$B$194,'Line Performance'!$C51,'Job Number'!$E$2:$E$194,'Line Performance'!$A$50),"")</f>
        <v/>
      </c>
      <c r="U51" s="8" t="str">
        <f>IFERROR($C$50/SUMIFS('Job Number'!$I$2:$I$194,'Job Number'!$A$2:$A$194,'Line Performance'!U$1,'Job Number'!$B$2:$B$194,'Line Performance'!$C51,'Job Number'!$E$2:$E$194,'Line Performance'!$A$50),"")</f>
        <v/>
      </c>
      <c r="V51" s="8" t="str">
        <f>IFERROR($C$50/SUMIFS('Job Number'!$I$2:$I$194,'Job Number'!$A$2:$A$194,'Line Performance'!V$1,'Job Number'!$B$2:$B$194,'Line Performance'!$C51,'Job Number'!$E$2:$E$194,'Line Performance'!$A$50),"")</f>
        <v/>
      </c>
      <c r="W51" s="8" t="str">
        <f>IFERROR($C$50/SUMIFS('Job Number'!$I$2:$I$194,'Job Number'!$A$2:$A$194,'Line Performance'!W$1,'Job Number'!$B$2:$B$194,'Line Performance'!$C51,'Job Number'!$E$2:$E$194,'Line Performance'!$A$50),"")</f>
        <v/>
      </c>
      <c r="X51" s="8" t="str">
        <f>IFERROR($C$50/SUMIFS('Job Number'!$I$2:$I$194,'Job Number'!$A$2:$A$194,'Line Performance'!X$1,'Job Number'!$B$2:$B$194,'Line Performance'!$C51,'Job Number'!$E$2:$E$194,'Line Performance'!$A$50),"")</f>
        <v/>
      </c>
      <c r="Y51" s="8">
        <f>IFERROR($C$50/SUMIFS('Job Number'!$I$2:$I$194,'Job Number'!$A$2:$A$194,'Line Performance'!Y$1,'Job Number'!$B$2:$B$194,'Line Performance'!$C51,'Job Number'!$E$2:$E$194,'Line Performance'!$A$50),"")</f>
        <v>60</v>
      </c>
      <c r="Z51" s="8" t="str">
        <f>IFERROR($C$50/SUMIFS('Job Number'!$I$2:$I$194,'Job Number'!$A$2:$A$194,'Line Performance'!Z$1,'Job Number'!$B$2:$B$194,'Line Performance'!$C51,'Job Number'!$E$2:$E$194,'Line Performance'!$A$50),"")</f>
        <v/>
      </c>
      <c r="AA51" s="8" t="str">
        <f>IFERROR($C$50/SUMIFS('Job Number'!$I$2:$I$194,'Job Number'!$A$2:$A$194,'Line Performance'!AA$1,'Job Number'!$B$2:$B$194,'Line Performance'!$C51,'Job Number'!$E$2:$E$194,'Line Performance'!$A$50),"")</f>
        <v/>
      </c>
      <c r="AB51" s="8" t="str">
        <f>IFERROR($C$50/SUMIFS('Job Number'!$I$2:$I$194,'Job Number'!$A$2:$A$194,'Line Performance'!AB$1,'Job Number'!$B$2:$B$194,'Line Performance'!$C51,'Job Number'!$E$2:$E$194,'Line Performance'!$A$50),"")</f>
        <v/>
      </c>
      <c r="AC51" s="8" t="str">
        <f>IFERROR($C$50/SUMIFS('Job Number'!$I$2:$I$194,'Job Number'!$A$2:$A$194,'Line Performance'!AC$1,'Job Number'!$B$2:$B$194,'Line Performance'!$C51,'Job Number'!$E$2:$E$194,'Line Performance'!$A$50),"")</f>
        <v/>
      </c>
      <c r="AD51" s="8" t="str">
        <f>IFERROR($C$50/SUMIFS('Job Number'!$I$2:$I$194,'Job Number'!$A$2:$A$194,'Line Performance'!AD$1,'Job Number'!$B$2:$B$194,'Line Performance'!$C51,'Job Number'!$E$2:$E$194,'Line Performance'!$A$50),"")</f>
        <v/>
      </c>
      <c r="AE51" s="8" t="str">
        <f>IFERROR($C$50/SUMIFS('Job Number'!$I$2:$I$194,'Job Number'!$A$2:$A$194,'Line Performance'!AE$1,'Job Number'!$B$2:$B$194,'Line Performance'!$C51,'Job Number'!$E$2:$E$194,'Line Performance'!$A$50),"")</f>
        <v/>
      </c>
      <c r="AF51" s="8" t="str">
        <f>IFERROR($C$50/SUMIFS('Job Number'!$I$2:$I$194,'Job Number'!$A$2:$A$194,'Line Performance'!AF$1,'Job Number'!$B$2:$B$194,'Line Performance'!$C51,'Job Number'!$E$2:$E$194,'Line Performance'!$A$50),"")</f>
        <v/>
      </c>
      <c r="AG51" s="8" t="str">
        <f>IFERROR($C$50/SUMIFS('Job Number'!$I$2:$I$194,'Job Number'!$A$2:$A$194,'Line Performance'!AG$1,'Job Number'!$B$2:$B$194,'Line Performance'!$C51,'Job Number'!$E$2:$E$194,'Line Performance'!$A$50),"")</f>
        <v/>
      </c>
      <c r="AH51" s="8" t="str">
        <f>IFERROR(#REF!/SUMIFS('Job Number'!#REF!,'Job Number'!$A$2:$A$194,'Line Performance'!AH$1,'Job Number'!$B$2:$B$194,'Line Performance'!$C51,'Job Number'!$E$2:$E$194,'Line Performance'!#REF!),"")</f>
        <v/>
      </c>
      <c r="AI51" s="8" t="str">
        <f>IFERROR(#REF!/SUMIFS('Job Number'!#REF!,'Job Number'!$A$2:$A$194,'Line Performance'!AI$1,'Job Number'!$B$2:$B$194,'Line Performance'!$C51,'Job Number'!$E$2:$E$194,'Line Performance'!#REF!),"")</f>
        <v/>
      </c>
      <c r="AJ51" s="8" t="str">
        <f>IFERROR(#REF!/SUMIFS('Job Number'!#REF!,'Job Number'!$A$2:$A$194,'Line Performance'!AJ$1,'Job Number'!$B$2:$B$194,'Line Performance'!$C51,'Job Number'!$E$2:$E$194,'Line Performance'!#REF!),"")</f>
        <v/>
      </c>
      <c r="AK51" s="8" t="str">
        <f>IFERROR(#REF!/SUMIFS('Job Number'!#REF!,'Job Number'!$A$2:$A$194,'Line Performance'!AK$1,'Job Number'!$B$2:$B$194,'Line Performance'!$C51,'Job Number'!$E$2:$E$194,'Line Performance'!#REF!),"")</f>
        <v/>
      </c>
      <c r="AL51" s="8" t="str">
        <f>IFERROR(#REF!/SUMIFS('Job Number'!#REF!,'Job Number'!$A$2:$A$194,'Line Performance'!AL$1,'Job Number'!$B$2:$B$194,'Line Performance'!$C51,'Job Number'!$E$2:$E$194,'Line Performance'!#REF!),"")</f>
        <v/>
      </c>
    </row>
    <row r="52" spans="1:38" ht="15" customHeight="1">
      <c r="A52" s="70"/>
      <c r="B52" s="5"/>
      <c r="C52" s="53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8.75" customHeight="1">
      <c r="A53" s="42" t="str">
        <f>'Line Output'!A53</f>
        <v>W03-25040034-Y</v>
      </c>
      <c r="B53" s="42" t="str">
        <f>'Line Output'!B53</f>
        <v>28#*2C+24#*2C+AL+D+</v>
      </c>
      <c r="C53" s="52">
        <f>IFERROR(VLOOKUP(A53,'FG TYPE'!$B:$D,3,FALSE),0)</f>
        <v>60</v>
      </c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8" ht="15" customHeight="1">
      <c r="A54" s="70"/>
      <c r="B54" s="5">
        <f>IFERROR(SUM(D54:AG54)/COUNTIF(D54:AG54,"&gt;0"),0)</f>
        <v>11.714285714285715</v>
      </c>
      <c r="C54" s="53" t="str">
        <f>'Line Output'!C54</f>
        <v>Y01</v>
      </c>
      <c r="D54" s="8" t="str">
        <f>IFERROR($C$53/SUMIFS('Job Number'!$I$2:$I$194,'Job Number'!$A$2:$A$194,'Line Performance'!D$1,'Job Number'!$B$2:$B$194,'Line Performance'!$C54,'Job Number'!$E$2:$E$194,'Line Performance'!$A$53),"")</f>
        <v/>
      </c>
      <c r="E54" s="8" t="str">
        <f>IFERROR($C$53/SUMIFS('Job Number'!$I$2:$I$194,'Job Number'!$A$2:$A$194,'Line Performance'!E$1,'Job Number'!$B$2:$B$194,'Line Performance'!$C54,'Job Number'!$E$2:$E$194,'Line Performance'!$A$53),"")</f>
        <v/>
      </c>
      <c r="F54" s="8" t="str">
        <f>IFERROR($C$53/SUMIFS('Job Number'!$I$2:$I$194,'Job Number'!$A$2:$A$194,'Line Performance'!F$1,'Job Number'!$B$2:$B$194,'Line Performance'!$C54,'Job Number'!$E$2:$E$194,'Line Performance'!$A$53),"")</f>
        <v/>
      </c>
      <c r="G54" s="8" t="str">
        <f>IFERROR($C$53/SUMIFS('Job Number'!$I$2:$I$194,'Job Number'!$A$2:$A$194,'Line Performance'!G$1,'Job Number'!$B$2:$B$194,'Line Performance'!$C54,'Job Number'!$E$2:$E$194,'Line Performance'!$A$53),"")</f>
        <v/>
      </c>
      <c r="H54" s="8" t="str">
        <f>IFERROR($C$53/SUMIFS('Job Number'!$I$2:$I$194,'Job Number'!$A$2:$A$194,'Line Performance'!H$1,'Job Number'!$B$2:$B$194,'Line Performance'!$C54,'Job Number'!$E$2:$E$194,'Line Performance'!$A$53),"")</f>
        <v/>
      </c>
      <c r="I54" s="8" t="str">
        <f>IFERROR($C$53/SUMIFS('Job Number'!$I$2:$I$194,'Job Number'!$A$2:$A$194,'Line Performance'!I$1,'Job Number'!$B$2:$B$194,'Line Performance'!$C54,'Job Number'!$E$2:$E$194,'Line Performance'!$A$53),"")</f>
        <v/>
      </c>
      <c r="J54" s="8" t="str">
        <f>IFERROR($C$53/SUMIFS('Job Number'!$I$2:$I$194,'Job Number'!$A$2:$A$194,'Line Performance'!J$1,'Job Number'!$B$2:$B$194,'Line Performance'!$C54,'Job Number'!$E$2:$E$194,'Line Performance'!$A$53),"")</f>
        <v/>
      </c>
      <c r="K54" s="8" t="str">
        <f>IFERROR($C$53/SUMIFS('Job Number'!$I$2:$I$194,'Job Number'!$A$2:$A$194,'Line Performance'!K$1,'Job Number'!$B$2:$B$194,'Line Performance'!$C54,'Job Number'!$E$2:$E$194,'Line Performance'!$A$53),"")</f>
        <v/>
      </c>
      <c r="L54" s="8" t="str">
        <f>IFERROR($C$53/SUMIFS('Job Number'!$I$2:$I$194,'Job Number'!$A$2:$A$194,'Line Performance'!L$1,'Job Number'!$B$2:$B$194,'Line Performance'!$C54,'Job Number'!$E$2:$E$194,'Line Performance'!$A$53),"")</f>
        <v/>
      </c>
      <c r="M54" s="8" t="str">
        <f>IFERROR($C$53/SUMIFS('Job Number'!$I$2:$I$194,'Job Number'!$A$2:$A$194,'Line Performance'!M$1,'Job Number'!$B$2:$B$194,'Line Performance'!$C54,'Job Number'!$E$2:$E$194,'Line Performance'!$A$53),"")</f>
        <v/>
      </c>
      <c r="N54" s="8" t="str">
        <f>IFERROR($C$53/SUMIFS('Job Number'!$I$2:$I$194,'Job Number'!$A$2:$A$194,'Line Performance'!N$1,'Job Number'!$B$2:$B$194,'Line Performance'!$C54,'Job Number'!$E$2:$E$194,'Line Performance'!$A$53),"")</f>
        <v/>
      </c>
      <c r="O54" s="8" t="str">
        <f>IFERROR($C$53/SUMIFS('Job Number'!$I$2:$I$194,'Job Number'!$A$2:$A$194,'Line Performance'!O$1,'Job Number'!$B$2:$B$194,'Line Performance'!$C54,'Job Number'!$E$2:$E$194,'Line Performance'!$A$53),"")</f>
        <v/>
      </c>
      <c r="P54" s="8" t="str">
        <f>IFERROR($C$53/SUMIFS('Job Number'!$I$2:$I$194,'Job Number'!$A$2:$A$194,'Line Performance'!P$1,'Job Number'!$B$2:$B$194,'Line Performance'!$C54,'Job Number'!$E$2:$E$194,'Line Performance'!$A$53),"")</f>
        <v/>
      </c>
      <c r="Q54" s="8" t="str">
        <f>IFERROR($C$53/SUMIFS('Job Number'!$I$2:$I$194,'Job Number'!$A$2:$A$194,'Line Performance'!Q$1,'Job Number'!$B$2:$B$194,'Line Performance'!$C54,'Job Number'!$E$2:$E$194,'Line Performance'!$A$53),"")</f>
        <v/>
      </c>
      <c r="R54" s="8">
        <f>IFERROR($C$53/SUMIFS('Job Number'!$I$2:$I$194,'Job Number'!$A$2:$A$194,'Line Performance'!R$1,'Job Number'!$B$2:$B$194,'Line Performance'!$C54,'Job Number'!$E$2:$E$194,'Line Performance'!$A$53),"")</f>
        <v>12</v>
      </c>
      <c r="S54" s="8" t="str">
        <f>IFERROR($C$53/SUMIFS('Job Number'!$I$2:$I$194,'Job Number'!$A$2:$A$194,'Line Performance'!S$1,'Job Number'!$B$2:$B$194,'Line Performance'!$C54,'Job Number'!$E$2:$E$194,'Line Performance'!$A$53),"")</f>
        <v/>
      </c>
      <c r="T54" s="8" t="str">
        <f>IFERROR($C$53/SUMIFS('Job Number'!$I$2:$I$194,'Job Number'!$A$2:$A$194,'Line Performance'!T$1,'Job Number'!$B$2:$B$194,'Line Performance'!$C54,'Job Number'!$E$2:$E$194,'Line Performance'!$A$53),"")</f>
        <v/>
      </c>
      <c r="U54" s="8" t="str">
        <f>IFERROR($C$53/SUMIFS('Job Number'!$I$2:$I$194,'Job Number'!$A$2:$A$194,'Line Performance'!U$1,'Job Number'!$B$2:$B$194,'Line Performance'!$C54,'Job Number'!$E$2:$E$194,'Line Performance'!$A$53),"")</f>
        <v/>
      </c>
      <c r="V54" s="8" t="str">
        <f>IFERROR($C$53/SUMIFS('Job Number'!$I$2:$I$194,'Job Number'!$A$2:$A$194,'Line Performance'!V$1,'Job Number'!$B$2:$B$194,'Line Performance'!$C54,'Job Number'!$E$2:$E$194,'Line Performance'!$A$53),"")</f>
        <v/>
      </c>
      <c r="W54" s="8" t="str">
        <f>IFERROR($C$53/SUMIFS('Job Number'!$I$2:$I$194,'Job Number'!$A$2:$A$194,'Line Performance'!W$1,'Job Number'!$B$2:$B$194,'Line Performance'!$C54,'Job Number'!$E$2:$E$194,'Line Performance'!$A$53),"")</f>
        <v/>
      </c>
      <c r="X54" s="8" t="str">
        <f>IFERROR($C$53/SUMIFS('Job Number'!$I$2:$I$194,'Job Number'!$A$2:$A$194,'Line Performance'!X$1,'Job Number'!$B$2:$B$194,'Line Performance'!$C54,'Job Number'!$E$2:$E$194,'Line Performance'!$A$53),"")</f>
        <v/>
      </c>
      <c r="Y54" s="8">
        <f>IFERROR($C$53/SUMIFS('Job Number'!$I$2:$I$194,'Job Number'!$A$2:$A$194,'Line Performance'!Y$1,'Job Number'!$B$2:$B$194,'Line Performance'!$C54,'Job Number'!$E$2:$E$194,'Line Performance'!$A$53),"")</f>
        <v>11.428571428571429</v>
      </c>
      <c r="Z54" s="8" t="str">
        <f>IFERROR($C$53/SUMIFS('Job Number'!$I$2:$I$194,'Job Number'!$A$2:$A$194,'Line Performance'!Z$1,'Job Number'!$B$2:$B$194,'Line Performance'!$C54,'Job Number'!$E$2:$E$194,'Line Performance'!$A$53),"")</f>
        <v/>
      </c>
      <c r="AA54" s="8" t="str">
        <f>IFERROR($C$53/SUMIFS('Job Number'!$I$2:$I$194,'Job Number'!$A$2:$A$194,'Line Performance'!AA$1,'Job Number'!$B$2:$B$194,'Line Performance'!$C54,'Job Number'!$E$2:$E$194,'Line Performance'!$A$53),"")</f>
        <v/>
      </c>
      <c r="AB54" s="8" t="str">
        <f>IFERROR($C$53/SUMIFS('Job Number'!$I$2:$I$194,'Job Number'!$A$2:$A$194,'Line Performance'!AB$1,'Job Number'!$B$2:$B$194,'Line Performance'!$C54,'Job Number'!$E$2:$E$194,'Line Performance'!$A$53),"")</f>
        <v/>
      </c>
      <c r="AC54" s="8" t="str">
        <f>IFERROR($C$53/SUMIFS('Job Number'!$I$2:$I$194,'Job Number'!$A$2:$A$194,'Line Performance'!AC$1,'Job Number'!$B$2:$B$194,'Line Performance'!$C54,'Job Number'!$E$2:$E$194,'Line Performance'!$A$53),"")</f>
        <v/>
      </c>
      <c r="AD54" s="8" t="str">
        <f>IFERROR($C$53/SUMIFS('Job Number'!$I$2:$I$194,'Job Number'!$A$2:$A$194,'Line Performance'!AD$1,'Job Number'!$B$2:$B$194,'Line Performance'!$C54,'Job Number'!$E$2:$E$194,'Line Performance'!$A$53),"")</f>
        <v/>
      </c>
      <c r="AE54" s="8" t="str">
        <f>IFERROR($C$53/SUMIFS('Job Number'!$I$2:$I$194,'Job Number'!$A$2:$A$194,'Line Performance'!AE$1,'Job Number'!$B$2:$B$194,'Line Performance'!$C54,'Job Number'!$E$2:$E$194,'Line Performance'!$A$53),"")</f>
        <v/>
      </c>
      <c r="AF54" s="8" t="str">
        <f>IFERROR($C$53/SUMIFS('Job Number'!$I$2:$I$194,'Job Number'!$A$2:$A$194,'Line Performance'!AF$1,'Job Number'!$B$2:$B$194,'Line Performance'!$C54,'Job Number'!$E$2:$E$194,'Line Performance'!$A$53),"")</f>
        <v/>
      </c>
      <c r="AG54" s="8" t="str">
        <f>IFERROR($C$53/SUMIFS('Job Number'!$I$2:$I$194,'Job Number'!$A$2:$A$194,'Line Performance'!AG$1,'Job Number'!$B$2:$B$194,'Line Performance'!$C54,'Job Number'!$E$2:$E$194,'Line Performance'!$A$53),"")</f>
        <v/>
      </c>
      <c r="AH54" s="8" t="str">
        <f>IFERROR(#REF!/SUMIFS('Job Number'!#REF!,'Job Number'!$A$2:$A$194,'Line Performance'!AH$1,'Job Number'!$B$2:$B$194,'Line Performance'!$C54,'Job Number'!$E$2:$E$194,'Line Performance'!#REF!),"")</f>
        <v/>
      </c>
      <c r="AI54" s="8" t="str">
        <f>IFERROR(#REF!/SUMIFS('Job Number'!#REF!,'Job Number'!$A$2:$A$194,'Line Performance'!AI$1,'Job Number'!$B$2:$B$194,'Line Performance'!$C54,'Job Number'!$E$2:$E$194,'Line Performance'!#REF!),"")</f>
        <v/>
      </c>
      <c r="AJ54" s="8" t="str">
        <f>IFERROR(#REF!/SUMIFS('Job Number'!#REF!,'Job Number'!$A$2:$A$194,'Line Performance'!AJ$1,'Job Number'!$B$2:$B$194,'Line Performance'!$C54,'Job Number'!$E$2:$E$194,'Line Performance'!#REF!),"")</f>
        <v/>
      </c>
      <c r="AK54" s="8" t="str">
        <f>IFERROR(#REF!/SUMIFS('Job Number'!#REF!,'Job Number'!$A$2:$A$194,'Line Performance'!AK$1,'Job Number'!$B$2:$B$194,'Line Performance'!$C54,'Job Number'!$E$2:$E$194,'Line Performance'!#REF!),"")</f>
        <v/>
      </c>
      <c r="AL54" s="8" t="str">
        <f>IFERROR(#REF!/SUMIFS('Job Number'!#REF!,'Job Number'!$A$2:$A$194,'Line Performance'!AL$1,'Job Number'!$B$2:$B$194,'Line Performance'!$C54,'Job Number'!$E$2:$E$194,'Line Performance'!#REF!),"")</f>
        <v/>
      </c>
    </row>
    <row r="55" spans="1:38" ht="15" customHeight="1">
      <c r="A55" s="70"/>
      <c r="B55" s="5"/>
      <c r="C55" s="53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8.75" customHeight="1">
      <c r="A56" s="42" t="str">
        <f>'Line Output'!A56</f>
        <v>W03-25040035-Y</v>
      </c>
      <c r="B56" s="42" t="str">
        <f>'Line Output'!B56</f>
        <v>28#*2C+24#*2C+AL+D+</v>
      </c>
      <c r="C56" s="52">
        <f>IFERROR(VLOOKUP(A56,'FG TYPE'!$B:$D,3,FALSE),0)</f>
        <v>60</v>
      </c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8" ht="15" customHeight="1">
      <c r="A57" s="70"/>
      <c r="B57" s="5">
        <f>IFERROR(SUM(D57:AG57)/COUNTIF(D57:AG57,"&gt;0"),0)</f>
        <v>0</v>
      </c>
      <c r="C57" s="53" t="str">
        <f>'Line Output'!C57</f>
        <v>Y01</v>
      </c>
      <c r="D57" s="8" t="str">
        <f>IFERROR($C$56/SUMIFS('Job Number'!$I$2:$I$194,'Job Number'!$A$2:$A$194,'Line Performance'!D$1,'Job Number'!$B$2:$B$194,'Line Performance'!$C57,'Job Number'!$E$2:$E$194,'Line Performance'!$A$56),"")</f>
        <v/>
      </c>
      <c r="E57" s="8" t="str">
        <f>IFERROR($C$56/SUMIFS('Job Number'!$I$2:$I$194,'Job Number'!$A$2:$A$194,'Line Performance'!E$1,'Job Number'!$B$2:$B$194,'Line Performance'!$C57,'Job Number'!$E$2:$E$194,'Line Performance'!$A$56),"")</f>
        <v/>
      </c>
      <c r="F57" s="8" t="str">
        <f>IFERROR($C$56/SUMIFS('Job Number'!$I$2:$I$194,'Job Number'!$A$2:$A$194,'Line Performance'!F$1,'Job Number'!$B$2:$B$194,'Line Performance'!$C57,'Job Number'!$E$2:$E$194,'Line Performance'!$A$56),"")</f>
        <v/>
      </c>
      <c r="G57" s="8" t="str">
        <f>IFERROR($C$56/SUMIFS('Job Number'!$I$2:$I$194,'Job Number'!$A$2:$A$194,'Line Performance'!G$1,'Job Number'!$B$2:$B$194,'Line Performance'!$C57,'Job Number'!$E$2:$E$194,'Line Performance'!$A$56),"")</f>
        <v/>
      </c>
      <c r="H57" s="8" t="str">
        <f>IFERROR($C$56/SUMIFS('Job Number'!$I$2:$I$194,'Job Number'!$A$2:$A$194,'Line Performance'!H$1,'Job Number'!$B$2:$B$194,'Line Performance'!$C57,'Job Number'!$E$2:$E$194,'Line Performance'!$A$56),"")</f>
        <v/>
      </c>
      <c r="I57" s="8" t="str">
        <f>IFERROR($C$56/SUMIFS('Job Number'!$I$2:$I$194,'Job Number'!$A$2:$A$194,'Line Performance'!I$1,'Job Number'!$B$2:$B$194,'Line Performance'!$C57,'Job Number'!$E$2:$E$194,'Line Performance'!$A$56),"")</f>
        <v/>
      </c>
      <c r="J57" s="8" t="str">
        <f>IFERROR($C$56/SUMIFS('Job Number'!$I$2:$I$194,'Job Number'!$A$2:$A$194,'Line Performance'!J$1,'Job Number'!$B$2:$B$194,'Line Performance'!$C57,'Job Number'!$E$2:$E$194,'Line Performance'!$A$56),"")</f>
        <v/>
      </c>
      <c r="K57" s="8" t="str">
        <f>IFERROR($C$56/SUMIFS('Job Number'!$I$2:$I$194,'Job Number'!$A$2:$A$194,'Line Performance'!K$1,'Job Number'!$B$2:$B$194,'Line Performance'!$C57,'Job Number'!$E$2:$E$194,'Line Performance'!$A$56),"")</f>
        <v/>
      </c>
      <c r="L57" s="8" t="str">
        <f>IFERROR($C$56/SUMIFS('Job Number'!$I$2:$I$194,'Job Number'!$A$2:$A$194,'Line Performance'!L$1,'Job Number'!$B$2:$B$194,'Line Performance'!$C57,'Job Number'!$E$2:$E$194,'Line Performance'!$A$56),"")</f>
        <v/>
      </c>
      <c r="M57" s="8" t="str">
        <f>IFERROR($C$56/SUMIFS('Job Number'!$I$2:$I$194,'Job Number'!$A$2:$A$194,'Line Performance'!M$1,'Job Number'!$B$2:$B$194,'Line Performance'!$C57,'Job Number'!$E$2:$E$194,'Line Performance'!$A$56),"")</f>
        <v/>
      </c>
      <c r="N57" s="8" t="str">
        <f>IFERROR($C$56/SUMIFS('Job Number'!$I$2:$I$194,'Job Number'!$A$2:$A$194,'Line Performance'!N$1,'Job Number'!$B$2:$B$194,'Line Performance'!$C57,'Job Number'!$E$2:$E$194,'Line Performance'!$A$56),"")</f>
        <v/>
      </c>
      <c r="O57" s="8" t="str">
        <f>IFERROR($C$56/SUMIFS('Job Number'!$I$2:$I$194,'Job Number'!$A$2:$A$194,'Line Performance'!O$1,'Job Number'!$B$2:$B$194,'Line Performance'!$C57,'Job Number'!$E$2:$E$194,'Line Performance'!$A$56),"")</f>
        <v/>
      </c>
      <c r="P57" s="8" t="str">
        <f>IFERROR($C$56/SUMIFS('Job Number'!$I$2:$I$194,'Job Number'!$A$2:$A$194,'Line Performance'!P$1,'Job Number'!$B$2:$B$194,'Line Performance'!$C57,'Job Number'!$E$2:$E$194,'Line Performance'!$A$56),"")</f>
        <v/>
      </c>
      <c r="Q57" s="8" t="str">
        <f>IFERROR($C$56/SUMIFS('Job Number'!$I$2:$I$194,'Job Number'!$A$2:$A$194,'Line Performance'!Q$1,'Job Number'!$B$2:$B$194,'Line Performance'!$C57,'Job Number'!$E$2:$E$194,'Line Performance'!$A$56),"")</f>
        <v/>
      </c>
      <c r="R57" s="8" t="str">
        <f>IFERROR($C$56/SUMIFS('Job Number'!$I$2:$I$194,'Job Number'!$A$2:$A$194,'Line Performance'!R$1,'Job Number'!$B$2:$B$194,'Line Performance'!$C57,'Job Number'!$E$2:$E$194,'Line Performance'!$A$56),"")</f>
        <v/>
      </c>
      <c r="S57" s="8" t="str">
        <f>IFERROR($C$56/SUMIFS('Job Number'!$I$2:$I$194,'Job Number'!$A$2:$A$194,'Line Performance'!S$1,'Job Number'!$B$2:$B$194,'Line Performance'!$C57,'Job Number'!$E$2:$E$194,'Line Performance'!$A$56),"")</f>
        <v/>
      </c>
      <c r="T57" s="8" t="str">
        <f>IFERROR($C$56/SUMIFS('Job Number'!$I$2:$I$194,'Job Number'!$A$2:$A$194,'Line Performance'!T$1,'Job Number'!$B$2:$B$194,'Line Performance'!$C57,'Job Number'!$E$2:$E$194,'Line Performance'!$A$56),"")</f>
        <v/>
      </c>
      <c r="U57" s="8" t="str">
        <f>IFERROR($C$56/SUMIFS('Job Number'!$I$2:$I$194,'Job Number'!$A$2:$A$194,'Line Performance'!U$1,'Job Number'!$B$2:$B$194,'Line Performance'!$C57,'Job Number'!$E$2:$E$194,'Line Performance'!$A$56),"")</f>
        <v/>
      </c>
      <c r="V57" s="8" t="str">
        <f>IFERROR($C$56/SUMIFS('Job Number'!$I$2:$I$194,'Job Number'!$A$2:$A$194,'Line Performance'!V$1,'Job Number'!$B$2:$B$194,'Line Performance'!$C57,'Job Number'!$E$2:$E$194,'Line Performance'!$A$56),"")</f>
        <v/>
      </c>
      <c r="W57" s="8" t="str">
        <f>IFERROR($C$56/SUMIFS('Job Number'!$I$2:$I$194,'Job Number'!$A$2:$A$194,'Line Performance'!W$1,'Job Number'!$B$2:$B$194,'Line Performance'!$C57,'Job Number'!$E$2:$E$194,'Line Performance'!$A$56),"")</f>
        <v/>
      </c>
      <c r="X57" s="8" t="str">
        <f>IFERROR($C$56/SUMIFS('Job Number'!$I$2:$I$194,'Job Number'!$A$2:$A$194,'Line Performance'!X$1,'Job Number'!$B$2:$B$194,'Line Performance'!$C57,'Job Number'!$E$2:$E$194,'Line Performance'!$A$56),"")</f>
        <v/>
      </c>
      <c r="Y57" s="8" t="str">
        <f>IFERROR($C$56/SUMIFS('Job Number'!$I$2:$I$194,'Job Number'!$A$2:$A$194,'Line Performance'!Y$1,'Job Number'!$B$2:$B$194,'Line Performance'!$C57,'Job Number'!$E$2:$E$194,'Line Performance'!$A$56),"")</f>
        <v/>
      </c>
      <c r="Z57" s="8" t="str">
        <f>IFERROR($C$56/SUMIFS('Job Number'!$I$2:$I$194,'Job Number'!$A$2:$A$194,'Line Performance'!Z$1,'Job Number'!$B$2:$B$194,'Line Performance'!$C57,'Job Number'!$E$2:$E$194,'Line Performance'!$A$56),"")</f>
        <v/>
      </c>
      <c r="AA57" s="8" t="str">
        <f>IFERROR($C$56/SUMIFS('Job Number'!$I$2:$I$194,'Job Number'!$A$2:$A$194,'Line Performance'!AA$1,'Job Number'!$B$2:$B$194,'Line Performance'!$C57,'Job Number'!$E$2:$E$194,'Line Performance'!$A$56),"")</f>
        <v/>
      </c>
      <c r="AB57" s="8" t="str">
        <f>IFERROR($C$56/SUMIFS('Job Number'!$I$2:$I$194,'Job Number'!$A$2:$A$194,'Line Performance'!AB$1,'Job Number'!$B$2:$B$194,'Line Performance'!$C57,'Job Number'!$E$2:$E$194,'Line Performance'!$A$56),"")</f>
        <v/>
      </c>
      <c r="AC57" s="8" t="str">
        <f>IFERROR($C$56/SUMIFS('Job Number'!$I$2:$I$194,'Job Number'!$A$2:$A$194,'Line Performance'!AC$1,'Job Number'!$B$2:$B$194,'Line Performance'!$C57,'Job Number'!$E$2:$E$194,'Line Performance'!$A$56),"")</f>
        <v/>
      </c>
      <c r="AD57" s="8" t="str">
        <f>IFERROR($C$56/SUMIFS('Job Number'!$I$2:$I$194,'Job Number'!$A$2:$A$194,'Line Performance'!AD$1,'Job Number'!$B$2:$B$194,'Line Performance'!$C57,'Job Number'!$E$2:$E$194,'Line Performance'!$A$56),"")</f>
        <v/>
      </c>
      <c r="AE57" s="8" t="str">
        <f>IFERROR($C$56/SUMIFS('Job Number'!$I$2:$I$194,'Job Number'!$A$2:$A$194,'Line Performance'!AE$1,'Job Number'!$B$2:$B$194,'Line Performance'!$C57,'Job Number'!$E$2:$E$194,'Line Performance'!$A$56),"")</f>
        <v/>
      </c>
      <c r="AF57" s="8" t="str">
        <f>IFERROR($C$56/SUMIFS('Job Number'!$I$2:$I$194,'Job Number'!$A$2:$A$194,'Line Performance'!AF$1,'Job Number'!$B$2:$B$194,'Line Performance'!$C57,'Job Number'!$E$2:$E$194,'Line Performance'!$A$56),"")</f>
        <v/>
      </c>
      <c r="AG57" s="8" t="str">
        <f>IFERROR($C$56/SUMIFS('Job Number'!$I$2:$I$194,'Job Number'!$A$2:$A$194,'Line Performance'!AG$1,'Job Number'!$B$2:$B$194,'Line Performance'!$C57,'Job Number'!$E$2:$E$194,'Line Performance'!$A$56),"")</f>
        <v/>
      </c>
      <c r="AH57" s="8" t="str">
        <f>IFERROR(#REF!/SUMIFS('Job Number'!#REF!,'Job Number'!$A$2:$A$194,'Line Performance'!AH$1,'Job Number'!$B$2:$B$194,'Line Performance'!$C57,'Job Number'!$E$2:$E$194,'Line Performance'!#REF!),"")</f>
        <v/>
      </c>
      <c r="AI57" s="8" t="str">
        <f>IFERROR(#REF!/SUMIFS('Job Number'!#REF!,'Job Number'!$A$2:$A$194,'Line Performance'!AI$1,'Job Number'!$B$2:$B$194,'Line Performance'!$C57,'Job Number'!$E$2:$E$194,'Line Performance'!#REF!),"")</f>
        <v/>
      </c>
      <c r="AJ57" s="8" t="str">
        <f>IFERROR(#REF!/SUMIFS('Job Number'!#REF!,'Job Number'!$A$2:$A$194,'Line Performance'!AJ$1,'Job Number'!$B$2:$B$194,'Line Performance'!$C57,'Job Number'!$E$2:$E$194,'Line Performance'!#REF!),"")</f>
        <v/>
      </c>
      <c r="AK57" s="8" t="str">
        <f>IFERROR(#REF!/SUMIFS('Job Number'!#REF!,'Job Number'!$A$2:$A$194,'Line Performance'!AK$1,'Job Number'!$B$2:$B$194,'Line Performance'!$C57,'Job Number'!$E$2:$E$194,'Line Performance'!#REF!),"")</f>
        <v/>
      </c>
      <c r="AL57" s="8" t="str">
        <f>IFERROR(#REF!/SUMIFS('Job Number'!#REF!,'Job Number'!$A$2:$A$194,'Line Performance'!AL$1,'Job Number'!$B$2:$B$194,'Line Performance'!$C57,'Job Number'!$E$2:$E$194,'Line Performance'!#REF!),"")</f>
        <v/>
      </c>
    </row>
    <row r="58" spans="1:38" ht="15" customHeight="1">
      <c r="A58" s="70"/>
      <c r="B58" s="5"/>
      <c r="C58" s="5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8.75" customHeight="1">
      <c r="A59" s="42" t="str">
        <f>'Line Output'!A59</f>
        <v>W03-25040036-Y</v>
      </c>
      <c r="B59" s="42" t="str">
        <f>'Line Output'!B59</f>
        <v>28#*2C+28#*2C+AL+D+</v>
      </c>
      <c r="C59" s="52">
        <f>IFERROR(VLOOKUP(A59,'FG TYPE'!$B:$D,3,FALSE),0)</f>
        <v>60</v>
      </c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:38" ht="15" customHeight="1">
      <c r="A60" s="70"/>
      <c r="B60" s="5">
        <f>IFERROR(SUM(D60:AG60)/COUNTIF(D60:AG60,"&gt;0"),0)</f>
        <v>0</v>
      </c>
      <c r="C60" s="53" t="str">
        <f>'Line Output'!C60</f>
        <v>Y01</v>
      </c>
      <c r="D60" s="8" t="str">
        <f>IFERROR($C$59/SUMIFS('Job Number'!$I$2:$I$194,'Job Number'!$A$2:$A$194,'Line Performance'!D$1,'Job Number'!$B$2:$B$194,'Line Performance'!$C60,'Job Number'!$E$2:$E$194,'Line Performance'!$A$59),"")</f>
        <v/>
      </c>
      <c r="E60" s="8" t="str">
        <f>IFERROR($C$59/SUMIFS('Job Number'!$I$2:$I$194,'Job Number'!$A$2:$A$194,'Line Performance'!E$1,'Job Number'!$B$2:$B$194,'Line Performance'!$C60,'Job Number'!$E$2:$E$194,'Line Performance'!$A$59),"")</f>
        <v/>
      </c>
      <c r="F60" s="8" t="str">
        <f>IFERROR($C$59/SUMIFS('Job Number'!$I$2:$I$194,'Job Number'!$A$2:$A$194,'Line Performance'!F$1,'Job Number'!$B$2:$B$194,'Line Performance'!$C60,'Job Number'!$E$2:$E$194,'Line Performance'!$A$59),"")</f>
        <v/>
      </c>
      <c r="G60" s="8" t="str">
        <f>IFERROR($C$59/SUMIFS('Job Number'!$I$2:$I$194,'Job Number'!$A$2:$A$194,'Line Performance'!G$1,'Job Number'!$B$2:$B$194,'Line Performance'!$C60,'Job Number'!$E$2:$E$194,'Line Performance'!$A$59),"")</f>
        <v/>
      </c>
      <c r="H60" s="8" t="str">
        <f>IFERROR($C$59/SUMIFS('Job Number'!$I$2:$I$194,'Job Number'!$A$2:$A$194,'Line Performance'!H$1,'Job Number'!$B$2:$B$194,'Line Performance'!$C60,'Job Number'!$E$2:$E$194,'Line Performance'!$A$59),"")</f>
        <v/>
      </c>
      <c r="I60" s="8" t="str">
        <f>IFERROR($C$59/SUMIFS('Job Number'!$I$2:$I$194,'Job Number'!$A$2:$A$194,'Line Performance'!I$1,'Job Number'!$B$2:$B$194,'Line Performance'!$C60,'Job Number'!$E$2:$E$194,'Line Performance'!$A$59),"")</f>
        <v/>
      </c>
      <c r="J60" s="8" t="str">
        <f>IFERROR($C$59/SUMIFS('Job Number'!$I$2:$I$194,'Job Number'!$A$2:$A$194,'Line Performance'!J$1,'Job Number'!$B$2:$B$194,'Line Performance'!$C60,'Job Number'!$E$2:$E$194,'Line Performance'!$A$59),"")</f>
        <v/>
      </c>
      <c r="K60" s="8" t="str">
        <f>IFERROR($C$59/SUMIFS('Job Number'!$I$2:$I$194,'Job Number'!$A$2:$A$194,'Line Performance'!K$1,'Job Number'!$B$2:$B$194,'Line Performance'!$C60,'Job Number'!$E$2:$E$194,'Line Performance'!$A$59),"")</f>
        <v/>
      </c>
      <c r="L60" s="8" t="str">
        <f>IFERROR($C$59/SUMIFS('Job Number'!$I$2:$I$194,'Job Number'!$A$2:$A$194,'Line Performance'!L$1,'Job Number'!$B$2:$B$194,'Line Performance'!$C60,'Job Number'!$E$2:$E$194,'Line Performance'!$A$59),"")</f>
        <v/>
      </c>
      <c r="M60" s="8" t="str">
        <f>IFERROR($C$59/SUMIFS('Job Number'!$I$2:$I$194,'Job Number'!$A$2:$A$194,'Line Performance'!M$1,'Job Number'!$B$2:$B$194,'Line Performance'!$C60,'Job Number'!$E$2:$E$194,'Line Performance'!$A$59),"")</f>
        <v/>
      </c>
      <c r="N60" s="8" t="str">
        <f>IFERROR($C$59/SUMIFS('Job Number'!$I$2:$I$194,'Job Number'!$A$2:$A$194,'Line Performance'!N$1,'Job Number'!$B$2:$B$194,'Line Performance'!$C60,'Job Number'!$E$2:$E$194,'Line Performance'!$A$59),"")</f>
        <v/>
      </c>
      <c r="O60" s="8" t="str">
        <f>IFERROR($C$59/SUMIFS('Job Number'!$I$2:$I$194,'Job Number'!$A$2:$A$194,'Line Performance'!O$1,'Job Number'!$B$2:$B$194,'Line Performance'!$C60,'Job Number'!$E$2:$E$194,'Line Performance'!$A$59),"")</f>
        <v/>
      </c>
      <c r="P60" s="8" t="str">
        <f>IFERROR($C$59/SUMIFS('Job Number'!$I$2:$I$194,'Job Number'!$A$2:$A$194,'Line Performance'!P$1,'Job Number'!$B$2:$B$194,'Line Performance'!$C60,'Job Number'!$E$2:$E$194,'Line Performance'!$A$59),"")</f>
        <v/>
      </c>
      <c r="Q60" s="8" t="str">
        <f>IFERROR($C$59/SUMIFS('Job Number'!$I$2:$I$194,'Job Number'!$A$2:$A$194,'Line Performance'!Q$1,'Job Number'!$B$2:$B$194,'Line Performance'!$C60,'Job Number'!$E$2:$E$194,'Line Performance'!$A$59),"")</f>
        <v/>
      </c>
      <c r="R60" s="8" t="str">
        <f>IFERROR($C$59/SUMIFS('Job Number'!$I$2:$I$194,'Job Number'!$A$2:$A$194,'Line Performance'!R$1,'Job Number'!$B$2:$B$194,'Line Performance'!$C60,'Job Number'!$E$2:$E$194,'Line Performance'!$A$59),"")</f>
        <v/>
      </c>
      <c r="S60" s="8" t="str">
        <f>IFERROR($C$59/SUMIFS('Job Number'!$I$2:$I$194,'Job Number'!$A$2:$A$194,'Line Performance'!S$1,'Job Number'!$B$2:$B$194,'Line Performance'!$C60,'Job Number'!$E$2:$E$194,'Line Performance'!$A$59),"")</f>
        <v/>
      </c>
      <c r="T60" s="8" t="str">
        <f>IFERROR($C$59/SUMIFS('Job Number'!$I$2:$I$194,'Job Number'!$A$2:$A$194,'Line Performance'!T$1,'Job Number'!$B$2:$B$194,'Line Performance'!$C60,'Job Number'!$E$2:$E$194,'Line Performance'!$A$59),"")</f>
        <v/>
      </c>
      <c r="U60" s="8" t="str">
        <f>IFERROR($C$59/SUMIFS('Job Number'!$I$2:$I$194,'Job Number'!$A$2:$A$194,'Line Performance'!U$1,'Job Number'!$B$2:$B$194,'Line Performance'!$C60,'Job Number'!$E$2:$E$194,'Line Performance'!$A$59),"")</f>
        <v/>
      </c>
      <c r="V60" s="8" t="str">
        <f>IFERROR($C$59/SUMIFS('Job Number'!$I$2:$I$194,'Job Number'!$A$2:$A$194,'Line Performance'!V$1,'Job Number'!$B$2:$B$194,'Line Performance'!$C60,'Job Number'!$E$2:$E$194,'Line Performance'!$A$59),"")</f>
        <v/>
      </c>
      <c r="W60" s="8" t="str">
        <f>IFERROR($C$59/SUMIFS('Job Number'!$I$2:$I$194,'Job Number'!$A$2:$A$194,'Line Performance'!W$1,'Job Number'!$B$2:$B$194,'Line Performance'!$C60,'Job Number'!$E$2:$E$194,'Line Performance'!$A$59),"")</f>
        <v/>
      </c>
      <c r="X60" s="8" t="str">
        <f>IFERROR($C$59/SUMIFS('Job Number'!$I$2:$I$194,'Job Number'!$A$2:$A$194,'Line Performance'!X$1,'Job Number'!$B$2:$B$194,'Line Performance'!$C60,'Job Number'!$E$2:$E$194,'Line Performance'!$A$59),"")</f>
        <v/>
      </c>
      <c r="Y60" s="8" t="str">
        <f>IFERROR($C$59/SUMIFS('Job Number'!$I$2:$I$194,'Job Number'!$A$2:$A$194,'Line Performance'!Y$1,'Job Number'!$B$2:$B$194,'Line Performance'!$C60,'Job Number'!$E$2:$E$194,'Line Performance'!$A$59),"")</f>
        <v/>
      </c>
      <c r="Z60" s="8" t="str">
        <f>IFERROR($C$59/SUMIFS('Job Number'!$I$2:$I$194,'Job Number'!$A$2:$A$194,'Line Performance'!Z$1,'Job Number'!$B$2:$B$194,'Line Performance'!$C60,'Job Number'!$E$2:$E$194,'Line Performance'!$A$59),"")</f>
        <v/>
      </c>
      <c r="AA60" s="8" t="str">
        <f>IFERROR($C$59/SUMIFS('Job Number'!$I$2:$I$194,'Job Number'!$A$2:$A$194,'Line Performance'!AA$1,'Job Number'!$B$2:$B$194,'Line Performance'!$C60,'Job Number'!$E$2:$E$194,'Line Performance'!$A$59),"")</f>
        <v/>
      </c>
      <c r="AB60" s="8" t="str">
        <f>IFERROR($C$59/SUMIFS('Job Number'!$I$2:$I$194,'Job Number'!$A$2:$A$194,'Line Performance'!AB$1,'Job Number'!$B$2:$B$194,'Line Performance'!$C60,'Job Number'!$E$2:$E$194,'Line Performance'!$A$59),"")</f>
        <v/>
      </c>
      <c r="AC60" s="8" t="str">
        <f>IFERROR($C$59/SUMIFS('Job Number'!$I$2:$I$194,'Job Number'!$A$2:$A$194,'Line Performance'!AC$1,'Job Number'!$B$2:$B$194,'Line Performance'!$C60,'Job Number'!$E$2:$E$194,'Line Performance'!$A$59),"")</f>
        <v/>
      </c>
      <c r="AD60" s="8" t="str">
        <f>IFERROR($C$59/SUMIFS('Job Number'!$I$2:$I$194,'Job Number'!$A$2:$A$194,'Line Performance'!AD$1,'Job Number'!$B$2:$B$194,'Line Performance'!$C60,'Job Number'!$E$2:$E$194,'Line Performance'!$A$59),"")</f>
        <v/>
      </c>
      <c r="AE60" s="8" t="str">
        <f>IFERROR($C$59/SUMIFS('Job Number'!$I$2:$I$194,'Job Number'!$A$2:$A$194,'Line Performance'!AE$1,'Job Number'!$B$2:$B$194,'Line Performance'!$C60,'Job Number'!$E$2:$E$194,'Line Performance'!$A$59),"")</f>
        <v/>
      </c>
      <c r="AF60" s="8" t="str">
        <f>IFERROR($C$59/SUMIFS('Job Number'!$I$2:$I$194,'Job Number'!$A$2:$A$194,'Line Performance'!AF$1,'Job Number'!$B$2:$B$194,'Line Performance'!$C60,'Job Number'!$E$2:$E$194,'Line Performance'!$A$59),"")</f>
        <v/>
      </c>
      <c r="AG60" s="8" t="str">
        <f>IFERROR($C$59/SUMIFS('Job Number'!$I$2:$I$194,'Job Number'!$A$2:$A$194,'Line Performance'!AG$1,'Job Number'!$B$2:$B$194,'Line Performance'!$C60,'Job Number'!$E$2:$E$194,'Line Performance'!$A$59),"")</f>
        <v/>
      </c>
      <c r="AH60" s="8" t="str">
        <f>IFERROR(#REF!/SUMIFS('Job Number'!#REF!,'Job Number'!$A$2:$A$194,'Line Performance'!AH$1,'Job Number'!$B$2:$B$194,'Line Performance'!$C60,'Job Number'!$E$2:$E$194,'Line Performance'!#REF!),"")</f>
        <v/>
      </c>
      <c r="AI60" s="8" t="str">
        <f>IFERROR(#REF!/SUMIFS('Job Number'!#REF!,'Job Number'!$A$2:$A$194,'Line Performance'!AI$1,'Job Number'!$B$2:$B$194,'Line Performance'!$C60,'Job Number'!$E$2:$E$194,'Line Performance'!#REF!),"")</f>
        <v/>
      </c>
      <c r="AJ60" s="8" t="str">
        <f>IFERROR(#REF!/SUMIFS('Job Number'!#REF!,'Job Number'!$A$2:$A$194,'Line Performance'!AJ$1,'Job Number'!$B$2:$B$194,'Line Performance'!$C60,'Job Number'!$E$2:$E$194,'Line Performance'!#REF!),"")</f>
        <v/>
      </c>
      <c r="AK60" s="8" t="str">
        <f>IFERROR(#REF!/SUMIFS('Job Number'!#REF!,'Job Number'!$A$2:$A$194,'Line Performance'!AK$1,'Job Number'!$B$2:$B$194,'Line Performance'!$C60,'Job Number'!$E$2:$E$194,'Line Performance'!#REF!),"")</f>
        <v/>
      </c>
      <c r="AL60" s="8" t="str">
        <f>IFERROR(#REF!/SUMIFS('Job Number'!#REF!,'Job Number'!$A$2:$A$194,'Line Performance'!AL$1,'Job Number'!$B$2:$B$194,'Line Performance'!$C60,'Job Number'!$E$2:$E$194,'Line Performance'!#REF!),"")</f>
        <v/>
      </c>
    </row>
    <row r="61" spans="1:38" ht="15" customHeight="1">
      <c r="A61" s="70"/>
      <c r="B61" s="5"/>
      <c r="C61" s="5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8.75" customHeight="1">
      <c r="A62" s="42" t="str">
        <f>'Line Output'!A62</f>
        <v>W03-25040037-Y</v>
      </c>
      <c r="B62" s="42" t="str">
        <f>'Line Output'!B62</f>
        <v>28#*2C+28#*2C+AL+D+</v>
      </c>
      <c r="C62" s="52">
        <f>IFERROR(VLOOKUP(A62,'FG TYPE'!$B:$D,3,FALSE),0)</f>
        <v>60</v>
      </c>
      <c r="D62" s="1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8" ht="15" customHeight="1">
      <c r="A63" s="70"/>
      <c r="B63" s="5">
        <f>IFERROR(SUM(D63:AG63)/COUNTIF(D63:AG63,"&gt;0"),0)</f>
        <v>13.333333333333334</v>
      </c>
      <c r="C63" s="53" t="str">
        <f>'Line Output'!C63</f>
        <v>Y01</v>
      </c>
      <c r="D63" s="8" t="str">
        <f>IFERROR($C$62/SUMIFS('Job Number'!$I$2:$I$194,'Job Number'!$A$2:$A$194,'Line Performance'!D$1,'Job Number'!$B$2:$B$194,'Line Performance'!$C63,'Job Number'!$E$2:$E$194,'Line Performance'!$A$62),"")</f>
        <v/>
      </c>
      <c r="E63" s="8" t="str">
        <f>IFERROR($C$62/SUMIFS('Job Number'!$I$2:$I$194,'Job Number'!$A$2:$A$194,'Line Performance'!E$1,'Job Number'!$B$2:$B$194,'Line Performance'!$C63,'Job Number'!$E$2:$E$194,'Line Performance'!$A$62),"")</f>
        <v/>
      </c>
      <c r="F63" s="8" t="str">
        <f>IFERROR($C$62/SUMIFS('Job Number'!$I$2:$I$194,'Job Number'!$A$2:$A$194,'Line Performance'!F$1,'Job Number'!$B$2:$B$194,'Line Performance'!$C63,'Job Number'!$E$2:$E$194,'Line Performance'!$A$62),"")</f>
        <v/>
      </c>
      <c r="G63" s="8" t="str">
        <f>IFERROR($C$62/SUMIFS('Job Number'!$I$2:$I$194,'Job Number'!$A$2:$A$194,'Line Performance'!G$1,'Job Number'!$B$2:$B$194,'Line Performance'!$C63,'Job Number'!$E$2:$E$194,'Line Performance'!$A$62),"")</f>
        <v/>
      </c>
      <c r="H63" s="8" t="str">
        <f>IFERROR($C$62/SUMIFS('Job Number'!$I$2:$I$194,'Job Number'!$A$2:$A$194,'Line Performance'!H$1,'Job Number'!$B$2:$B$194,'Line Performance'!$C63,'Job Number'!$E$2:$E$194,'Line Performance'!$A$62),"")</f>
        <v/>
      </c>
      <c r="I63" s="8" t="str">
        <f>IFERROR($C$62/SUMIFS('Job Number'!$I$2:$I$194,'Job Number'!$A$2:$A$194,'Line Performance'!I$1,'Job Number'!$B$2:$B$194,'Line Performance'!$C63,'Job Number'!$E$2:$E$194,'Line Performance'!$A$62),"")</f>
        <v/>
      </c>
      <c r="J63" s="8" t="str">
        <f>IFERROR($C$62/SUMIFS('Job Number'!$I$2:$I$194,'Job Number'!$A$2:$A$194,'Line Performance'!J$1,'Job Number'!$B$2:$B$194,'Line Performance'!$C63,'Job Number'!$E$2:$E$194,'Line Performance'!$A$62),"")</f>
        <v/>
      </c>
      <c r="K63" s="8" t="str">
        <f>IFERROR($C$62/SUMIFS('Job Number'!$I$2:$I$194,'Job Number'!$A$2:$A$194,'Line Performance'!K$1,'Job Number'!$B$2:$B$194,'Line Performance'!$C63,'Job Number'!$E$2:$E$194,'Line Performance'!$A$62),"")</f>
        <v/>
      </c>
      <c r="L63" s="8" t="str">
        <f>IFERROR($C$62/SUMIFS('Job Number'!$I$2:$I$194,'Job Number'!$A$2:$A$194,'Line Performance'!L$1,'Job Number'!$B$2:$B$194,'Line Performance'!$C63,'Job Number'!$E$2:$E$194,'Line Performance'!$A$62),"")</f>
        <v/>
      </c>
      <c r="M63" s="8" t="str">
        <f>IFERROR($C$62/SUMIFS('Job Number'!$I$2:$I$194,'Job Number'!$A$2:$A$194,'Line Performance'!M$1,'Job Number'!$B$2:$B$194,'Line Performance'!$C63,'Job Number'!$E$2:$E$194,'Line Performance'!$A$62),"")</f>
        <v/>
      </c>
      <c r="N63" s="8" t="str">
        <f>IFERROR($C$62/SUMIFS('Job Number'!$I$2:$I$194,'Job Number'!$A$2:$A$194,'Line Performance'!N$1,'Job Number'!$B$2:$B$194,'Line Performance'!$C63,'Job Number'!$E$2:$E$194,'Line Performance'!$A$62),"")</f>
        <v/>
      </c>
      <c r="O63" s="8" t="str">
        <f>IFERROR($C$62/SUMIFS('Job Number'!$I$2:$I$194,'Job Number'!$A$2:$A$194,'Line Performance'!O$1,'Job Number'!$B$2:$B$194,'Line Performance'!$C63,'Job Number'!$E$2:$E$194,'Line Performance'!$A$62),"")</f>
        <v/>
      </c>
      <c r="P63" s="8" t="str">
        <f>IFERROR($C$62/SUMIFS('Job Number'!$I$2:$I$194,'Job Number'!$A$2:$A$194,'Line Performance'!P$1,'Job Number'!$B$2:$B$194,'Line Performance'!$C63,'Job Number'!$E$2:$E$194,'Line Performance'!$A$62),"")</f>
        <v/>
      </c>
      <c r="Q63" s="8" t="str">
        <f>IFERROR($C$62/SUMIFS('Job Number'!$I$2:$I$194,'Job Number'!$A$2:$A$194,'Line Performance'!Q$1,'Job Number'!$B$2:$B$194,'Line Performance'!$C63,'Job Number'!$E$2:$E$194,'Line Performance'!$A$62),"")</f>
        <v/>
      </c>
      <c r="R63" s="8" t="str">
        <f>IFERROR($C$62/SUMIFS('Job Number'!$I$2:$I$194,'Job Number'!$A$2:$A$194,'Line Performance'!R$1,'Job Number'!$B$2:$B$194,'Line Performance'!$C63,'Job Number'!$E$2:$E$194,'Line Performance'!$A$62),"")</f>
        <v/>
      </c>
      <c r="S63" s="8" t="str">
        <f>IFERROR($C$62/SUMIFS('Job Number'!$I$2:$I$194,'Job Number'!$A$2:$A$194,'Line Performance'!S$1,'Job Number'!$B$2:$B$194,'Line Performance'!$C63,'Job Number'!$E$2:$E$194,'Line Performance'!$A$62),"")</f>
        <v/>
      </c>
      <c r="T63" s="8" t="str">
        <f>IFERROR($C$62/SUMIFS('Job Number'!$I$2:$I$194,'Job Number'!$A$2:$A$194,'Line Performance'!T$1,'Job Number'!$B$2:$B$194,'Line Performance'!$C63,'Job Number'!$E$2:$E$194,'Line Performance'!$A$62),"")</f>
        <v/>
      </c>
      <c r="U63" s="8">
        <f>IFERROR($C$62/SUMIFS('Job Number'!$I$2:$I$194,'Job Number'!$A$2:$A$194,'Line Performance'!U$1,'Job Number'!$B$2:$B$194,'Line Performance'!$C63,'Job Number'!$E$2:$E$194,'Line Performance'!$A$62),"")</f>
        <v>13.333333333333334</v>
      </c>
      <c r="V63" s="8" t="str">
        <f>IFERROR($C$62/SUMIFS('Job Number'!$I$2:$I$194,'Job Number'!$A$2:$A$194,'Line Performance'!V$1,'Job Number'!$B$2:$B$194,'Line Performance'!$C63,'Job Number'!$E$2:$E$194,'Line Performance'!$A$62),"")</f>
        <v/>
      </c>
      <c r="W63" s="8" t="str">
        <f>IFERROR($C$62/SUMIFS('Job Number'!$I$2:$I$194,'Job Number'!$A$2:$A$194,'Line Performance'!W$1,'Job Number'!$B$2:$B$194,'Line Performance'!$C63,'Job Number'!$E$2:$E$194,'Line Performance'!$A$62),"")</f>
        <v/>
      </c>
      <c r="X63" s="8" t="str">
        <f>IFERROR($C$62/SUMIFS('Job Number'!$I$2:$I$194,'Job Number'!$A$2:$A$194,'Line Performance'!X$1,'Job Number'!$B$2:$B$194,'Line Performance'!$C63,'Job Number'!$E$2:$E$194,'Line Performance'!$A$62),"")</f>
        <v/>
      </c>
      <c r="Y63" s="8" t="str">
        <f>IFERROR($C$62/SUMIFS('Job Number'!$I$2:$I$194,'Job Number'!$A$2:$A$194,'Line Performance'!Y$1,'Job Number'!$B$2:$B$194,'Line Performance'!$C63,'Job Number'!$E$2:$E$194,'Line Performance'!$A$62),"")</f>
        <v/>
      </c>
      <c r="Z63" s="8" t="str">
        <f>IFERROR($C$62/SUMIFS('Job Number'!$I$2:$I$194,'Job Number'!$A$2:$A$194,'Line Performance'!Z$1,'Job Number'!$B$2:$B$194,'Line Performance'!$C63,'Job Number'!$E$2:$E$194,'Line Performance'!$A$62),"")</f>
        <v/>
      </c>
      <c r="AA63" s="8" t="str">
        <f>IFERROR($C$62/SUMIFS('Job Number'!$I$2:$I$194,'Job Number'!$A$2:$A$194,'Line Performance'!AA$1,'Job Number'!$B$2:$B$194,'Line Performance'!$C63,'Job Number'!$E$2:$E$194,'Line Performance'!$A$62),"")</f>
        <v/>
      </c>
      <c r="AB63" s="8" t="str">
        <f>IFERROR($C$62/SUMIFS('Job Number'!$I$2:$I$194,'Job Number'!$A$2:$A$194,'Line Performance'!AB$1,'Job Number'!$B$2:$B$194,'Line Performance'!$C63,'Job Number'!$E$2:$E$194,'Line Performance'!$A$62),"")</f>
        <v/>
      </c>
      <c r="AC63" s="8" t="str">
        <f>IFERROR($C$62/SUMIFS('Job Number'!$I$2:$I$194,'Job Number'!$A$2:$A$194,'Line Performance'!AC$1,'Job Number'!$B$2:$B$194,'Line Performance'!$C63,'Job Number'!$E$2:$E$194,'Line Performance'!$A$62),"")</f>
        <v/>
      </c>
      <c r="AD63" s="8" t="str">
        <f>IFERROR($C$62/SUMIFS('Job Number'!$I$2:$I$194,'Job Number'!$A$2:$A$194,'Line Performance'!AD$1,'Job Number'!$B$2:$B$194,'Line Performance'!$C63,'Job Number'!$E$2:$E$194,'Line Performance'!$A$62),"")</f>
        <v/>
      </c>
      <c r="AE63" s="8" t="str">
        <f>IFERROR($C$62/SUMIFS('Job Number'!$I$2:$I$194,'Job Number'!$A$2:$A$194,'Line Performance'!AE$1,'Job Number'!$B$2:$B$194,'Line Performance'!$C63,'Job Number'!$E$2:$E$194,'Line Performance'!$A$62),"")</f>
        <v/>
      </c>
      <c r="AF63" s="8" t="str">
        <f>IFERROR($C$62/SUMIFS('Job Number'!$I$2:$I$194,'Job Number'!$A$2:$A$194,'Line Performance'!AF$1,'Job Number'!$B$2:$B$194,'Line Performance'!$C63,'Job Number'!$E$2:$E$194,'Line Performance'!$A$62),"")</f>
        <v/>
      </c>
      <c r="AG63" s="8" t="str">
        <f>IFERROR($C$62/SUMIFS('Job Number'!$I$2:$I$194,'Job Number'!$A$2:$A$194,'Line Performance'!AG$1,'Job Number'!$B$2:$B$194,'Line Performance'!$C63,'Job Number'!$E$2:$E$194,'Line Performance'!$A$62),"")</f>
        <v/>
      </c>
      <c r="AH63" s="8" t="str">
        <f>IFERROR(#REF!/SUMIFS('Job Number'!#REF!,'Job Number'!$A$2:$A$194,'Line Performance'!AH$1,'Job Number'!$B$2:$B$194,'Line Performance'!$C63,'Job Number'!$E$2:$E$194,'Line Performance'!#REF!),"")</f>
        <v/>
      </c>
      <c r="AI63" s="8" t="str">
        <f>IFERROR(#REF!/SUMIFS('Job Number'!#REF!,'Job Number'!$A$2:$A$194,'Line Performance'!AI$1,'Job Number'!$B$2:$B$194,'Line Performance'!$C63,'Job Number'!$E$2:$E$194,'Line Performance'!#REF!),"")</f>
        <v/>
      </c>
      <c r="AJ63" s="8" t="str">
        <f>IFERROR(#REF!/SUMIFS('Job Number'!#REF!,'Job Number'!$A$2:$A$194,'Line Performance'!AJ$1,'Job Number'!$B$2:$B$194,'Line Performance'!$C63,'Job Number'!$E$2:$E$194,'Line Performance'!#REF!),"")</f>
        <v/>
      </c>
      <c r="AK63" s="8" t="str">
        <f>IFERROR(#REF!/SUMIFS('Job Number'!#REF!,'Job Number'!$A$2:$A$194,'Line Performance'!AK$1,'Job Number'!$B$2:$B$194,'Line Performance'!$C63,'Job Number'!$E$2:$E$194,'Line Performance'!#REF!),"")</f>
        <v/>
      </c>
      <c r="AL63" s="8" t="str">
        <f>IFERROR(#REF!/SUMIFS('Job Number'!#REF!,'Job Number'!$A$2:$A$194,'Line Performance'!AL$1,'Job Number'!$B$2:$B$194,'Line Performance'!$C63,'Job Number'!$E$2:$E$194,'Line Performance'!#REF!),"")</f>
        <v/>
      </c>
    </row>
    <row r="64" spans="1:38" ht="15" customHeight="1">
      <c r="A64" s="70"/>
      <c r="B64" s="5"/>
      <c r="C64" s="53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8.75" customHeight="1">
      <c r="A65" s="42" t="str">
        <f>'Line Output'!A65</f>
        <v>W03-25040038-Y</v>
      </c>
      <c r="B65" s="42" t="str">
        <f>'Line Output'!B65</f>
        <v>28#*2C+28#*2C+AL+D+</v>
      </c>
      <c r="C65" s="52">
        <f>IFERROR(VLOOKUP(A65,'FG TYPE'!$B:$D,3,FALSE),0)</f>
        <v>60</v>
      </c>
      <c r="D65" s="19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8" ht="15" customHeight="1">
      <c r="A66" s="70"/>
      <c r="B66" s="5">
        <f>IFERROR(SUM(D66:AG66)/COUNTIF(D66:AG66,"&gt;0"),0)</f>
        <v>0</v>
      </c>
      <c r="C66" s="53" t="str">
        <f>'Line Output'!C66</f>
        <v>Y01</v>
      </c>
      <c r="D66" s="8" t="str">
        <f>IFERROR($C$65/SUMIFS('Job Number'!$I$2:$I$194,'Job Number'!$A$2:$A$194,'Line Performance'!D$1,'Job Number'!$B$2:$B$194,'Line Performance'!$C66,'Job Number'!$E$2:$E$194,'Line Performance'!$A$65),"")</f>
        <v/>
      </c>
      <c r="E66" s="8" t="str">
        <f>IFERROR($C$65/SUMIFS('Job Number'!$I$2:$I$194,'Job Number'!$A$2:$A$194,'Line Performance'!E$1,'Job Number'!$B$2:$B$194,'Line Performance'!$C66,'Job Number'!$E$2:$E$194,'Line Performance'!$A$65),"")</f>
        <v/>
      </c>
      <c r="F66" s="8" t="str">
        <f>IFERROR($C$65/SUMIFS('Job Number'!$I$2:$I$194,'Job Number'!$A$2:$A$194,'Line Performance'!F$1,'Job Number'!$B$2:$B$194,'Line Performance'!$C66,'Job Number'!$E$2:$E$194,'Line Performance'!$A$65),"")</f>
        <v/>
      </c>
      <c r="G66" s="8" t="str">
        <f>IFERROR($C$65/SUMIFS('Job Number'!$I$2:$I$194,'Job Number'!$A$2:$A$194,'Line Performance'!G$1,'Job Number'!$B$2:$B$194,'Line Performance'!$C66,'Job Number'!$E$2:$E$194,'Line Performance'!$A$65),"")</f>
        <v/>
      </c>
      <c r="H66" s="8" t="str">
        <f>IFERROR($C$65/SUMIFS('Job Number'!$I$2:$I$194,'Job Number'!$A$2:$A$194,'Line Performance'!H$1,'Job Number'!$B$2:$B$194,'Line Performance'!$C66,'Job Number'!$E$2:$E$194,'Line Performance'!$A$65),"")</f>
        <v/>
      </c>
      <c r="I66" s="8" t="str">
        <f>IFERROR($C$65/SUMIFS('Job Number'!$I$2:$I$194,'Job Number'!$A$2:$A$194,'Line Performance'!I$1,'Job Number'!$B$2:$B$194,'Line Performance'!$C66,'Job Number'!$E$2:$E$194,'Line Performance'!$A$65),"")</f>
        <v/>
      </c>
      <c r="J66" s="8" t="str">
        <f>IFERROR($C$65/SUMIFS('Job Number'!$I$2:$I$194,'Job Number'!$A$2:$A$194,'Line Performance'!J$1,'Job Number'!$B$2:$B$194,'Line Performance'!$C66,'Job Number'!$E$2:$E$194,'Line Performance'!$A$65),"")</f>
        <v/>
      </c>
      <c r="K66" s="8" t="str">
        <f>IFERROR($C$65/SUMIFS('Job Number'!$I$2:$I$194,'Job Number'!$A$2:$A$194,'Line Performance'!K$1,'Job Number'!$B$2:$B$194,'Line Performance'!$C66,'Job Number'!$E$2:$E$194,'Line Performance'!$A$65),"")</f>
        <v/>
      </c>
      <c r="L66" s="8" t="str">
        <f>IFERROR($C$65/SUMIFS('Job Number'!$I$2:$I$194,'Job Number'!$A$2:$A$194,'Line Performance'!L$1,'Job Number'!$B$2:$B$194,'Line Performance'!$C66,'Job Number'!$E$2:$E$194,'Line Performance'!$A$65),"")</f>
        <v/>
      </c>
      <c r="M66" s="8" t="str">
        <f>IFERROR($C$65/SUMIFS('Job Number'!$I$2:$I$194,'Job Number'!$A$2:$A$194,'Line Performance'!M$1,'Job Number'!$B$2:$B$194,'Line Performance'!$C66,'Job Number'!$E$2:$E$194,'Line Performance'!$A$65),"")</f>
        <v/>
      </c>
      <c r="N66" s="8" t="str">
        <f>IFERROR($C$65/SUMIFS('Job Number'!$I$2:$I$194,'Job Number'!$A$2:$A$194,'Line Performance'!N$1,'Job Number'!$B$2:$B$194,'Line Performance'!$C66,'Job Number'!$E$2:$E$194,'Line Performance'!$A$65),"")</f>
        <v/>
      </c>
      <c r="O66" s="8" t="str">
        <f>IFERROR($C$65/SUMIFS('Job Number'!$I$2:$I$194,'Job Number'!$A$2:$A$194,'Line Performance'!O$1,'Job Number'!$B$2:$B$194,'Line Performance'!$C66,'Job Number'!$E$2:$E$194,'Line Performance'!$A$65),"")</f>
        <v/>
      </c>
      <c r="P66" s="8" t="str">
        <f>IFERROR($C$65/SUMIFS('Job Number'!$I$2:$I$194,'Job Number'!$A$2:$A$194,'Line Performance'!P$1,'Job Number'!$B$2:$B$194,'Line Performance'!$C66,'Job Number'!$E$2:$E$194,'Line Performance'!$A$65),"")</f>
        <v/>
      </c>
      <c r="Q66" s="8" t="str">
        <f>IFERROR($C$65/SUMIFS('Job Number'!$I$2:$I$194,'Job Number'!$A$2:$A$194,'Line Performance'!Q$1,'Job Number'!$B$2:$B$194,'Line Performance'!$C66,'Job Number'!$E$2:$E$194,'Line Performance'!$A$65),"")</f>
        <v/>
      </c>
      <c r="R66" s="8" t="str">
        <f>IFERROR($C$65/SUMIFS('Job Number'!$I$2:$I$194,'Job Number'!$A$2:$A$194,'Line Performance'!R$1,'Job Number'!$B$2:$B$194,'Line Performance'!$C66,'Job Number'!$E$2:$E$194,'Line Performance'!$A$65),"")</f>
        <v/>
      </c>
      <c r="S66" s="8" t="str">
        <f>IFERROR($C$65/SUMIFS('Job Number'!$I$2:$I$194,'Job Number'!$A$2:$A$194,'Line Performance'!S$1,'Job Number'!$B$2:$B$194,'Line Performance'!$C66,'Job Number'!$E$2:$E$194,'Line Performance'!$A$65),"")</f>
        <v/>
      </c>
      <c r="T66" s="8" t="str">
        <f>IFERROR($C$65/SUMIFS('Job Number'!$I$2:$I$194,'Job Number'!$A$2:$A$194,'Line Performance'!T$1,'Job Number'!$B$2:$B$194,'Line Performance'!$C66,'Job Number'!$E$2:$E$194,'Line Performance'!$A$65),"")</f>
        <v/>
      </c>
      <c r="U66" s="8" t="str">
        <f>IFERROR($C$65/SUMIFS('Job Number'!$I$2:$I$194,'Job Number'!$A$2:$A$194,'Line Performance'!U$1,'Job Number'!$B$2:$B$194,'Line Performance'!$C66,'Job Number'!$E$2:$E$194,'Line Performance'!$A$65),"")</f>
        <v/>
      </c>
      <c r="V66" s="8" t="str">
        <f>IFERROR($C$65/SUMIFS('Job Number'!$I$2:$I$194,'Job Number'!$A$2:$A$194,'Line Performance'!V$1,'Job Number'!$B$2:$B$194,'Line Performance'!$C66,'Job Number'!$E$2:$E$194,'Line Performance'!$A$65),"")</f>
        <v/>
      </c>
      <c r="W66" s="8" t="str">
        <f>IFERROR($C$65/SUMIFS('Job Number'!$I$2:$I$194,'Job Number'!$A$2:$A$194,'Line Performance'!W$1,'Job Number'!$B$2:$B$194,'Line Performance'!$C66,'Job Number'!$E$2:$E$194,'Line Performance'!$A$65),"")</f>
        <v/>
      </c>
      <c r="X66" s="8" t="str">
        <f>IFERROR($C$65/SUMIFS('Job Number'!$I$2:$I$194,'Job Number'!$A$2:$A$194,'Line Performance'!X$1,'Job Number'!$B$2:$B$194,'Line Performance'!$C66,'Job Number'!$E$2:$E$194,'Line Performance'!$A$65),"")</f>
        <v/>
      </c>
      <c r="Y66" s="8" t="str">
        <f>IFERROR($C$65/SUMIFS('Job Number'!$I$2:$I$194,'Job Number'!$A$2:$A$194,'Line Performance'!Y$1,'Job Number'!$B$2:$B$194,'Line Performance'!$C66,'Job Number'!$E$2:$E$194,'Line Performance'!$A$65),"")</f>
        <v/>
      </c>
      <c r="Z66" s="8" t="str">
        <f>IFERROR($C$65/SUMIFS('Job Number'!$I$2:$I$194,'Job Number'!$A$2:$A$194,'Line Performance'!Z$1,'Job Number'!$B$2:$B$194,'Line Performance'!$C66,'Job Number'!$E$2:$E$194,'Line Performance'!$A$65),"")</f>
        <v/>
      </c>
      <c r="AA66" s="8" t="str">
        <f>IFERROR($C$65/SUMIFS('Job Number'!$I$2:$I$194,'Job Number'!$A$2:$A$194,'Line Performance'!AA$1,'Job Number'!$B$2:$B$194,'Line Performance'!$C66,'Job Number'!$E$2:$E$194,'Line Performance'!$A$65),"")</f>
        <v/>
      </c>
      <c r="AB66" s="8" t="str">
        <f>IFERROR($C$65/SUMIFS('Job Number'!$I$2:$I$194,'Job Number'!$A$2:$A$194,'Line Performance'!AB$1,'Job Number'!$B$2:$B$194,'Line Performance'!$C66,'Job Number'!$E$2:$E$194,'Line Performance'!$A$65),"")</f>
        <v/>
      </c>
      <c r="AC66" s="8" t="str">
        <f>IFERROR($C$65/SUMIFS('Job Number'!$I$2:$I$194,'Job Number'!$A$2:$A$194,'Line Performance'!AC$1,'Job Number'!$B$2:$B$194,'Line Performance'!$C66,'Job Number'!$E$2:$E$194,'Line Performance'!$A$65),"")</f>
        <v/>
      </c>
      <c r="AD66" s="8" t="str">
        <f>IFERROR($C$65/SUMIFS('Job Number'!$I$2:$I$194,'Job Number'!$A$2:$A$194,'Line Performance'!AD$1,'Job Number'!$B$2:$B$194,'Line Performance'!$C66,'Job Number'!$E$2:$E$194,'Line Performance'!$A$65),"")</f>
        <v/>
      </c>
      <c r="AE66" s="8" t="str">
        <f>IFERROR($C$65/SUMIFS('Job Number'!$I$2:$I$194,'Job Number'!$A$2:$A$194,'Line Performance'!AE$1,'Job Number'!$B$2:$B$194,'Line Performance'!$C66,'Job Number'!$E$2:$E$194,'Line Performance'!$A$65),"")</f>
        <v/>
      </c>
      <c r="AF66" s="8" t="str">
        <f>IFERROR($C$65/SUMIFS('Job Number'!$I$2:$I$194,'Job Number'!$A$2:$A$194,'Line Performance'!AF$1,'Job Number'!$B$2:$B$194,'Line Performance'!$C66,'Job Number'!$E$2:$E$194,'Line Performance'!$A$65),"")</f>
        <v/>
      </c>
      <c r="AG66" s="8" t="str">
        <f>IFERROR($C$65/SUMIFS('Job Number'!$I$2:$I$194,'Job Number'!$A$2:$A$194,'Line Performance'!AG$1,'Job Number'!$B$2:$B$194,'Line Performance'!$C66,'Job Number'!$E$2:$E$194,'Line Performance'!$A$65),"")</f>
        <v/>
      </c>
      <c r="AH66" s="8" t="str">
        <f>IFERROR(#REF!/SUMIFS('Job Number'!#REF!,'Job Number'!$A$2:$A$194,'Line Performance'!AH$1,'Job Number'!$B$2:$B$194,'Line Performance'!$C66,'Job Number'!$E$2:$E$194,'Line Performance'!#REF!),"")</f>
        <v/>
      </c>
      <c r="AI66" s="8" t="str">
        <f>IFERROR(#REF!/SUMIFS('Job Number'!#REF!,'Job Number'!$A$2:$A$194,'Line Performance'!AI$1,'Job Number'!$B$2:$B$194,'Line Performance'!$C66,'Job Number'!$E$2:$E$194,'Line Performance'!#REF!),"")</f>
        <v/>
      </c>
      <c r="AJ66" s="8" t="str">
        <f>IFERROR(#REF!/SUMIFS('Job Number'!#REF!,'Job Number'!$A$2:$A$194,'Line Performance'!AJ$1,'Job Number'!$B$2:$B$194,'Line Performance'!$C66,'Job Number'!$E$2:$E$194,'Line Performance'!#REF!),"")</f>
        <v/>
      </c>
      <c r="AK66" s="8" t="str">
        <f>IFERROR(#REF!/SUMIFS('Job Number'!#REF!,'Job Number'!$A$2:$A$194,'Line Performance'!AK$1,'Job Number'!$B$2:$B$194,'Line Performance'!$C66,'Job Number'!$E$2:$E$194,'Line Performance'!#REF!),"")</f>
        <v/>
      </c>
      <c r="AL66" s="8" t="str">
        <f>IFERROR(#REF!/SUMIFS('Job Number'!#REF!,'Job Number'!$A$2:$A$194,'Line Performance'!AL$1,'Job Number'!$B$2:$B$194,'Line Performance'!$C66,'Job Number'!$E$2:$E$194,'Line Performance'!#REF!),"")</f>
        <v/>
      </c>
    </row>
    <row r="67" spans="1:38" ht="15" customHeight="1">
      <c r="A67" s="70"/>
      <c r="B67" s="5"/>
      <c r="C67" s="5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8.75" customHeight="1">
      <c r="A68" s="42" t="str">
        <f>'Line Output'!A68</f>
        <v>W03-25040039-Y</v>
      </c>
      <c r="B68" s="42" t="str">
        <f>'Line Output'!B68</f>
        <v>28#*2C+28#*2C+AL+D+</v>
      </c>
      <c r="C68" s="52">
        <f>IFERROR(VLOOKUP(A68,'FG TYPE'!$B:$D,3,FALSE),0)</f>
        <v>60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8" ht="15" customHeight="1">
      <c r="A69" s="70"/>
      <c r="B69" s="5">
        <f>IFERROR(SUM(D69:AG69)/COUNTIF(D69:AG69,"&gt;0"),0)</f>
        <v>67.5</v>
      </c>
      <c r="C69" s="53" t="str">
        <f>'Line Output'!C69</f>
        <v>Y01</v>
      </c>
      <c r="D69" s="8" t="str">
        <f>IFERROR($C$68/SUMIFS('Job Number'!$I$2:$I$194,'Job Number'!$A$2:$A$194,'Line Performance'!D$1,'Job Number'!$B$2:$B$194,'Line Performance'!$C69,'Job Number'!$E$2:$E$194,'Line Performance'!$A$68),"")</f>
        <v/>
      </c>
      <c r="E69" s="8" t="str">
        <f>IFERROR($C$68/SUMIFS('Job Number'!$I$2:$I$194,'Job Number'!$A$2:$A$194,'Line Performance'!E$1,'Job Number'!$B$2:$B$194,'Line Performance'!$C69,'Job Number'!$E$2:$E$194,'Line Performance'!$A$68),"")</f>
        <v/>
      </c>
      <c r="F69" s="8" t="str">
        <f>IFERROR($C$68/SUMIFS('Job Number'!$I$2:$I$194,'Job Number'!$A$2:$A$194,'Line Performance'!F$1,'Job Number'!$B$2:$B$194,'Line Performance'!$C69,'Job Number'!$E$2:$E$194,'Line Performance'!$A$68),"")</f>
        <v/>
      </c>
      <c r="G69" s="8" t="str">
        <f>IFERROR($C$68/SUMIFS('Job Number'!$I$2:$I$194,'Job Number'!$A$2:$A$194,'Line Performance'!G$1,'Job Number'!$B$2:$B$194,'Line Performance'!$C69,'Job Number'!$E$2:$E$194,'Line Performance'!$A$68),"")</f>
        <v/>
      </c>
      <c r="H69" s="8" t="str">
        <f>IFERROR($C$68/SUMIFS('Job Number'!$I$2:$I$194,'Job Number'!$A$2:$A$194,'Line Performance'!H$1,'Job Number'!$B$2:$B$194,'Line Performance'!$C69,'Job Number'!$E$2:$E$194,'Line Performance'!$A$68),"")</f>
        <v/>
      </c>
      <c r="I69" s="8" t="str">
        <f>IFERROR($C$68/SUMIFS('Job Number'!$I$2:$I$194,'Job Number'!$A$2:$A$194,'Line Performance'!I$1,'Job Number'!$B$2:$B$194,'Line Performance'!$C69,'Job Number'!$E$2:$E$194,'Line Performance'!$A$68),"")</f>
        <v/>
      </c>
      <c r="J69" s="8" t="str">
        <f>IFERROR($C$68/SUMIFS('Job Number'!$I$2:$I$194,'Job Number'!$A$2:$A$194,'Line Performance'!J$1,'Job Number'!$B$2:$B$194,'Line Performance'!$C69,'Job Number'!$E$2:$E$194,'Line Performance'!$A$68),"")</f>
        <v/>
      </c>
      <c r="K69" s="8" t="str">
        <f>IFERROR($C$68/SUMIFS('Job Number'!$I$2:$I$194,'Job Number'!$A$2:$A$194,'Line Performance'!K$1,'Job Number'!$B$2:$B$194,'Line Performance'!$C69,'Job Number'!$E$2:$E$194,'Line Performance'!$A$68),"")</f>
        <v/>
      </c>
      <c r="L69" s="8" t="str">
        <f>IFERROR($C$68/SUMIFS('Job Number'!$I$2:$I$194,'Job Number'!$A$2:$A$194,'Line Performance'!L$1,'Job Number'!$B$2:$B$194,'Line Performance'!$C69,'Job Number'!$E$2:$E$194,'Line Performance'!$A$68),"")</f>
        <v/>
      </c>
      <c r="M69" s="8" t="str">
        <f>IFERROR($C$68/SUMIFS('Job Number'!$I$2:$I$194,'Job Number'!$A$2:$A$194,'Line Performance'!M$1,'Job Number'!$B$2:$B$194,'Line Performance'!$C69,'Job Number'!$E$2:$E$194,'Line Performance'!$A$68),"")</f>
        <v/>
      </c>
      <c r="N69" s="8" t="str">
        <f>IFERROR($C$68/SUMIFS('Job Number'!$I$2:$I$194,'Job Number'!$A$2:$A$194,'Line Performance'!N$1,'Job Number'!$B$2:$B$194,'Line Performance'!$C69,'Job Number'!$E$2:$E$194,'Line Performance'!$A$68),"")</f>
        <v/>
      </c>
      <c r="O69" s="8" t="str">
        <f>IFERROR($C$68/SUMIFS('Job Number'!$I$2:$I$194,'Job Number'!$A$2:$A$194,'Line Performance'!O$1,'Job Number'!$B$2:$B$194,'Line Performance'!$C69,'Job Number'!$E$2:$E$194,'Line Performance'!$A$68),"")</f>
        <v/>
      </c>
      <c r="P69" s="8" t="str">
        <f>IFERROR($C$68/SUMIFS('Job Number'!$I$2:$I$194,'Job Number'!$A$2:$A$194,'Line Performance'!P$1,'Job Number'!$B$2:$B$194,'Line Performance'!$C69,'Job Number'!$E$2:$E$194,'Line Performance'!$A$68),"")</f>
        <v/>
      </c>
      <c r="Q69" s="8" t="str">
        <f>IFERROR($C$68/SUMIFS('Job Number'!$I$2:$I$194,'Job Number'!$A$2:$A$194,'Line Performance'!Q$1,'Job Number'!$B$2:$B$194,'Line Performance'!$C69,'Job Number'!$E$2:$E$194,'Line Performance'!$A$68),"")</f>
        <v/>
      </c>
      <c r="R69" s="8" t="str">
        <f>IFERROR($C$68/SUMIFS('Job Number'!$I$2:$I$194,'Job Number'!$A$2:$A$194,'Line Performance'!R$1,'Job Number'!$B$2:$B$194,'Line Performance'!$C69,'Job Number'!$E$2:$E$194,'Line Performance'!$A$68),"")</f>
        <v/>
      </c>
      <c r="S69" s="8" t="str">
        <f>IFERROR($C$68/SUMIFS('Job Number'!$I$2:$I$194,'Job Number'!$A$2:$A$194,'Line Performance'!S$1,'Job Number'!$B$2:$B$194,'Line Performance'!$C69,'Job Number'!$E$2:$E$194,'Line Performance'!$A$68),"")</f>
        <v/>
      </c>
      <c r="T69" s="8" t="str">
        <f>IFERROR($C$68/SUMIFS('Job Number'!$I$2:$I$194,'Job Number'!$A$2:$A$194,'Line Performance'!T$1,'Job Number'!$B$2:$B$194,'Line Performance'!$C69,'Job Number'!$E$2:$E$194,'Line Performance'!$A$68),"")</f>
        <v/>
      </c>
      <c r="U69" s="8">
        <f>IFERROR($C$68/SUMIFS('Job Number'!$I$2:$I$194,'Job Number'!$A$2:$A$194,'Line Performance'!U$1,'Job Number'!$B$2:$B$194,'Line Performance'!$C69,'Job Number'!$E$2:$E$194,'Line Performance'!$A$68),"")</f>
        <v>15</v>
      </c>
      <c r="V69" s="8" t="str">
        <f>IFERROR($C$68/SUMIFS('Job Number'!$I$2:$I$194,'Job Number'!$A$2:$A$194,'Line Performance'!V$1,'Job Number'!$B$2:$B$194,'Line Performance'!$C69,'Job Number'!$E$2:$E$194,'Line Performance'!$A$68),"")</f>
        <v/>
      </c>
      <c r="W69" s="8" t="str">
        <f>IFERROR($C$68/SUMIFS('Job Number'!$I$2:$I$194,'Job Number'!$A$2:$A$194,'Line Performance'!W$1,'Job Number'!$B$2:$B$194,'Line Performance'!$C69,'Job Number'!$E$2:$E$194,'Line Performance'!$A$68),"")</f>
        <v/>
      </c>
      <c r="X69" s="8" t="str">
        <f>IFERROR($C$68/SUMIFS('Job Number'!$I$2:$I$194,'Job Number'!$A$2:$A$194,'Line Performance'!X$1,'Job Number'!$B$2:$B$194,'Line Performance'!$C69,'Job Number'!$E$2:$E$194,'Line Performance'!$A$68),"")</f>
        <v/>
      </c>
      <c r="Y69" s="8">
        <f>IFERROR($C$68/SUMIFS('Job Number'!$I$2:$I$194,'Job Number'!$A$2:$A$194,'Line Performance'!Y$1,'Job Number'!$B$2:$B$194,'Line Performance'!$C69,'Job Number'!$E$2:$E$194,'Line Performance'!$A$68),"")</f>
        <v>120</v>
      </c>
      <c r="Z69" s="8" t="str">
        <f>IFERROR($C$68/SUMIFS('Job Number'!$I$2:$I$194,'Job Number'!$A$2:$A$194,'Line Performance'!Z$1,'Job Number'!$B$2:$B$194,'Line Performance'!$C69,'Job Number'!$E$2:$E$194,'Line Performance'!$A$68),"")</f>
        <v/>
      </c>
      <c r="AA69" s="8" t="str">
        <f>IFERROR($C$68/SUMIFS('Job Number'!$I$2:$I$194,'Job Number'!$A$2:$A$194,'Line Performance'!AA$1,'Job Number'!$B$2:$B$194,'Line Performance'!$C69,'Job Number'!$E$2:$E$194,'Line Performance'!$A$68),"")</f>
        <v/>
      </c>
      <c r="AB69" s="8" t="str">
        <f>IFERROR($C$68/SUMIFS('Job Number'!$I$2:$I$194,'Job Number'!$A$2:$A$194,'Line Performance'!AB$1,'Job Number'!$B$2:$B$194,'Line Performance'!$C69,'Job Number'!$E$2:$E$194,'Line Performance'!$A$68),"")</f>
        <v/>
      </c>
      <c r="AC69" s="8" t="str">
        <f>IFERROR($C$68/SUMIFS('Job Number'!$I$2:$I$194,'Job Number'!$A$2:$A$194,'Line Performance'!AC$1,'Job Number'!$B$2:$B$194,'Line Performance'!$C69,'Job Number'!$E$2:$E$194,'Line Performance'!$A$68),"")</f>
        <v/>
      </c>
      <c r="AD69" s="8" t="str">
        <f>IFERROR($C$68/SUMIFS('Job Number'!$I$2:$I$194,'Job Number'!$A$2:$A$194,'Line Performance'!AD$1,'Job Number'!$B$2:$B$194,'Line Performance'!$C69,'Job Number'!$E$2:$E$194,'Line Performance'!$A$68),"")</f>
        <v/>
      </c>
      <c r="AE69" s="8" t="str">
        <f>IFERROR($C$68/SUMIFS('Job Number'!$I$2:$I$194,'Job Number'!$A$2:$A$194,'Line Performance'!AE$1,'Job Number'!$B$2:$B$194,'Line Performance'!$C69,'Job Number'!$E$2:$E$194,'Line Performance'!$A$68),"")</f>
        <v/>
      </c>
      <c r="AF69" s="8" t="str">
        <f>IFERROR($C$68/SUMIFS('Job Number'!$I$2:$I$194,'Job Number'!$A$2:$A$194,'Line Performance'!AF$1,'Job Number'!$B$2:$B$194,'Line Performance'!$C69,'Job Number'!$E$2:$E$194,'Line Performance'!$A$68),"")</f>
        <v/>
      </c>
      <c r="AG69" s="8" t="str">
        <f>IFERROR($C$68/SUMIFS('Job Number'!$I$2:$I$194,'Job Number'!$A$2:$A$194,'Line Performance'!AG$1,'Job Number'!$B$2:$B$194,'Line Performance'!$C69,'Job Number'!$E$2:$E$194,'Line Performance'!$A$68),"")</f>
        <v/>
      </c>
      <c r="AH69" s="8" t="str">
        <f>IFERROR(#REF!/SUMIFS('Job Number'!#REF!,'Job Number'!$A$2:$A$194,'Line Performance'!AH$1,'Job Number'!$B$2:$B$194,'Line Performance'!$C69,'Job Number'!$E$2:$E$194,'Line Performance'!#REF!),"")</f>
        <v/>
      </c>
      <c r="AI69" s="8" t="str">
        <f>IFERROR(#REF!/SUMIFS('Job Number'!#REF!,'Job Number'!$A$2:$A$194,'Line Performance'!AI$1,'Job Number'!$B$2:$B$194,'Line Performance'!$C69,'Job Number'!$E$2:$E$194,'Line Performance'!#REF!),"")</f>
        <v/>
      </c>
      <c r="AJ69" s="8" t="str">
        <f>IFERROR(#REF!/SUMIFS('Job Number'!#REF!,'Job Number'!$A$2:$A$194,'Line Performance'!AJ$1,'Job Number'!$B$2:$B$194,'Line Performance'!$C69,'Job Number'!$E$2:$E$194,'Line Performance'!#REF!),"")</f>
        <v/>
      </c>
      <c r="AK69" s="8" t="str">
        <f>IFERROR(#REF!/SUMIFS('Job Number'!#REF!,'Job Number'!$A$2:$A$194,'Line Performance'!AK$1,'Job Number'!$B$2:$B$194,'Line Performance'!$C69,'Job Number'!$E$2:$E$194,'Line Performance'!#REF!),"")</f>
        <v/>
      </c>
      <c r="AL69" s="8" t="str">
        <f>IFERROR(#REF!/SUMIFS('Job Number'!#REF!,'Job Number'!$A$2:$A$194,'Line Performance'!AL$1,'Job Number'!$B$2:$B$194,'Line Performance'!$C69,'Job Number'!$E$2:$E$194,'Line Performance'!#REF!),"")</f>
        <v/>
      </c>
    </row>
    <row r="70" spans="1:38" ht="15" customHeight="1">
      <c r="A70" s="70"/>
      <c r="B70" s="5"/>
      <c r="C70" s="53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8.75" customHeight="1">
      <c r="A71" s="42" t="str">
        <f>'Line Output'!A71</f>
        <v>W03-25040040-Y</v>
      </c>
      <c r="B71" s="42" t="str">
        <f>'Line Output'!B71</f>
        <v>28#*2C+28#*2C+AL+D+</v>
      </c>
      <c r="C71" s="52">
        <f>IFERROR(VLOOKUP(A71,'FG TYPE'!$B:$D,3,FALSE),0)</f>
        <v>60</v>
      </c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spans="1:38" ht="15" customHeight="1">
      <c r="A72" s="70"/>
      <c r="B72" s="5">
        <f>IFERROR(SUM(D72:AG72)/COUNTIF(D72:AG72,"&gt;0"),0)</f>
        <v>0</v>
      </c>
      <c r="C72" s="53" t="str">
        <f>'Line Output'!C72</f>
        <v>Y01</v>
      </c>
      <c r="D72" s="8" t="str">
        <f>IFERROR($C$71/SUMIFS('Job Number'!$I$2:$I$194,'Job Number'!$A$2:$A$194,'Line Performance'!D$1,'Job Number'!$B$2:$B$194,'Line Performance'!$C72,'Job Number'!$E$2:$E$194,'Line Performance'!$A$71),"")</f>
        <v/>
      </c>
      <c r="E72" s="8" t="str">
        <f>IFERROR($C$71/SUMIFS('Job Number'!$I$2:$I$194,'Job Number'!$A$2:$A$194,'Line Performance'!E$1,'Job Number'!$B$2:$B$194,'Line Performance'!$C72,'Job Number'!$E$2:$E$194,'Line Performance'!$A$71),"")</f>
        <v/>
      </c>
      <c r="F72" s="8" t="str">
        <f>IFERROR($C$71/SUMIFS('Job Number'!$I$2:$I$194,'Job Number'!$A$2:$A$194,'Line Performance'!F$1,'Job Number'!$B$2:$B$194,'Line Performance'!$C72,'Job Number'!$E$2:$E$194,'Line Performance'!$A$71),"")</f>
        <v/>
      </c>
      <c r="G72" s="8" t="str">
        <f>IFERROR($C$71/SUMIFS('Job Number'!$I$2:$I$194,'Job Number'!$A$2:$A$194,'Line Performance'!G$1,'Job Number'!$B$2:$B$194,'Line Performance'!$C72,'Job Number'!$E$2:$E$194,'Line Performance'!$A$71),"")</f>
        <v/>
      </c>
      <c r="H72" s="8" t="str">
        <f>IFERROR($C$71/SUMIFS('Job Number'!$I$2:$I$194,'Job Number'!$A$2:$A$194,'Line Performance'!H$1,'Job Number'!$B$2:$B$194,'Line Performance'!$C72,'Job Number'!$E$2:$E$194,'Line Performance'!$A$71),"")</f>
        <v/>
      </c>
      <c r="I72" s="8" t="str">
        <f>IFERROR($C$71/SUMIFS('Job Number'!$I$2:$I$194,'Job Number'!$A$2:$A$194,'Line Performance'!I$1,'Job Number'!$B$2:$B$194,'Line Performance'!$C72,'Job Number'!$E$2:$E$194,'Line Performance'!$A$71),"")</f>
        <v/>
      </c>
      <c r="J72" s="8" t="str">
        <f>IFERROR($C$71/SUMIFS('Job Number'!$I$2:$I$194,'Job Number'!$A$2:$A$194,'Line Performance'!J$1,'Job Number'!$B$2:$B$194,'Line Performance'!$C72,'Job Number'!$E$2:$E$194,'Line Performance'!$A$71),"")</f>
        <v/>
      </c>
      <c r="K72" s="8" t="str">
        <f>IFERROR($C$71/SUMIFS('Job Number'!$I$2:$I$194,'Job Number'!$A$2:$A$194,'Line Performance'!K$1,'Job Number'!$B$2:$B$194,'Line Performance'!$C72,'Job Number'!$E$2:$E$194,'Line Performance'!$A$71),"")</f>
        <v/>
      </c>
      <c r="L72" s="8" t="str">
        <f>IFERROR($C$71/SUMIFS('Job Number'!$I$2:$I$194,'Job Number'!$A$2:$A$194,'Line Performance'!L$1,'Job Number'!$B$2:$B$194,'Line Performance'!$C72,'Job Number'!$E$2:$E$194,'Line Performance'!$A$71),"")</f>
        <v/>
      </c>
      <c r="M72" s="8" t="str">
        <f>IFERROR($C$71/SUMIFS('Job Number'!$I$2:$I$194,'Job Number'!$A$2:$A$194,'Line Performance'!M$1,'Job Number'!$B$2:$B$194,'Line Performance'!$C72,'Job Number'!$E$2:$E$194,'Line Performance'!$A$71),"")</f>
        <v/>
      </c>
      <c r="N72" s="8" t="str">
        <f>IFERROR($C$71/SUMIFS('Job Number'!$I$2:$I$194,'Job Number'!$A$2:$A$194,'Line Performance'!N$1,'Job Number'!$B$2:$B$194,'Line Performance'!$C72,'Job Number'!$E$2:$E$194,'Line Performance'!$A$71),"")</f>
        <v/>
      </c>
      <c r="O72" s="8" t="str">
        <f>IFERROR($C$71/SUMIFS('Job Number'!$I$2:$I$194,'Job Number'!$A$2:$A$194,'Line Performance'!O$1,'Job Number'!$B$2:$B$194,'Line Performance'!$C72,'Job Number'!$E$2:$E$194,'Line Performance'!$A$71),"")</f>
        <v/>
      </c>
      <c r="P72" s="8" t="str">
        <f>IFERROR($C$71/SUMIFS('Job Number'!$I$2:$I$194,'Job Number'!$A$2:$A$194,'Line Performance'!P$1,'Job Number'!$B$2:$B$194,'Line Performance'!$C72,'Job Number'!$E$2:$E$194,'Line Performance'!$A$71),"")</f>
        <v/>
      </c>
      <c r="Q72" s="8" t="str">
        <f>IFERROR($C$71/SUMIFS('Job Number'!$I$2:$I$194,'Job Number'!$A$2:$A$194,'Line Performance'!Q$1,'Job Number'!$B$2:$B$194,'Line Performance'!$C72,'Job Number'!$E$2:$E$194,'Line Performance'!$A$71),"")</f>
        <v/>
      </c>
      <c r="R72" s="8" t="str">
        <f>IFERROR($C$71/SUMIFS('Job Number'!$I$2:$I$194,'Job Number'!$A$2:$A$194,'Line Performance'!R$1,'Job Number'!$B$2:$B$194,'Line Performance'!$C72,'Job Number'!$E$2:$E$194,'Line Performance'!$A$71),"")</f>
        <v/>
      </c>
      <c r="S72" s="8" t="str">
        <f>IFERROR($C$71/SUMIFS('Job Number'!$I$2:$I$194,'Job Number'!$A$2:$A$194,'Line Performance'!S$1,'Job Number'!$B$2:$B$194,'Line Performance'!$C72,'Job Number'!$E$2:$E$194,'Line Performance'!$A$71),"")</f>
        <v/>
      </c>
      <c r="T72" s="8" t="str">
        <f>IFERROR($C$71/SUMIFS('Job Number'!$I$2:$I$194,'Job Number'!$A$2:$A$194,'Line Performance'!T$1,'Job Number'!$B$2:$B$194,'Line Performance'!$C72,'Job Number'!$E$2:$E$194,'Line Performance'!$A$71),"")</f>
        <v/>
      </c>
      <c r="U72" s="8" t="str">
        <f>IFERROR($C$71/SUMIFS('Job Number'!$I$2:$I$194,'Job Number'!$A$2:$A$194,'Line Performance'!U$1,'Job Number'!$B$2:$B$194,'Line Performance'!$C72,'Job Number'!$E$2:$E$194,'Line Performance'!$A$71),"")</f>
        <v/>
      </c>
      <c r="V72" s="8" t="str">
        <f>IFERROR($C$71/SUMIFS('Job Number'!$I$2:$I$194,'Job Number'!$A$2:$A$194,'Line Performance'!V$1,'Job Number'!$B$2:$B$194,'Line Performance'!$C72,'Job Number'!$E$2:$E$194,'Line Performance'!$A$71),"")</f>
        <v/>
      </c>
      <c r="W72" s="8" t="str">
        <f>IFERROR($C$71/SUMIFS('Job Number'!$I$2:$I$194,'Job Number'!$A$2:$A$194,'Line Performance'!W$1,'Job Number'!$B$2:$B$194,'Line Performance'!$C72,'Job Number'!$E$2:$E$194,'Line Performance'!$A$71),"")</f>
        <v/>
      </c>
      <c r="X72" s="8" t="str">
        <f>IFERROR($C$71/SUMIFS('Job Number'!$I$2:$I$194,'Job Number'!$A$2:$A$194,'Line Performance'!X$1,'Job Number'!$B$2:$B$194,'Line Performance'!$C72,'Job Number'!$E$2:$E$194,'Line Performance'!$A$71),"")</f>
        <v/>
      </c>
      <c r="Y72" s="8" t="str">
        <f>IFERROR($C$71/SUMIFS('Job Number'!$I$2:$I$194,'Job Number'!$A$2:$A$194,'Line Performance'!Y$1,'Job Number'!$B$2:$B$194,'Line Performance'!$C72,'Job Number'!$E$2:$E$194,'Line Performance'!$A$71),"")</f>
        <v/>
      </c>
      <c r="Z72" s="8" t="str">
        <f>IFERROR($C$71/SUMIFS('Job Number'!$I$2:$I$194,'Job Number'!$A$2:$A$194,'Line Performance'!Z$1,'Job Number'!$B$2:$B$194,'Line Performance'!$C72,'Job Number'!$E$2:$E$194,'Line Performance'!$A$71),"")</f>
        <v/>
      </c>
      <c r="AA72" s="8" t="str">
        <f>IFERROR($C$71/SUMIFS('Job Number'!$I$2:$I$194,'Job Number'!$A$2:$A$194,'Line Performance'!AA$1,'Job Number'!$B$2:$B$194,'Line Performance'!$C72,'Job Number'!$E$2:$E$194,'Line Performance'!$A$71),"")</f>
        <v/>
      </c>
      <c r="AB72" s="8" t="str">
        <f>IFERROR($C$71/SUMIFS('Job Number'!$I$2:$I$194,'Job Number'!$A$2:$A$194,'Line Performance'!AB$1,'Job Number'!$B$2:$B$194,'Line Performance'!$C72,'Job Number'!$E$2:$E$194,'Line Performance'!$A$71),"")</f>
        <v/>
      </c>
      <c r="AC72" s="8" t="str">
        <f>IFERROR($C$71/SUMIFS('Job Number'!$I$2:$I$194,'Job Number'!$A$2:$A$194,'Line Performance'!AC$1,'Job Number'!$B$2:$B$194,'Line Performance'!$C72,'Job Number'!$E$2:$E$194,'Line Performance'!$A$71),"")</f>
        <v/>
      </c>
      <c r="AD72" s="8" t="str">
        <f>IFERROR($C$71/SUMIFS('Job Number'!$I$2:$I$194,'Job Number'!$A$2:$A$194,'Line Performance'!AD$1,'Job Number'!$B$2:$B$194,'Line Performance'!$C72,'Job Number'!$E$2:$E$194,'Line Performance'!$A$71),"")</f>
        <v/>
      </c>
      <c r="AE72" s="8" t="str">
        <f>IFERROR($C$71/SUMIFS('Job Number'!$I$2:$I$194,'Job Number'!$A$2:$A$194,'Line Performance'!AE$1,'Job Number'!$B$2:$B$194,'Line Performance'!$C72,'Job Number'!$E$2:$E$194,'Line Performance'!$A$71),"")</f>
        <v/>
      </c>
      <c r="AF72" s="8" t="str">
        <f>IFERROR($C$71/SUMIFS('Job Number'!$I$2:$I$194,'Job Number'!$A$2:$A$194,'Line Performance'!AF$1,'Job Number'!$B$2:$B$194,'Line Performance'!$C72,'Job Number'!$E$2:$E$194,'Line Performance'!$A$71),"")</f>
        <v/>
      </c>
      <c r="AG72" s="8" t="str">
        <f>IFERROR($C$71/SUMIFS('Job Number'!$I$2:$I$194,'Job Number'!$A$2:$A$194,'Line Performance'!AG$1,'Job Number'!$B$2:$B$194,'Line Performance'!$C72,'Job Number'!$E$2:$E$194,'Line Performance'!$A$71),"")</f>
        <v/>
      </c>
      <c r="AH72" s="8" t="str">
        <f>IFERROR(#REF!/SUMIFS('Job Number'!#REF!,'Job Number'!$A$2:$A$194,'Line Performance'!AH$1,'Job Number'!$B$2:$B$194,'Line Performance'!$C72,'Job Number'!$E$2:$E$194,'Line Performance'!#REF!),"")</f>
        <v/>
      </c>
      <c r="AI72" s="8" t="str">
        <f>IFERROR(#REF!/SUMIFS('Job Number'!#REF!,'Job Number'!$A$2:$A$194,'Line Performance'!AI$1,'Job Number'!$B$2:$B$194,'Line Performance'!$C72,'Job Number'!$E$2:$E$194,'Line Performance'!#REF!),"")</f>
        <v/>
      </c>
      <c r="AJ72" s="8" t="str">
        <f>IFERROR(#REF!/SUMIFS('Job Number'!#REF!,'Job Number'!$A$2:$A$194,'Line Performance'!AJ$1,'Job Number'!$B$2:$B$194,'Line Performance'!$C72,'Job Number'!$E$2:$E$194,'Line Performance'!#REF!),"")</f>
        <v/>
      </c>
      <c r="AK72" s="8" t="str">
        <f>IFERROR(#REF!/SUMIFS('Job Number'!#REF!,'Job Number'!$A$2:$A$194,'Line Performance'!AK$1,'Job Number'!$B$2:$B$194,'Line Performance'!$C72,'Job Number'!$E$2:$E$194,'Line Performance'!#REF!),"")</f>
        <v/>
      </c>
      <c r="AL72" s="8" t="str">
        <f>IFERROR(#REF!/SUMIFS('Job Number'!#REF!,'Job Number'!$A$2:$A$194,'Line Performance'!AL$1,'Job Number'!$B$2:$B$194,'Line Performance'!$C72,'Job Number'!$E$2:$E$194,'Line Performance'!#REF!),"")</f>
        <v/>
      </c>
    </row>
    <row r="73" spans="1:38" ht="15" customHeight="1">
      <c r="A73" s="70"/>
      <c r="B73" s="5"/>
      <c r="C73" s="5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8.75" customHeight="1">
      <c r="A74" s="42" t="str">
        <f>'Line Output'!A74</f>
        <v>W03-00040033-Y</v>
      </c>
      <c r="B74" s="42" t="str">
        <f>'Line Output'!B74</f>
        <v>MM38 / MP98</v>
      </c>
      <c r="C74" s="52">
        <f>IFERROR(VLOOKUP(A74,'FG TYPE'!$B:$D,3,FALSE),0)</f>
        <v>50</v>
      </c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spans="1:38" ht="15" customHeight="1">
      <c r="A75" s="70"/>
      <c r="B75" s="5">
        <f>IFERROR(SUM(D75:AG75)/COUNTIF(D75:AG75,"&gt;0"),0)</f>
        <v>7.1937321937321927</v>
      </c>
      <c r="C75" s="53" t="str">
        <f>'Line Output'!C75</f>
        <v>Y01</v>
      </c>
      <c r="D75" s="8">
        <f>IFERROR($C$74/SUMIFS('Job Number'!$I$2:$I$194,'Job Number'!$A$2:$A$194,'Line Performance'!D$1,'Job Number'!$B$2:$B$194,'Line Performance'!$C75,'Job Number'!$E$2:$E$194,'Line Performance'!$A$74),"")</f>
        <v>8.3333333333333339</v>
      </c>
      <c r="E75" s="8" t="str">
        <f>IFERROR($C$74/SUMIFS('Job Number'!$I$2:$I$194,'Job Number'!$A$2:$A$194,'Line Performance'!E$1,'Job Number'!$B$2:$B$194,'Line Performance'!$C75,'Job Number'!$E$2:$E$194,'Line Performance'!$A$74),"")</f>
        <v/>
      </c>
      <c r="F75" s="8" t="str">
        <f>IFERROR($C$74/SUMIFS('Job Number'!$I$2:$I$194,'Job Number'!$A$2:$A$194,'Line Performance'!F$1,'Job Number'!$B$2:$B$194,'Line Performance'!$C75,'Job Number'!$E$2:$E$194,'Line Performance'!$A$74),"")</f>
        <v/>
      </c>
      <c r="G75" s="8">
        <f>IFERROR($C$74/SUMIFS('Job Number'!$I$2:$I$194,'Job Number'!$A$2:$A$194,'Line Performance'!G$1,'Job Number'!$B$2:$B$194,'Line Performance'!$C75,'Job Number'!$E$2:$E$194,'Line Performance'!$A$74),"")</f>
        <v>7.6923076923076925</v>
      </c>
      <c r="H75" s="8" t="str">
        <f>IFERROR($C$74/SUMIFS('Job Number'!$I$2:$I$194,'Job Number'!$A$2:$A$194,'Line Performance'!H$1,'Job Number'!$B$2:$B$194,'Line Performance'!$C75,'Job Number'!$E$2:$E$194,'Line Performance'!$A$74),"")</f>
        <v/>
      </c>
      <c r="I75" s="8" t="str">
        <f>IFERROR($C$74/SUMIFS('Job Number'!$I$2:$I$194,'Job Number'!$A$2:$A$194,'Line Performance'!I$1,'Job Number'!$B$2:$B$194,'Line Performance'!$C75,'Job Number'!$E$2:$E$194,'Line Performance'!$A$74),"")</f>
        <v/>
      </c>
      <c r="J75" s="8" t="str">
        <f>IFERROR($C$74/SUMIFS('Job Number'!$I$2:$I$194,'Job Number'!$A$2:$A$194,'Line Performance'!J$1,'Job Number'!$B$2:$B$194,'Line Performance'!$C75,'Job Number'!$E$2:$E$194,'Line Performance'!$A$74),"")</f>
        <v/>
      </c>
      <c r="K75" s="8" t="str">
        <f>IFERROR($C$74/SUMIFS('Job Number'!$I$2:$I$194,'Job Number'!$A$2:$A$194,'Line Performance'!K$1,'Job Number'!$B$2:$B$194,'Line Performance'!$C75,'Job Number'!$E$2:$E$194,'Line Performance'!$A$74),"")</f>
        <v/>
      </c>
      <c r="L75" s="8" t="str">
        <f>IFERROR($C$74/SUMIFS('Job Number'!$I$2:$I$194,'Job Number'!$A$2:$A$194,'Line Performance'!L$1,'Job Number'!$B$2:$B$194,'Line Performance'!$C75,'Job Number'!$E$2:$E$194,'Line Performance'!$A$74),"")</f>
        <v/>
      </c>
      <c r="M75" s="8" t="str">
        <f>IFERROR($C$74/SUMIFS('Job Number'!$I$2:$I$194,'Job Number'!$A$2:$A$194,'Line Performance'!M$1,'Job Number'!$B$2:$B$194,'Line Performance'!$C75,'Job Number'!$E$2:$E$194,'Line Performance'!$A$74),"")</f>
        <v/>
      </c>
      <c r="N75" s="8" t="str">
        <f>IFERROR($C$74/SUMIFS('Job Number'!$I$2:$I$194,'Job Number'!$A$2:$A$194,'Line Performance'!N$1,'Job Number'!$B$2:$B$194,'Line Performance'!$C75,'Job Number'!$E$2:$E$194,'Line Performance'!$A$74),"")</f>
        <v/>
      </c>
      <c r="O75" s="8" t="str">
        <f>IFERROR($C$74/SUMIFS('Job Number'!$I$2:$I$194,'Job Number'!$A$2:$A$194,'Line Performance'!O$1,'Job Number'!$B$2:$B$194,'Line Performance'!$C75,'Job Number'!$E$2:$E$194,'Line Performance'!$A$74),"")</f>
        <v/>
      </c>
      <c r="P75" s="8" t="str">
        <f>IFERROR($C$74/SUMIFS('Job Number'!$I$2:$I$194,'Job Number'!$A$2:$A$194,'Line Performance'!P$1,'Job Number'!$B$2:$B$194,'Line Performance'!$C75,'Job Number'!$E$2:$E$194,'Line Performance'!$A$74),"")</f>
        <v/>
      </c>
      <c r="Q75" s="8" t="str">
        <f>IFERROR($C$74/SUMIFS('Job Number'!$I$2:$I$194,'Job Number'!$A$2:$A$194,'Line Performance'!Q$1,'Job Number'!$B$2:$B$194,'Line Performance'!$C75,'Job Number'!$E$2:$E$194,'Line Performance'!$A$74),"")</f>
        <v/>
      </c>
      <c r="R75" s="8" t="str">
        <f>IFERROR($C$74/SUMIFS('Job Number'!$I$2:$I$194,'Job Number'!$A$2:$A$194,'Line Performance'!R$1,'Job Number'!$B$2:$B$194,'Line Performance'!$C75,'Job Number'!$E$2:$E$194,'Line Performance'!$A$74),"")</f>
        <v/>
      </c>
      <c r="S75" s="8" t="str">
        <f>IFERROR($C$74/SUMIFS('Job Number'!$I$2:$I$194,'Job Number'!$A$2:$A$194,'Line Performance'!S$1,'Job Number'!$B$2:$B$194,'Line Performance'!$C75,'Job Number'!$E$2:$E$194,'Line Performance'!$A$74),"")</f>
        <v/>
      </c>
      <c r="T75" s="8" t="str">
        <f>IFERROR($C$74/SUMIFS('Job Number'!$I$2:$I$194,'Job Number'!$A$2:$A$194,'Line Performance'!T$1,'Job Number'!$B$2:$B$194,'Line Performance'!$C75,'Job Number'!$E$2:$E$194,'Line Performance'!$A$74),"")</f>
        <v/>
      </c>
      <c r="U75" s="8" t="str">
        <f>IFERROR($C$74/SUMIFS('Job Number'!$I$2:$I$194,'Job Number'!$A$2:$A$194,'Line Performance'!U$1,'Job Number'!$B$2:$B$194,'Line Performance'!$C75,'Job Number'!$E$2:$E$194,'Line Performance'!$A$74),"")</f>
        <v/>
      </c>
      <c r="V75" s="8">
        <f>IFERROR($C$74/SUMIFS('Job Number'!$I$2:$I$194,'Job Number'!$A$2:$A$194,'Line Performance'!V$1,'Job Number'!$B$2:$B$194,'Line Performance'!$C75,'Job Number'!$E$2:$E$194,'Line Performance'!$A$74),"")</f>
        <v>5.5555555555555554</v>
      </c>
      <c r="W75" s="8" t="str">
        <f>IFERROR($C$74/SUMIFS('Job Number'!$I$2:$I$194,'Job Number'!$A$2:$A$194,'Line Performance'!W$1,'Job Number'!$B$2:$B$194,'Line Performance'!$C75,'Job Number'!$E$2:$E$194,'Line Performance'!$A$74),"")</f>
        <v/>
      </c>
      <c r="X75" s="8" t="str">
        <f>IFERROR($C$74/SUMIFS('Job Number'!$I$2:$I$194,'Job Number'!$A$2:$A$194,'Line Performance'!X$1,'Job Number'!$B$2:$B$194,'Line Performance'!$C75,'Job Number'!$E$2:$E$194,'Line Performance'!$A$74),"")</f>
        <v/>
      </c>
      <c r="Y75" s="8" t="str">
        <f>IFERROR($C$74/SUMIFS('Job Number'!$I$2:$I$194,'Job Number'!$A$2:$A$194,'Line Performance'!Y$1,'Job Number'!$B$2:$B$194,'Line Performance'!$C75,'Job Number'!$E$2:$E$194,'Line Performance'!$A$74),"")</f>
        <v/>
      </c>
      <c r="Z75" s="8" t="str">
        <f>IFERROR($C$74/SUMIFS('Job Number'!$I$2:$I$194,'Job Number'!$A$2:$A$194,'Line Performance'!Z$1,'Job Number'!$B$2:$B$194,'Line Performance'!$C75,'Job Number'!$E$2:$E$194,'Line Performance'!$A$74),"")</f>
        <v/>
      </c>
      <c r="AA75" s="8" t="str">
        <f>IFERROR($C$74/SUMIFS('Job Number'!$I$2:$I$194,'Job Number'!$A$2:$A$194,'Line Performance'!AA$1,'Job Number'!$B$2:$B$194,'Line Performance'!$C75,'Job Number'!$E$2:$E$194,'Line Performance'!$A$74),"")</f>
        <v/>
      </c>
      <c r="AB75" s="8" t="str">
        <f>IFERROR($C$74/SUMIFS('Job Number'!$I$2:$I$194,'Job Number'!$A$2:$A$194,'Line Performance'!AB$1,'Job Number'!$B$2:$B$194,'Line Performance'!$C75,'Job Number'!$E$2:$E$194,'Line Performance'!$A$74),"")</f>
        <v/>
      </c>
      <c r="AC75" s="8" t="str">
        <f>IFERROR($C$74/SUMIFS('Job Number'!$I$2:$I$194,'Job Number'!$A$2:$A$194,'Line Performance'!AC$1,'Job Number'!$B$2:$B$194,'Line Performance'!$C75,'Job Number'!$E$2:$E$194,'Line Performance'!$A$74),"")</f>
        <v/>
      </c>
      <c r="AD75" s="8" t="str">
        <f>IFERROR($C$74/SUMIFS('Job Number'!$I$2:$I$194,'Job Number'!$A$2:$A$194,'Line Performance'!AD$1,'Job Number'!$B$2:$B$194,'Line Performance'!$C75,'Job Number'!$E$2:$E$194,'Line Performance'!$A$74),"")</f>
        <v/>
      </c>
      <c r="AE75" s="8" t="str">
        <f>IFERROR($C$74/SUMIFS('Job Number'!$I$2:$I$194,'Job Number'!$A$2:$A$194,'Line Performance'!AE$1,'Job Number'!$B$2:$B$194,'Line Performance'!$C75,'Job Number'!$E$2:$E$194,'Line Performance'!$A$74),"")</f>
        <v/>
      </c>
      <c r="AF75" s="8" t="str">
        <f>IFERROR($C$74/SUMIFS('Job Number'!$I$2:$I$194,'Job Number'!$A$2:$A$194,'Line Performance'!AF$1,'Job Number'!$B$2:$B$194,'Line Performance'!$C75,'Job Number'!$E$2:$E$194,'Line Performance'!$A$74),"")</f>
        <v/>
      </c>
      <c r="AG75" s="8" t="str">
        <f>IFERROR($C$74/SUMIFS('Job Number'!$I$2:$I$194,'Job Number'!$A$2:$A$194,'Line Performance'!AG$1,'Job Number'!$B$2:$B$194,'Line Performance'!$C75,'Job Number'!$E$2:$E$194,'Line Performance'!$A$74),"")</f>
        <v/>
      </c>
      <c r="AH75" s="8" t="str">
        <f>IFERROR(#REF!/SUMIFS('Job Number'!#REF!,'Job Number'!$A$2:$A$194,'Line Performance'!AH$1,'Job Number'!$B$2:$B$194,'Line Performance'!$C75,'Job Number'!$E$2:$E$194,'Line Performance'!#REF!),"")</f>
        <v/>
      </c>
      <c r="AI75" s="8" t="str">
        <f>IFERROR(#REF!/SUMIFS('Job Number'!#REF!,'Job Number'!$A$2:$A$194,'Line Performance'!AI$1,'Job Number'!$B$2:$B$194,'Line Performance'!$C75,'Job Number'!$E$2:$E$194,'Line Performance'!#REF!),"")</f>
        <v/>
      </c>
      <c r="AJ75" s="8" t="str">
        <f>IFERROR(#REF!/SUMIFS('Job Number'!#REF!,'Job Number'!$A$2:$A$194,'Line Performance'!AJ$1,'Job Number'!$B$2:$B$194,'Line Performance'!$C75,'Job Number'!$E$2:$E$194,'Line Performance'!#REF!),"")</f>
        <v/>
      </c>
      <c r="AK75" s="8" t="str">
        <f>IFERROR(#REF!/SUMIFS('Job Number'!#REF!,'Job Number'!$A$2:$A$194,'Line Performance'!AK$1,'Job Number'!$B$2:$B$194,'Line Performance'!$C75,'Job Number'!$E$2:$E$194,'Line Performance'!#REF!),"")</f>
        <v/>
      </c>
      <c r="AL75" s="8" t="str">
        <f>IFERROR(#REF!/SUMIFS('Job Number'!#REF!,'Job Number'!$A$2:$A$194,'Line Performance'!AL$1,'Job Number'!$B$2:$B$194,'Line Performance'!$C75,'Job Number'!$E$2:$E$194,'Line Performance'!#REF!),"")</f>
        <v/>
      </c>
    </row>
    <row r="76" spans="1:38" ht="15" customHeight="1">
      <c r="A76" s="70"/>
      <c r="B76" s="5"/>
      <c r="C76" s="5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8.75" customHeight="1">
      <c r="A77" s="42" t="str">
        <f>'Line Output'!A77</f>
        <v>W03-25050003-Y</v>
      </c>
      <c r="B77" s="42" t="str">
        <f>'Line Output'!B77</f>
        <v>MK83</v>
      </c>
      <c r="C77" s="52">
        <f>IFERROR(VLOOKUP(A77,'FG TYPE'!$B:$D,3,FALSE),0)</f>
        <v>60</v>
      </c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8" ht="15" customHeight="1">
      <c r="A78" s="70"/>
      <c r="B78" s="5">
        <f>IFERROR(SUM(D78:AG78)/COUNTIF(D78:AG78,"&gt;0"),0)</f>
        <v>8.5714285714285712</v>
      </c>
      <c r="C78" s="53" t="str">
        <f>'Line Output'!C78</f>
        <v>Y01</v>
      </c>
      <c r="D78" s="8" t="str">
        <f>IFERROR($C$77/SUMIFS('Job Number'!$I$2:$I$194,'Job Number'!$A$2:$A$194,'Line Performance'!D$1,'Job Number'!$B$2:$B$194,'Line Performance'!$C78,'Job Number'!$E$2:$E$194,'Line Performance'!$A$77),"")</f>
        <v/>
      </c>
      <c r="E78" s="8" t="str">
        <f>IFERROR($C$77/SUMIFS('Job Number'!$I$2:$I$194,'Job Number'!$A$2:$A$194,'Line Performance'!E$1,'Job Number'!$B$2:$B$194,'Line Performance'!$C78,'Job Number'!$E$2:$E$194,'Line Performance'!$A$77),"")</f>
        <v/>
      </c>
      <c r="F78" s="8" t="str">
        <f>IFERROR($C$77/SUMIFS('Job Number'!$I$2:$I$194,'Job Number'!$A$2:$A$194,'Line Performance'!F$1,'Job Number'!$B$2:$B$194,'Line Performance'!$C78,'Job Number'!$E$2:$E$194,'Line Performance'!$A$77),"")</f>
        <v/>
      </c>
      <c r="G78" s="8" t="str">
        <f>IFERROR($C$77/SUMIFS('Job Number'!$I$2:$I$194,'Job Number'!$A$2:$A$194,'Line Performance'!G$1,'Job Number'!$B$2:$B$194,'Line Performance'!$C78,'Job Number'!$E$2:$E$194,'Line Performance'!$A$77),"")</f>
        <v/>
      </c>
      <c r="H78" s="8" t="str">
        <f>IFERROR($C$77/SUMIFS('Job Number'!$I$2:$I$194,'Job Number'!$A$2:$A$194,'Line Performance'!H$1,'Job Number'!$B$2:$B$194,'Line Performance'!$C78,'Job Number'!$E$2:$E$194,'Line Performance'!$A$77),"")</f>
        <v/>
      </c>
      <c r="I78" s="8" t="str">
        <f>IFERROR($C$77/SUMIFS('Job Number'!$I$2:$I$194,'Job Number'!$A$2:$A$194,'Line Performance'!I$1,'Job Number'!$B$2:$B$194,'Line Performance'!$C78,'Job Number'!$E$2:$E$194,'Line Performance'!$A$77),"")</f>
        <v/>
      </c>
      <c r="J78" s="8" t="str">
        <f>IFERROR($C$77/SUMIFS('Job Number'!$I$2:$I$194,'Job Number'!$A$2:$A$194,'Line Performance'!J$1,'Job Number'!$B$2:$B$194,'Line Performance'!$C78,'Job Number'!$E$2:$E$194,'Line Performance'!$A$77),"")</f>
        <v/>
      </c>
      <c r="K78" s="8" t="str">
        <f>IFERROR($C$77/SUMIFS('Job Number'!$I$2:$I$194,'Job Number'!$A$2:$A$194,'Line Performance'!K$1,'Job Number'!$B$2:$B$194,'Line Performance'!$C78,'Job Number'!$E$2:$E$194,'Line Performance'!$A$77),"")</f>
        <v/>
      </c>
      <c r="L78" s="8" t="str">
        <f>IFERROR($C$77/SUMIFS('Job Number'!$I$2:$I$194,'Job Number'!$A$2:$A$194,'Line Performance'!L$1,'Job Number'!$B$2:$B$194,'Line Performance'!$C78,'Job Number'!$E$2:$E$194,'Line Performance'!$A$77),"")</f>
        <v/>
      </c>
      <c r="M78" s="8" t="str">
        <f>IFERROR($C$77/SUMIFS('Job Number'!$I$2:$I$194,'Job Number'!$A$2:$A$194,'Line Performance'!M$1,'Job Number'!$B$2:$B$194,'Line Performance'!$C78,'Job Number'!$E$2:$E$194,'Line Performance'!$A$77),"")</f>
        <v/>
      </c>
      <c r="N78" s="8" t="str">
        <f>IFERROR($C$77/SUMIFS('Job Number'!$I$2:$I$194,'Job Number'!$A$2:$A$194,'Line Performance'!N$1,'Job Number'!$B$2:$B$194,'Line Performance'!$C78,'Job Number'!$E$2:$E$194,'Line Performance'!$A$77),"")</f>
        <v/>
      </c>
      <c r="O78" s="8" t="str">
        <f>IFERROR($C$77/SUMIFS('Job Number'!$I$2:$I$194,'Job Number'!$A$2:$A$194,'Line Performance'!O$1,'Job Number'!$B$2:$B$194,'Line Performance'!$C78,'Job Number'!$E$2:$E$194,'Line Performance'!$A$77),"")</f>
        <v/>
      </c>
      <c r="P78" s="8" t="str">
        <f>IFERROR($C$77/SUMIFS('Job Number'!$I$2:$I$194,'Job Number'!$A$2:$A$194,'Line Performance'!P$1,'Job Number'!$B$2:$B$194,'Line Performance'!$C78,'Job Number'!$E$2:$E$194,'Line Performance'!$A$77),"")</f>
        <v/>
      </c>
      <c r="Q78" s="8" t="str">
        <f>IFERROR($C$77/SUMIFS('Job Number'!$I$2:$I$194,'Job Number'!$A$2:$A$194,'Line Performance'!Q$1,'Job Number'!$B$2:$B$194,'Line Performance'!$C78,'Job Number'!$E$2:$E$194,'Line Performance'!$A$77),"")</f>
        <v/>
      </c>
      <c r="R78" s="8" t="str">
        <f>IFERROR($C$77/SUMIFS('Job Number'!$I$2:$I$194,'Job Number'!$A$2:$A$194,'Line Performance'!R$1,'Job Number'!$B$2:$B$194,'Line Performance'!$C78,'Job Number'!$E$2:$E$194,'Line Performance'!$A$77),"")</f>
        <v/>
      </c>
      <c r="S78" s="8" t="str">
        <f>IFERROR($C$77/SUMIFS('Job Number'!$I$2:$I$194,'Job Number'!$A$2:$A$194,'Line Performance'!S$1,'Job Number'!$B$2:$B$194,'Line Performance'!$C78,'Job Number'!$E$2:$E$194,'Line Performance'!$A$77),"")</f>
        <v/>
      </c>
      <c r="T78" s="8" t="str">
        <f>IFERROR($C$77/SUMIFS('Job Number'!$I$2:$I$194,'Job Number'!$A$2:$A$194,'Line Performance'!T$1,'Job Number'!$B$2:$B$194,'Line Performance'!$C78,'Job Number'!$E$2:$E$194,'Line Performance'!$A$77),"")</f>
        <v/>
      </c>
      <c r="U78" s="8" t="str">
        <f>IFERROR($C$77/SUMIFS('Job Number'!$I$2:$I$194,'Job Number'!$A$2:$A$194,'Line Performance'!U$1,'Job Number'!$B$2:$B$194,'Line Performance'!$C78,'Job Number'!$E$2:$E$194,'Line Performance'!$A$77),"")</f>
        <v/>
      </c>
      <c r="V78" s="8" t="str">
        <f>IFERROR($C$77/SUMIFS('Job Number'!$I$2:$I$194,'Job Number'!$A$2:$A$194,'Line Performance'!V$1,'Job Number'!$B$2:$B$194,'Line Performance'!$C78,'Job Number'!$E$2:$E$194,'Line Performance'!$A$77),"")</f>
        <v/>
      </c>
      <c r="W78" s="8" t="str">
        <f>IFERROR($C$77/SUMIFS('Job Number'!$I$2:$I$194,'Job Number'!$A$2:$A$194,'Line Performance'!W$1,'Job Number'!$B$2:$B$194,'Line Performance'!$C78,'Job Number'!$E$2:$E$194,'Line Performance'!$A$77),"")</f>
        <v/>
      </c>
      <c r="X78" s="8">
        <f>IFERROR($C$77/SUMIFS('Job Number'!$I$2:$I$194,'Job Number'!$A$2:$A$194,'Line Performance'!X$1,'Job Number'!$B$2:$B$194,'Line Performance'!$C78,'Job Number'!$E$2:$E$194,'Line Performance'!$A$77),"")</f>
        <v>8.5714285714285712</v>
      </c>
      <c r="Y78" s="8" t="str">
        <f>IFERROR($C$77/SUMIFS('Job Number'!$I$2:$I$194,'Job Number'!$A$2:$A$194,'Line Performance'!Y$1,'Job Number'!$B$2:$B$194,'Line Performance'!$C78,'Job Number'!$E$2:$E$194,'Line Performance'!$A$77),"")</f>
        <v/>
      </c>
      <c r="Z78" s="8" t="str">
        <f>IFERROR($C$77/SUMIFS('Job Number'!$I$2:$I$194,'Job Number'!$A$2:$A$194,'Line Performance'!Z$1,'Job Number'!$B$2:$B$194,'Line Performance'!$C78,'Job Number'!$E$2:$E$194,'Line Performance'!$A$77),"")</f>
        <v/>
      </c>
      <c r="AA78" s="8" t="str">
        <f>IFERROR($C$77/SUMIFS('Job Number'!$I$2:$I$194,'Job Number'!$A$2:$A$194,'Line Performance'!AA$1,'Job Number'!$B$2:$B$194,'Line Performance'!$C78,'Job Number'!$E$2:$E$194,'Line Performance'!$A$77),"")</f>
        <v/>
      </c>
      <c r="AB78" s="8" t="str">
        <f>IFERROR($C$77/SUMIFS('Job Number'!$I$2:$I$194,'Job Number'!$A$2:$A$194,'Line Performance'!AB$1,'Job Number'!$B$2:$B$194,'Line Performance'!$C78,'Job Number'!$E$2:$E$194,'Line Performance'!$A$77),"")</f>
        <v/>
      </c>
      <c r="AC78" s="8" t="str">
        <f>IFERROR($C$77/SUMIFS('Job Number'!$I$2:$I$194,'Job Number'!$A$2:$A$194,'Line Performance'!AC$1,'Job Number'!$B$2:$B$194,'Line Performance'!$C78,'Job Number'!$E$2:$E$194,'Line Performance'!$A$77),"")</f>
        <v/>
      </c>
      <c r="AD78" s="8" t="str">
        <f>IFERROR($C$77/SUMIFS('Job Number'!$I$2:$I$194,'Job Number'!$A$2:$A$194,'Line Performance'!AD$1,'Job Number'!$B$2:$B$194,'Line Performance'!$C78,'Job Number'!$E$2:$E$194,'Line Performance'!$A$77),"")</f>
        <v/>
      </c>
      <c r="AE78" s="8" t="str">
        <f>IFERROR($C$77/SUMIFS('Job Number'!$I$2:$I$194,'Job Number'!$A$2:$A$194,'Line Performance'!AE$1,'Job Number'!$B$2:$B$194,'Line Performance'!$C78,'Job Number'!$E$2:$E$194,'Line Performance'!$A$77),"")</f>
        <v/>
      </c>
      <c r="AF78" s="8" t="str">
        <f>IFERROR($C$77/SUMIFS('Job Number'!$I$2:$I$194,'Job Number'!$A$2:$A$194,'Line Performance'!AF$1,'Job Number'!$B$2:$B$194,'Line Performance'!$C78,'Job Number'!$E$2:$E$194,'Line Performance'!$A$77),"")</f>
        <v/>
      </c>
      <c r="AG78" s="8" t="str">
        <f>IFERROR($C$77/SUMIFS('Job Number'!$I$2:$I$194,'Job Number'!$A$2:$A$194,'Line Performance'!AG$1,'Job Number'!$B$2:$B$194,'Line Performance'!$C78,'Job Number'!$E$2:$E$194,'Line Performance'!$A$77),"")</f>
        <v/>
      </c>
      <c r="AH78" s="8" t="str">
        <f>IFERROR(#REF!/SUMIFS('Job Number'!#REF!,'Job Number'!$A$2:$A$194,'Line Performance'!AH$1,'Job Number'!$B$2:$B$194,'Line Performance'!$C78,'Job Number'!$E$2:$E$194,'Line Performance'!#REF!),"")</f>
        <v/>
      </c>
      <c r="AI78" s="8" t="str">
        <f>IFERROR(#REF!/SUMIFS('Job Number'!#REF!,'Job Number'!$A$2:$A$194,'Line Performance'!AI$1,'Job Number'!$B$2:$B$194,'Line Performance'!$C78,'Job Number'!$E$2:$E$194,'Line Performance'!#REF!),"")</f>
        <v/>
      </c>
      <c r="AJ78" s="8" t="str">
        <f>IFERROR(#REF!/SUMIFS('Job Number'!#REF!,'Job Number'!$A$2:$A$194,'Line Performance'!AJ$1,'Job Number'!$B$2:$B$194,'Line Performance'!$C78,'Job Number'!$E$2:$E$194,'Line Performance'!#REF!),"")</f>
        <v/>
      </c>
      <c r="AK78" s="8" t="str">
        <f>IFERROR(#REF!/SUMIFS('Job Number'!#REF!,'Job Number'!$A$2:$A$194,'Line Performance'!AK$1,'Job Number'!$B$2:$B$194,'Line Performance'!$C78,'Job Number'!$E$2:$E$194,'Line Performance'!#REF!),"")</f>
        <v/>
      </c>
      <c r="AL78" s="8" t="str">
        <f>IFERROR(#REF!/SUMIFS('Job Number'!#REF!,'Job Number'!$A$2:$A$194,'Line Performance'!AL$1,'Job Number'!$B$2:$B$194,'Line Performance'!$C78,'Job Number'!$E$2:$E$194,'Line Performance'!#REF!),"")</f>
        <v/>
      </c>
    </row>
    <row r="79" spans="1:38" ht="15" customHeight="1">
      <c r="A79" s="70"/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5" customHeight="1">
      <c r="A80" s="70"/>
      <c r="B80" s="5"/>
      <c r="C80" s="53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5" customHeight="1">
      <c r="A81" s="70"/>
      <c r="B81" s="5"/>
      <c r="C81" s="53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5" customHeight="1">
      <c r="A82" s="70"/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5" customHeight="1">
      <c r="A83" s="70"/>
      <c r="B83" s="5"/>
      <c r="C83" s="53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5" customHeight="1">
      <c r="A84" s="70"/>
      <c r="B84" s="5"/>
      <c r="C84" s="53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s="102" customFormat="1" ht="35.25" customHeight="1">
      <c r="A85" s="288" t="s">
        <v>50</v>
      </c>
      <c r="B85" s="289"/>
      <c r="C85" s="290"/>
      <c r="D85" s="158">
        <f t="shared" ref="D85:AG85" si="0">AVERAGE(D2:D83)</f>
        <v>6.5268148148148155</v>
      </c>
      <c r="E85" s="158" t="e">
        <f t="shared" si="0"/>
        <v>#DIV/0!</v>
      </c>
      <c r="F85" s="158" t="e">
        <f t="shared" si="0"/>
        <v>#DIV/0!</v>
      </c>
      <c r="G85" s="158">
        <f t="shared" si="0"/>
        <v>13.271132478632479</v>
      </c>
      <c r="H85" s="158">
        <f t="shared" si="0"/>
        <v>3.1356666666666668</v>
      </c>
      <c r="I85" s="158">
        <f t="shared" si="0"/>
        <v>5.963571428571429</v>
      </c>
      <c r="J85" s="158">
        <f t="shared" si="0"/>
        <v>6.5471428571428572</v>
      </c>
      <c r="K85" s="158">
        <f t="shared" si="0"/>
        <v>5.5156493506493511</v>
      </c>
      <c r="L85" s="158" t="e">
        <f t="shared" si="0"/>
        <v>#DIV/0!</v>
      </c>
      <c r="M85" s="158" t="e">
        <f t="shared" si="0"/>
        <v>#DIV/0!</v>
      </c>
      <c r="N85" s="158">
        <f t="shared" si="0"/>
        <v>2.5057142857142858</v>
      </c>
      <c r="O85" s="158">
        <f t="shared" si="0"/>
        <v>4.0314285714285711</v>
      </c>
      <c r="P85" s="158">
        <f t="shared" si="0"/>
        <v>4.6671428571428573</v>
      </c>
      <c r="Q85" s="158">
        <f t="shared" si="0"/>
        <v>5.8328571428571427</v>
      </c>
      <c r="R85" s="158">
        <f t="shared" si="0"/>
        <v>12</v>
      </c>
      <c r="S85" s="158" t="e">
        <f t="shared" si="0"/>
        <v>#DIV/0!</v>
      </c>
      <c r="T85" s="158" t="e">
        <f t="shared" si="0"/>
        <v>#DIV/0!</v>
      </c>
      <c r="U85" s="158">
        <f t="shared" si="0"/>
        <v>9.9996825396825404</v>
      </c>
      <c r="V85" s="158">
        <f t="shared" si="0"/>
        <v>3.6106349206349204</v>
      </c>
      <c r="W85" s="158">
        <f t="shared" si="0"/>
        <v>7.4995238095238097</v>
      </c>
      <c r="X85" s="158">
        <f t="shared" si="0"/>
        <v>3.9957142857142856</v>
      </c>
      <c r="Y85" s="158">
        <f t="shared" si="0"/>
        <v>223.24514991181658</v>
      </c>
      <c r="Z85" s="158" t="e">
        <f t="shared" si="0"/>
        <v>#DIV/0!</v>
      </c>
      <c r="AA85" s="158" t="e">
        <f t="shared" si="0"/>
        <v>#DIV/0!</v>
      </c>
      <c r="AB85" s="158" t="e">
        <f t="shared" si="0"/>
        <v>#DIV/0!</v>
      </c>
      <c r="AC85" s="158">
        <f t="shared" si="0"/>
        <v>4.083333333333333</v>
      </c>
      <c r="AD85" s="158">
        <f t="shared" si="0"/>
        <v>1.75</v>
      </c>
      <c r="AE85" s="158">
        <f t="shared" si="0"/>
        <v>1.75</v>
      </c>
      <c r="AF85" s="158" t="e">
        <f t="shared" si="0"/>
        <v>#DIV/0!</v>
      </c>
      <c r="AG85" s="158" t="e">
        <f t="shared" si="0"/>
        <v>#DIV/0!</v>
      </c>
      <c r="AH85" s="103" t="e">
        <f>AVERAGE(D85:AG85)</f>
        <v>#DIV/0!</v>
      </c>
    </row>
    <row r="86" spans="1:38" ht="35.25" customHeight="1"/>
    <row r="87" spans="1:38" ht="35.25" customHeight="1"/>
  </sheetData>
  <mergeCells count="1">
    <mergeCell ref="A85:C85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7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0" sqref="E20"/>
    </sheetView>
  </sheetViews>
  <sheetFormatPr defaultRowHeight="15"/>
  <cols>
    <col min="1" max="1" width="14.85546875" style="2" customWidth="1"/>
    <col min="2" max="2" width="21.5703125" style="1" bestFit="1" customWidth="1"/>
    <col min="3" max="3" width="9.7109375" style="1" bestFit="1" customWidth="1"/>
    <col min="4" max="31" width="9.140625" style="1"/>
    <col min="32" max="33" width="9.140625" style="1" customWidth="1"/>
    <col min="34" max="16384" width="9.140625" style="1"/>
  </cols>
  <sheetData>
    <row r="1" spans="1:33">
      <c r="A1" s="2" t="s">
        <v>6</v>
      </c>
      <c r="B1" s="2" t="s">
        <v>0</v>
      </c>
      <c r="C1" s="1" t="s">
        <v>5</v>
      </c>
      <c r="D1" s="3">
        <v>45261</v>
      </c>
      <c r="E1" s="3">
        <v>45262</v>
      </c>
      <c r="F1" s="3">
        <v>45263</v>
      </c>
      <c r="G1" s="3">
        <v>45264</v>
      </c>
      <c r="H1" s="3">
        <v>45265</v>
      </c>
      <c r="I1" s="3">
        <v>45266</v>
      </c>
      <c r="J1" s="3">
        <v>45267</v>
      </c>
      <c r="K1" s="3">
        <v>45268</v>
      </c>
      <c r="L1" s="3">
        <v>45269</v>
      </c>
      <c r="M1" s="3">
        <v>45270</v>
      </c>
      <c r="N1" s="3">
        <v>45271</v>
      </c>
      <c r="O1" s="3">
        <v>45272</v>
      </c>
      <c r="P1" s="3">
        <v>45273</v>
      </c>
      <c r="Q1" s="3">
        <v>45274</v>
      </c>
      <c r="R1" s="3">
        <v>45275</v>
      </c>
      <c r="S1" s="3">
        <v>45276</v>
      </c>
      <c r="T1" s="3">
        <v>45277</v>
      </c>
      <c r="U1" s="3">
        <v>45278</v>
      </c>
      <c r="V1" s="3">
        <v>45279</v>
      </c>
      <c r="W1" s="3">
        <v>45280</v>
      </c>
      <c r="X1" s="3">
        <v>45281</v>
      </c>
      <c r="Y1" s="3">
        <v>45282</v>
      </c>
      <c r="Z1" s="3">
        <v>45283</v>
      </c>
      <c r="AA1" s="3">
        <v>45284</v>
      </c>
      <c r="AB1" s="3">
        <v>45285</v>
      </c>
      <c r="AC1" s="3">
        <v>45286</v>
      </c>
      <c r="AD1" s="3">
        <v>45287</v>
      </c>
      <c r="AE1" s="3">
        <v>45288</v>
      </c>
      <c r="AF1" s="3">
        <v>45289</v>
      </c>
      <c r="AG1" s="3">
        <v>45290</v>
      </c>
    </row>
    <row r="2" spans="1:33" ht="15" customHeight="1">
      <c r="C2" s="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14.25" customHeight="1">
      <c r="A3" s="42" t="str">
        <f>'Line Output'!A2</f>
        <v>W01-03000027</v>
      </c>
      <c r="B3" s="42" t="str">
        <f>'Line Output'!B2</f>
        <v>0,127 A</v>
      </c>
      <c r="C3" s="7" t="str">
        <f>'Line Output'!C3</f>
        <v>S01</v>
      </c>
      <c r="D3" s="5">
        <f>SUMIFS('Job Number'!$Q$2:$Q$194,'Job Number'!$A$2:$A$194,'Line Yield'!D$1,'Job Number'!$E$2:$E$194,'Line Yield'!$A$3,'Job Number'!$B$2:$B$194,'Line Yield'!$C3)</f>
        <v>0</v>
      </c>
      <c r="E3" s="5">
        <f>SUMIFS('Job Number'!$Q$2:$Q$194,'Job Number'!$A$2:$A$194,'Line Yield'!E$1,'Job Number'!$E$2:$E$194,'Line Yield'!$A$3,'Job Number'!$B$2:$B$194,'Line Yield'!$C3)</f>
        <v>0</v>
      </c>
      <c r="F3" s="5">
        <f>SUMIFS('Job Number'!$Q$2:$Q$194,'Job Number'!$A$2:$A$194,'Line Yield'!F$1,'Job Number'!$E$2:$E$194,'Line Yield'!$A$3,'Job Number'!$B$2:$B$194,'Line Yield'!$C3)</f>
        <v>0</v>
      </c>
      <c r="G3" s="5">
        <f>SUMIFS('Job Number'!$Q$2:$Q$194,'Job Number'!$A$2:$A$194,'Line Yield'!G$1,'Job Number'!$E$2:$E$194,'Line Yield'!$A$3,'Job Number'!$B$2:$B$194,'Line Yield'!$C3)</f>
        <v>0</v>
      </c>
      <c r="H3" s="5">
        <f>SUMIFS('Job Number'!$Q$2:$Q$194,'Job Number'!$A$2:$A$194,'Line Yield'!H$1,'Job Number'!$E$2:$E$194,'Line Yield'!$A$3,'Job Number'!$B$2:$B$194,'Line Yield'!$C3)</f>
        <v>2.4943310657596371E-3</v>
      </c>
      <c r="I3" s="5">
        <f>SUMIFS('Job Number'!$Q$2:$Q$194,'Job Number'!$A$2:$A$194,'Line Yield'!I$1,'Job Number'!$E$2:$E$194,'Line Yield'!$A$3,'Job Number'!$B$2:$B$194,'Line Yield'!$C3)</f>
        <v>5.349182763744428E-3</v>
      </c>
      <c r="J3" s="5">
        <f>SUMIFS('Job Number'!$Q$2:$Q$194,'Job Number'!$A$2:$A$194,'Line Yield'!J$1,'Job Number'!$E$2:$E$194,'Line Yield'!$A$3,'Job Number'!$B$2:$B$194,'Line Yield'!$C3)</f>
        <v>0</v>
      </c>
      <c r="K3" s="5">
        <f>SUMIFS('Job Number'!$Q$2:$Q$194,'Job Number'!$A$2:$A$194,'Line Yield'!K$1,'Job Number'!$E$2:$E$194,'Line Yield'!$A$3,'Job Number'!$B$2:$B$194,'Line Yield'!$C3)</f>
        <v>6.5189048239895696E-4</v>
      </c>
      <c r="L3" s="5">
        <f>SUMIFS('Job Number'!$Q$2:$Q$194,'Job Number'!$A$2:$A$194,'Line Yield'!L$1,'Job Number'!$E$2:$E$194,'Line Yield'!$A$3,'Job Number'!$B$2:$B$194,'Line Yield'!$C3)</f>
        <v>0</v>
      </c>
      <c r="M3" s="5">
        <f>SUMIFS('Job Number'!$Q$2:$Q$194,'Job Number'!$A$2:$A$194,'Line Yield'!M$1,'Job Number'!$E$2:$E$194,'Line Yield'!$A$3,'Job Number'!$B$2:$B$194,'Line Yield'!$C3)</f>
        <v>0</v>
      </c>
      <c r="N3" s="5">
        <f>SUMIFS('Job Number'!$Q$2:$Q$194,'Job Number'!$A$2:$A$194,'Line Yield'!N$1,'Job Number'!$E$2:$E$194,'Line Yield'!$A$3,'Job Number'!$B$2:$B$194,'Line Yield'!$C3)</f>
        <v>0</v>
      </c>
      <c r="O3" s="5">
        <f>SUMIFS('Job Number'!$Q$2:$Q$194,'Job Number'!$A$2:$A$194,'Line Yield'!O$1,'Job Number'!$E$2:$E$194,'Line Yield'!$A$3,'Job Number'!$B$2:$B$194,'Line Yield'!$C3)</f>
        <v>0</v>
      </c>
      <c r="P3" s="5">
        <f>SUMIFS('Job Number'!$Q$2:$Q$194,'Job Number'!$A$2:$A$194,'Line Yield'!P$1,'Job Number'!$E$2:$E$194,'Line Yield'!$A$3,'Job Number'!$B$2:$B$194,'Line Yield'!$C3)</f>
        <v>0</v>
      </c>
      <c r="Q3" s="5">
        <f>SUMIFS('Job Number'!$Q$2:$Q$194,'Job Number'!$A$2:$A$194,'Line Yield'!Q$1,'Job Number'!$E$2:$E$194,'Line Yield'!$A$3,'Job Number'!$B$2:$B$194,'Line Yield'!$C3)</f>
        <v>0</v>
      </c>
      <c r="R3" s="5">
        <f>SUMIFS('Job Number'!$Q$2:$Q$194,'Job Number'!$A$2:$A$194,'Line Yield'!R$1,'Job Number'!$E$2:$E$194,'Line Yield'!$A$3,'Job Number'!$B$2:$B$194,'Line Yield'!$C3)</f>
        <v>0</v>
      </c>
      <c r="S3" s="5">
        <f>SUMIFS('Job Number'!$Q$2:$Q$194,'Job Number'!$A$2:$A$194,'Line Yield'!S$1,'Job Number'!$E$2:$E$194,'Line Yield'!$A$3,'Job Number'!$B$2:$B$194,'Line Yield'!$C3)</f>
        <v>0</v>
      </c>
      <c r="T3" s="5">
        <f>SUMIFS('Job Number'!$Q$2:$Q$194,'Job Number'!$A$2:$A$194,'Line Yield'!T$1,'Job Number'!$E$2:$E$194,'Line Yield'!$A$3,'Job Number'!$B$2:$B$194,'Line Yield'!$C3)</f>
        <v>0</v>
      </c>
      <c r="U3" s="5">
        <f>SUMIFS('Job Number'!$Q$2:$Q$194,'Job Number'!$A$2:$A$194,'Line Yield'!U$1,'Job Number'!$E$2:$E$194,'Line Yield'!$A$3,'Job Number'!$B$2:$B$194,'Line Yield'!$C3)</f>
        <v>0</v>
      </c>
      <c r="V3" s="5">
        <f>SUMIFS('Job Number'!$Q$2:$Q$194,'Job Number'!$A$2:$A$194,'Line Yield'!V$1,'Job Number'!$E$2:$E$194,'Line Yield'!$A$3,'Job Number'!$B$2:$B$194,'Line Yield'!$C3)</f>
        <v>0</v>
      </c>
      <c r="W3" s="5">
        <f>SUMIFS('Job Number'!$Q$2:$Q$194,'Job Number'!$A$2:$A$194,'Line Yield'!W$1,'Job Number'!$E$2:$E$194,'Line Yield'!$A$3,'Job Number'!$B$2:$B$194,'Line Yield'!$C3)</f>
        <v>0</v>
      </c>
      <c r="X3" s="5">
        <f>SUMIFS('Job Number'!$Q$2:$Q$194,'Job Number'!$A$2:$A$194,'Line Yield'!X$1,'Job Number'!$E$2:$E$194,'Line Yield'!$A$3,'Job Number'!$B$2:$B$194,'Line Yield'!$C3)</f>
        <v>0</v>
      </c>
      <c r="Y3" s="5">
        <f>SUMIFS('Job Number'!$Q$2:$Q$194,'Job Number'!$A$2:$A$194,'Line Yield'!Y$1,'Job Number'!$E$2:$E$194,'Line Yield'!$A$3,'Job Number'!$B$2:$B$194,'Line Yield'!$C3)</f>
        <v>0</v>
      </c>
      <c r="Z3" s="5">
        <f>SUMIFS('Job Number'!$Q$2:$Q$194,'Job Number'!$A$2:$A$194,'Line Yield'!Z$1,'Job Number'!$E$2:$E$194,'Line Yield'!$A$3,'Job Number'!$B$2:$B$194,'Line Yield'!$C3)</f>
        <v>0</v>
      </c>
      <c r="AA3" s="5">
        <f>SUMIFS('Job Number'!$Q$2:$Q$194,'Job Number'!$A$2:$A$194,'Line Yield'!AA$1,'Job Number'!$E$2:$E$194,'Line Yield'!$A$3,'Job Number'!$B$2:$B$194,'Line Yield'!$C3)</f>
        <v>0</v>
      </c>
      <c r="AB3" s="5">
        <f>SUMIFS('Job Number'!$Q$2:$Q$194,'Job Number'!$A$2:$A$194,'Line Yield'!AB$1,'Job Number'!$E$2:$E$194,'Line Yield'!$A$3,'Job Number'!$B$2:$B$194,'Line Yield'!$C3)</f>
        <v>0</v>
      </c>
      <c r="AC3" s="5">
        <f>SUMIFS('Job Number'!$Q$2:$Q$194,'Job Number'!$A$2:$A$194,'Line Yield'!AC$1,'Job Number'!$E$2:$E$194,'Line Yield'!$A$3,'Job Number'!$B$2:$B$194,'Line Yield'!$C3)</f>
        <v>0</v>
      </c>
      <c r="AD3" s="5">
        <f>SUMIFS('Job Number'!$Q$2:$Q$194,'Job Number'!$A$2:$A$194,'Line Yield'!AD$1,'Job Number'!$E$2:$E$194,'Line Yield'!$A$3,'Job Number'!$B$2:$B$194,'Line Yield'!$C3)</f>
        <v>0</v>
      </c>
      <c r="AE3" s="5">
        <f>SUMIFS('Job Number'!$Q$2:$Q$194,'Job Number'!$A$2:$A$194,'Line Yield'!AE$1,'Job Number'!$E$2:$E$194,'Line Yield'!$A$3,'Job Number'!$B$2:$B$194,'Line Yield'!$C3)</f>
        <v>0</v>
      </c>
      <c r="AF3" s="5">
        <f>SUMIFS('Job Number'!$Q$2:$Q$194,'Job Number'!$A$2:$A$194,'Line Yield'!AF$1,'Job Number'!$E$2:$E$194,'Line Yield'!$A$3,'Job Number'!$B$2:$B$194,'Line Yield'!$C3)</f>
        <v>0</v>
      </c>
      <c r="AG3" s="5">
        <f>SUMIFS('Job Number'!$Q$2:$Q$194,'Job Number'!$A$2:$A$194,'Line Yield'!AG$1,'Job Number'!$E$2:$E$194,'Line Yield'!$A$3,'Job Number'!$B$2:$B$194,'Line Yield'!$C3)</f>
        <v>0</v>
      </c>
    </row>
    <row r="4" spans="1:33" ht="14.25" customHeight="1">
      <c r="A4" s="70"/>
      <c r="B4" s="5">
        <f>IFERROR(SUM(D3:AG3)/COUNTIF(D3:AG3,"&gt;0"),0)</f>
        <v>2.8318014373010076E-3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4.25" customHeight="1"/>
    <row r="6" spans="1:33">
      <c r="A6" s="62" t="str">
        <f>'Line Output'!A5</f>
        <v>W01-03000013</v>
      </c>
      <c r="B6" s="62" t="str">
        <f>'Line Output'!B5</f>
        <v>0,120 A</v>
      </c>
      <c r="C6" s="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14.25" customHeight="1">
      <c r="A7" s="70"/>
      <c r="B7" s="5">
        <f>IFERROR(SUM(D7:AG7)/COUNTIF(D7:AG7,"&gt;0"),0)</f>
        <v>1.8951358180669614E-3</v>
      </c>
      <c r="C7" s="7" t="str">
        <f>'Line Output'!C6</f>
        <v>S01</v>
      </c>
      <c r="D7" s="5">
        <f>SUMIFS('Job Number'!$Q$2:$Q$194,'Job Number'!$A$2:$A$194,'Line Yield'!D$1,'Job Number'!$E$2:$E$194,'Line Yield'!$A$6,'Job Number'!$B$2:$B$194,'Line Yield'!$C7)</f>
        <v>0</v>
      </c>
      <c r="E7" s="5">
        <f>SUMIFS('Job Number'!$Q$2:$Q$194,'Job Number'!$A$2:$A$194,'Line Yield'!E$1,'Job Number'!$E$2:$E$194,'Line Yield'!$A$6,'Job Number'!$B$2:$B$194,'Line Yield'!$C7)</f>
        <v>0</v>
      </c>
      <c r="F7" s="5">
        <f>SUMIFS('Job Number'!$Q$2:$Q$194,'Job Number'!$A$2:$A$194,'Line Yield'!F$1,'Job Number'!$E$2:$E$194,'Line Yield'!$A$6,'Job Number'!$B$2:$B$194,'Line Yield'!$C7)</f>
        <v>0</v>
      </c>
      <c r="G7" s="5">
        <f>SUMIFS('Job Number'!$Q$2:$Q$194,'Job Number'!$A$2:$A$194,'Line Yield'!G$1,'Job Number'!$E$2:$E$194,'Line Yield'!$A$6,'Job Number'!$B$2:$B$194,'Line Yield'!$C7)</f>
        <v>0</v>
      </c>
      <c r="H7" s="5">
        <f>SUMIFS('Job Number'!$Q$2:$Q$194,'Job Number'!$A$2:$A$194,'Line Yield'!H$1,'Job Number'!$E$2:$E$194,'Line Yield'!$A$6,'Job Number'!$B$2:$B$194,'Line Yield'!$C7)</f>
        <v>0</v>
      </c>
      <c r="I7" s="5">
        <f>SUMIFS('Job Number'!$Q$2:$Q$194,'Job Number'!$A$2:$A$194,'Line Yield'!I$1,'Job Number'!$E$2:$E$194,'Line Yield'!$A$6,'Job Number'!$B$2:$B$194,'Line Yield'!$C7)</f>
        <v>0</v>
      </c>
      <c r="J7" s="5">
        <f>SUMIFS('Job Number'!$Q$2:$Q$194,'Job Number'!$A$2:$A$194,'Line Yield'!J$1,'Job Number'!$E$2:$E$194,'Line Yield'!$A$6,'Job Number'!$B$2:$B$194,'Line Yield'!$C7)</f>
        <v>0</v>
      </c>
      <c r="K7" s="5">
        <f>SUMIFS('Job Number'!$Q$2:$Q$194,'Job Number'!$A$2:$A$194,'Line Yield'!K$1,'Job Number'!$E$2:$E$194,'Line Yield'!$A$6,'Job Number'!$B$2:$B$194,'Line Yield'!$C7)</f>
        <v>1.8951358180669614E-3</v>
      </c>
      <c r="L7" s="5">
        <f>SUMIFS('Job Number'!$Q$2:$Q$194,'Job Number'!$A$2:$A$194,'Line Yield'!L$1,'Job Number'!$E$2:$E$194,'Line Yield'!$A$6,'Job Number'!$B$2:$B$194,'Line Yield'!$C7)</f>
        <v>0</v>
      </c>
      <c r="M7" s="5">
        <f>SUMIFS('Job Number'!$Q$2:$Q$194,'Job Number'!$A$2:$A$194,'Line Yield'!M$1,'Job Number'!$E$2:$E$194,'Line Yield'!$A$6,'Job Number'!$B$2:$B$194,'Line Yield'!$C7)</f>
        <v>0</v>
      </c>
      <c r="N7" s="5">
        <f>SUMIFS('Job Number'!$Q$2:$Q$194,'Job Number'!$A$2:$A$194,'Line Yield'!N$1,'Job Number'!$E$2:$E$194,'Line Yield'!$A$6,'Job Number'!$B$2:$B$194,'Line Yield'!$C7)</f>
        <v>0</v>
      </c>
      <c r="O7" s="5">
        <f>SUMIFS('Job Number'!$Q$2:$Q$194,'Job Number'!$A$2:$A$194,'Line Yield'!O$1,'Job Number'!$E$2:$E$194,'Line Yield'!$A$6,'Job Number'!$B$2:$B$194,'Line Yield'!$C7)</f>
        <v>0</v>
      </c>
      <c r="P7" s="5">
        <f>SUMIFS('Job Number'!$Q$2:$Q$194,'Job Number'!$A$2:$A$194,'Line Yield'!P$1,'Job Number'!$E$2:$E$194,'Line Yield'!$A$6,'Job Number'!$B$2:$B$194,'Line Yield'!$C7)</f>
        <v>0</v>
      </c>
      <c r="Q7" s="5">
        <f>SUMIFS('Job Number'!$Q$2:$Q$194,'Job Number'!$A$2:$A$194,'Line Yield'!Q$1,'Job Number'!$E$2:$E$194,'Line Yield'!$A$6,'Job Number'!$B$2:$B$194,'Line Yield'!$C7)</f>
        <v>0</v>
      </c>
      <c r="R7" s="5">
        <f>SUMIFS('Job Number'!$Q$2:$Q$194,'Job Number'!$A$2:$A$194,'Line Yield'!R$1,'Job Number'!$E$2:$E$194,'Line Yield'!$A$6,'Job Number'!$B$2:$B$194,'Line Yield'!$C7)</f>
        <v>0</v>
      </c>
      <c r="S7" s="5">
        <f>SUMIFS('Job Number'!$Q$2:$Q$194,'Job Number'!$A$2:$A$194,'Line Yield'!S$1,'Job Number'!$E$2:$E$194,'Line Yield'!$A$6,'Job Number'!$B$2:$B$194,'Line Yield'!$C7)</f>
        <v>0</v>
      </c>
      <c r="T7" s="5">
        <f>SUMIFS('Job Number'!$Q$2:$Q$194,'Job Number'!$A$2:$A$194,'Line Yield'!T$1,'Job Number'!$E$2:$E$194,'Line Yield'!$A$6,'Job Number'!$B$2:$B$194,'Line Yield'!$C7)</f>
        <v>0</v>
      </c>
      <c r="U7" s="5">
        <f>SUMIFS('Job Number'!$Q$2:$Q$194,'Job Number'!$A$2:$A$194,'Line Yield'!U$1,'Job Number'!$E$2:$E$194,'Line Yield'!$A$6,'Job Number'!$B$2:$B$194,'Line Yield'!$C7)</f>
        <v>0</v>
      </c>
      <c r="V7" s="5">
        <f>SUMIFS('Job Number'!$Q$2:$Q$194,'Job Number'!$A$2:$A$194,'Line Yield'!V$1,'Job Number'!$E$2:$E$194,'Line Yield'!$A$6,'Job Number'!$B$2:$B$194,'Line Yield'!$C7)</f>
        <v>0</v>
      </c>
      <c r="W7" s="5">
        <f>SUMIFS('Job Number'!$Q$2:$Q$194,'Job Number'!$A$2:$A$194,'Line Yield'!W$1,'Job Number'!$E$2:$E$194,'Line Yield'!$A$6,'Job Number'!$B$2:$B$194,'Line Yield'!$C7)</f>
        <v>0</v>
      </c>
      <c r="X7" s="5">
        <f>SUMIFS('Job Number'!$Q$2:$Q$194,'Job Number'!$A$2:$A$194,'Line Yield'!X$1,'Job Number'!$E$2:$E$194,'Line Yield'!$A$6,'Job Number'!$B$2:$B$194,'Line Yield'!$C7)</f>
        <v>0</v>
      </c>
      <c r="Y7" s="5">
        <f>SUMIFS('Job Number'!$Q$2:$Q$194,'Job Number'!$A$2:$A$194,'Line Yield'!Y$1,'Job Number'!$E$2:$E$194,'Line Yield'!$A$6,'Job Number'!$B$2:$B$194,'Line Yield'!$C7)</f>
        <v>0</v>
      </c>
      <c r="Z7" s="5">
        <f>SUMIFS('Job Number'!$Q$2:$Q$194,'Job Number'!$A$2:$A$194,'Line Yield'!Z$1,'Job Number'!$E$2:$E$194,'Line Yield'!$A$6,'Job Number'!$B$2:$B$194,'Line Yield'!$C7)</f>
        <v>0</v>
      </c>
      <c r="AA7" s="5">
        <f>SUMIFS('Job Number'!$Q$2:$Q$194,'Job Number'!$A$2:$A$194,'Line Yield'!AA$1,'Job Number'!$E$2:$E$194,'Line Yield'!$A$6,'Job Number'!$B$2:$B$194,'Line Yield'!$C7)</f>
        <v>0</v>
      </c>
      <c r="AB7" s="5">
        <f>SUMIFS('Job Number'!$Q$2:$Q$194,'Job Number'!$A$2:$A$194,'Line Yield'!AB$1,'Job Number'!$E$2:$E$194,'Line Yield'!$A$6,'Job Number'!$B$2:$B$194,'Line Yield'!$C7)</f>
        <v>0</v>
      </c>
      <c r="AC7" s="5">
        <f>SUMIFS('Job Number'!$Q$2:$Q$194,'Job Number'!$A$2:$A$194,'Line Yield'!AC$1,'Job Number'!$E$2:$E$194,'Line Yield'!$A$6,'Job Number'!$B$2:$B$194,'Line Yield'!$C7)</f>
        <v>0</v>
      </c>
      <c r="AD7" s="5">
        <f>SUMIFS('Job Number'!$Q$2:$Q$194,'Job Number'!$A$2:$A$194,'Line Yield'!AD$1,'Job Number'!$E$2:$E$194,'Line Yield'!$A$6,'Job Number'!$B$2:$B$194,'Line Yield'!$C7)</f>
        <v>0</v>
      </c>
      <c r="AE7" s="5">
        <f>SUMIFS('Job Number'!$Q$2:$Q$194,'Job Number'!$A$2:$A$194,'Line Yield'!AE$1,'Job Number'!$E$2:$E$194,'Line Yield'!$A$6,'Job Number'!$B$2:$B$194,'Line Yield'!$C7)</f>
        <v>0</v>
      </c>
      <c r="AF7" s="5">
        <f>SUMIFS('Job Number'!$Q$2:$Q$194,'Job Number'!$A$2:$A$194,'Line Yield'!AF$1,'Job Number'!$E$2:$E$194,'Line Yield'!$A$6,'Job Number'!$B$2:$B$194,'Line Yield'!$C7)</f>
        <v>0</v>
      </c>
      <c r="AG7" s="5">
        <f>SUMIFS('Job Number'!$Q$2:$Q$194,'Job Number'!$A$2:$A$194,'Line Yield'!AG$1,'Job Number'!$E$2:$E$194,'Line Yield'!$A$6,'Job Number'!$B$2:$B$194,'Line Yield'!$C7)</f>
        <v>0</v>
      </c>
    </row>
    <row r="9" spans="1:33">
      <c r="A9" s="62" t="str">
        <f>'Line Output'!A8</f>
        <v>W01-03000026</v>
      </c>
      <c r="B9" s="62" t="str">
        <f>'Line Output'!B8</f>
        <v>0,200 A</v>
      </c>
      <c r="C9" s="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14.25" customHeight="1">
      <c r="A10" s="70"/>
      <c r="B10" s="5">
        <f>IFERROR(SUM(D10:AG10)/COUNTIF(D10:AG10,"&gt;0"),0)</f>
        <v>2.1367521367521365E-3</v>
      </c>
      <c r="C10" s="7" t="str">
        <f>'Line Output'!C9</f>
        <v>S01</v>
      </c>
      <c r="D10" s="5">
        <f>SUMIFS('Job Number'!$Q$2:$Q$194,'Job Number'!$A$2:$A$194,'Line Yield'!D$1,'Job Number'!$E$2:$E$194,'Line Yield'!$A$9,'Job Number'!$B$2:$B$194,'Line Yield'!$C10)</f>
        <v>0</v>
      </c>
      <c r="E10" s="5">
        <f>SUMIFS('Job Number'!$Q$2:$Q$194,'Job Number'!$A$2:$A$194,'Line Yield'!E$1,'Job Number'!$E$2:$E$194,'Line Yield'!$A$9,'Job Number'!$B$2:$B$194,'Line Yield'!$C10)</f>
        <v>0</v>
      </c>
      <c r="F10" s="5">
        <f>SUMIFS('Job Number'!$Q$2:$Q$194,'Job Number'!$A$2:$A$194,'Line Yield'!F$1,'Job Number'!$E$2:$E$194,'Line Yield'!$A$9,'Job Number'!$B$2:$B$194,'Line Yield'!$C10)</f>
        <v>0</v>
      </c>
      <c r="G10" s="5">
        <f>SUMIFS('Job Number'!$Q$2:$Q$194,'Job Number'!$A$2:$A$194,'Line Yield'!G$1,'Job Number'!$E$2:$E$194,'Line Yield'!$A$9,'Job Number'!$B$2:$B$194,'Line Yield'!$C10)</f>
        <v>0</v>
      </c>
      <c r="H10" s="5">
        <f>SUMIFS('Job Number'!$Q$2:$Q$194,'Job Number'!$A$2:$A$194,'Line Yield'!H$1,'Job Number'!$E$2:$E$194,'Line Yield'!$A$9,'Job Number'!$B$2:$B$194,'Line Yield'!$C10)</f>
        <v>0</v>
      </c>
      <c r="I10" s="5">
        <f>SUMIFS('Job Number'!$Q$2:$Q$194,'Job Number'!$A$2:$A$194,'Line Yield'!I$1,'Job Number'!$E$2:$E$194,'Line Yield'!$A$9,'Job Number'!$B$2:$B$194,'Line Yield'!$C10)</f>
        <v>2.1367521367521365E-3</v>
      </c>
      <c r="J10" s="5">
        <f>SUMIFS('Job Number'!$Q$2:$Q$194,'Job Number'!$A$2:$A$194,'Line Yield'!J$1,'Job Number'!$E$2:$E$194,'Line Yield'!$A$9,'Job Number'!$B$2:$B$194,'Line Yield'!$C10)</f>
        <v>0</v>
      </c>
      <c r="K10" s="5">
        <f>SUMIFS('Job Number'!$Q$2:$Q$194,'Job Number'!$A$2:$A$194,'Line Yield'!K$1,'Job Number'!$E$2:$E$194,'Line Yield'!$A$9,'Job Number'!$B$2:$B$194,'Line Yield'!$C10)</f>
        <v>0</v>
      </c>
      <c r="L10" s="5">
        <f>SUMIFS('Job Number'!$Q$2:$Q$194,'Job Number'!$A$2:$A$194,'Line Yield'!L$1,'Job Number'!$E$2:$E$194,'Line Yield'!$A$9,'Job Number'!$B$2:$B$194,'Line Yield'!$C10)</f>
        <v>0</v>
      </c>
      <c r="M10" s="5">
        <f>SUMIFS('Job Number'!$Q$2:$Q$194,'Job Number'!$A$2:$A$194,'Line Yield'!M$1,'Job Number'!$E$2:$E$194,'Line Yield'!$A$9,'Job Number'!$B$2:$B$194,'Line Yield'!$C10)</f>
        <v>0</v>
      </c>
      <c r="N10" s="5">
        <f>SUMIFS('Job Number'!$Q$2:$Q$194,'Job Number'!$A$2:$A$194,'Line Yield'!N$1,'Job Number'!$E$2:$E$194,'Line Yield'!$A$9,'Job Number'!$B$2:$B$194,'Line Yield'!$C10)</f>
        <v>0</v>
      </c>
      <c r="O10" s="5">
        <f>SUMIFS('Job Number'!$Q$2:$Q$194,'Job Number'!$A$2:$A$194,'Line Yield'!O$1,'Job Number'!$E$2:$E$194,'Line Yield'!$A$9,'Job Number'!$B$2:$B$194,'Line Yield'!$C10)</f>
        <v>0</v>
      </c>
      <c r="P10" s="5">
        <f>SUMIFS('Job Number'!$Q$2:$Q$194,'Job Number'!$A$2:$A$194,'Line Yield'!P$1,'Job Number'!$E$2:$E$194,'Line Yield'!$A$9,'Job Number'!$B$2:$B$194,'Line Yield'!$C10)</f>
        <v>0</v>
      </c>
      <c r="Q10" s="5">
        <f>SUMIFS('Job Number'!$Q$2:$Q$194,'Job Number'!$A$2:$A$194,'Line Yield'!Q$1,'Job Number'!$E$2:$E$194,'Line Yield'!$A$9,'Job Number'!$B$2:$B$194,'Line Yield'!$C10)</f>
        <v>0</v>
      </c>
      <c r="R10" s="5">
        <f>SUMIFS('Job Number'!$Q$2:$Q$194,'Job Number'!$A$2:$A$194,'Line Yield'!R$1,'Job Number'!$E$2:$E$194,'Line Yield'!$A$9,'Job Number'!$B$2:$B$194,'Line Yield'!$C10)</f>
        <v>0</v>
      </c>
      <c r="S10" s="5">
        <f>SUMIFS('Job Number'!$Q$2:$Q$194,'Job Number'!$A$2:$A$194,'Line Yield'!S$1,'Job Number'!$E$2:$E$194,'Line Yield'!$A$9,'Job Number'!$B$2:$B$194,'Line Yield'!$C10)</f>
        <v>0</v>
      </c>
      <c r="T10" s="5">
        <f>SUMIFS('Job Number'!$Q$2:$Q$194,'Job Number'!$A$2:$A$194,'Line Yield'!T$1,'Job Number'!$E$2:$E$194,'Line Yield'!$A$9,'Job Number'!$B$2:$B$194,'Line Yield'!$C10)</f>
        <v>0</v>
      </c>
      <c r="U10" s="5">
        <f>SUMIFS('Job Number'!$Q$2:$Q$194,'Job Number'!$A$2:$A$194,'Line Yield'!U$1,'Job Number'!$E$2:$E$194,'Line Yield'!$A$9,'Job Number'!$B$2:$B$194,'Line Yield'!$C10)</f>
        <v>0</v>
      </c>
      <c r="V10" s="5">
        <f>SUMIFS('Job Number'!$Q$2:$Q$194,'Job Number'!$A$2:$A$194,'Line Yield'!V$1,'Job Number'!$E$2:$E$194,'Line Yield'!$A$9,'Job Number'!$B$2:$B$194,'Line Yield'!$C10)</f>
        <v>0</v>
      </c>
      <c r="W10" s="5">
        <f>SUMIFS('Job Number'!$Q$2:$Q$194,'Job Number'!$A$2:$A$194,'Line Yield'!W$1,'Job Number'!$E$2:$E$194,'Line Yield'!$A$9,'Job Number'!$B$2:$B$194,'Line Yield'!$C10)</f>
        <v>0</v>
      </c>
      <c r="X10" s="5">
        <f>SUMIFS('Job Number'!$Q$2:$Q$194,'Job Number'!$A$2:$A$194,'Line Yield'!X$1,'Job Number'!$E$2:$E$194,'Line Yield'!$A$9,'Job Number'!$B$2:$B$194,'Line Yield'!$C10)</f>
        <v>0</v>
      </c>
      <c r="Y10" s="5">
        <f>SUMIFS('Job Number'!$Q$2:$Q$194,'Job Number'!$A$2:$A$194,'Line Yield'!Y$1,'Job Number'!$E$2:$E$194,'Line Yield'!$A$9,'Job Number'!$B$2:$B$194,'Line Yield'!$C10)</f>
        <v>0</v>
      </c>
      <c r="Z10" s="5">
        <f>SUMIFS('Job Number'!$Q$2:$Q$194,'Job Number'!$A$2:$A$194,'Line Yield'!Z$1,'Job Number'!$E$2:$E$194,'Line Yield'!$A$9,'Job Number'!$B$2:$B$194,'Line Yield'!$C10)</f>
        <v>0</v>
      </c>
      <c r="AA10" s="5">
        <f>SUMIFS('Job Number'!$Q$2:$Q$194,'Job Number'!$A$2:$A$194,'Line Yield'!AA$1,'Job Number'!$E$2:$E$194,'Line Yield'!$A$9,'Job Number'!$B$2:$B$194,'Line Yield'!$C10)</f>
        <v>0</v>
      </c>
      <c r="AB10" s="5">
        <f>SUMIFS('Job Number'!$Q$2:$Q$194,'Job Number'!$A$2:$A$194,'Line Yield'!AB$1,'Job Number'!$E$2:$E$194,'Line Yield'!$A$9,'Job Number'!$B$2:$B$194,'Line Yield'!$C10)</f>
        <v>0</v>
      </c>
      <c r="AC10" s="5">
        <f>SUMIFS('Job Number'!$Q$2:$Q$194,'Job Number'!$A$2:$A$194,'Line Yield'!AC$1,'Job Number'!$E$2:$E$194,'Line Yield'!$A$9,'Job Number'!$B$2:$B$194,'Line Yield'!$C10)</f>
        <v>0</v>
      </c>
      <c r="AD10" s="5">
        <f>SUMIFS('Job Number'!$Q$2:$Q$194,'Job Number'!$A$2:$A$194,'Line Yield'!AD$1,'Job Number'!$E$2:$E$194,'Line Yield'!$A$9,'Job Number'!$B$2:$B$194,'Line Yield'!$C10)</f>
        <v>0</v>
      </c>
      <c r="AE10" s="5">
        <f>SUMIFS('Job Number'!$Q$2:$Q$194,'Job Number'!$A$2:$A$194,'Line Yield'!AE$1,'Job Number'!$E$2:$E$194,'Line Yield'!$A$9,'Job Number'!$B$2:$B$194,'Line Yield'!$C10)</f>
        <v>0</v>
      </c>
      <c r="AF10" s="5">
        <f>SUMIFS('Job Number'!$Q$2:$Q$194,'Job Number'!$A$2:$A$194,'Line Yield'!AF$1,'Job Number'!$E$2:$E$194,'Line Yield'!$A$9,'Job Number'!$B$2:$B$194,'Line Yield'!$C10)</f>
        <v>0</v>
      </c>
      <c r="AG10" s="5">
        <f>SUMIFS('Job Number'!$Q$2:$Q$194,'Job Number'!$A$2:$A$194,'Line Yield'!AG$1,'Job Number'!$E$2:$E$194,'Line Yield'!$A$9,'Job Number'!$B$2:$B$194,'Line Yield'!$C10)</f>
        <v>0</v>
      </c>
    </row>
    <row r="12" spans="1:33">
      <c r="A12" s="62" t="str">
        <f>'Line Output'!A11</f>
        <v>W01-03000020</v>
      </c>
      <c r="B12" s="62" t="str">
        <f>'Line Output'!B11</f>
        <v>0,160 A</v>
      </c>
      <c r="C12" s="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14.25" customHeight="1">
      <c r="A13" s="70"/>
      <c r="B13" s="5">
        <f>IFERROR(SUM(D13:AG13)/COUNTIF(D13:AG13,"&gt;0"),0)</f>
        <v>0</v>
      </c>
      <c r="C13" s="7" t="str">
        <f>'Line Output'!C12</f>
        <v>S01</v>
      </c>
      <c r="D13" s="5">
        <f>SUMIFS('Job Number'!$Q$2:$Q$194,'Job Number'!$A$2:$A$194,'Line Yield'!D$1,'Job Number'!$E$2:$E$194,'Line Yield'!$A$12,'Job Number'!$B$2:$B$194,'Line Yield'!$C13)</f>
        <v>0</v>
      </c>
      <c r="E13" s="5">
        <f>SUMIFS('Job Number'!$Q$2:$Q$194,'Job Number'!$A$2:$A$194,'Line Yield'!E$1,'Job Number'!$E$2:$E$194,'Line Yield'!$A$12,'Job Number'!$B$2:$B$194,'Line Yield'!$C13)</f>
        <v>0</v>
      </c>
      <c r="F13" s="5">
        <f>SUMIFS('Job Number'!$Q$2:$Q$194,'Job Number'!$A$2:$A$194,'Line Yield'!F$1,'Job Number'!$E$2:$E$194,'Line Yield'!$A$12,'Job Number'!$B$2:$B$194,'Line Yield'!$C13)</f>
        <v>0</v>
      </c>
      <c r="G13" s="5">
        <f>SUMIFS('Job Number'!$Q$2:$Q$194,'Job Number'!$A$2:$A$194,'Line Yield'!G$1,'Job Number'!$E$2:$E$194,'Line Yield'!$A$12,'Job Number'!$B$2:$B$194,'Line Yield'!$C13)</f>
        <v>0</v>
      </c>
      <c r="H13" s="5">
        <f>SUMIFS('Job Number'!$Q$2:$Q$194,'Job Number'!$A$2:$A$194,'Line Yield'!H$1,'Job Number'!$E$2:$E$194,'Line Yield'!$A$12,'Job Number'!$B$2:$B$194,'Line Yield'!$C13)</f>
        <v>0</v>
      </c>
      <c r="I13" s="5">
        <f>SUMIFS('Job Number'!$Q$2:$Q$194,'Job Number'!$A$2:$A$194,'Line Yield'!I$1,'Job Number'!$E$2:$E$194,'Line Yield'!$A$12,'Job Number'!$B$2:$B$194,'Line Yield'!$C13)</f>
        <v>0</v>
      </c>
      <c r="J13" s="5">
        <f>SUMIFS('Job Number'!$Q$2:$Q$194,'Job Number'!$A$2:$A$194,'Line Yield'!J$1,'Job Number'!$E$2:$E$194,'Line Yield'!$A$12,'Job Number'!$B$2:$B$194,'Line Yield'!$C13)</f>
        <v>0</v>
      </c>
      <c r="K13" s="5">
        <f>SUMIFS('Job Number'!$Q$2:$Q$194,'Job Number'!$A$2:$A$194,'Line Yield'!K$1,'Job Number'!$E$2:$E$194,'Line Yield'!$A$12,'Job Number'!$B$2:$B$194,'Line Yield'!$C13)</f>
        <v>0</v>
      </c>
      <c r="L13" s="5">
        <f>SUMIFS('Job Number'!$Q$2:$Q$194,'Job Number'!$A$2:$A$194,'Line Yield'!L$1,'Job Number'!$E$2:$E$194,'Line Yield'!$A$12,'Job Number'!$B$2:$B$194,'Line Yield'!$C13)</f>
        <v>0</v>
      </c>
      <c r="M13" s="5">
        <f>SUMIFS('Job Number'!$Q$2:$Q$194,'Job Number'!$A$2:$A$194,'Line Yield'!M$1,'Job Number'!$E$2:$E$194,'Line Yield'!$A$12,'Job Number'!$B$2:$B$194,'Line Yield'!$C13)</f>
        <v>0</v>
      </c>
      <c r="N13" s="5">
        <f>SUMIFS('Job Number'!$Q$2:$Q$194,'Job Number'!$A$2:$A$194,'Line Yield'!N$1,'Job Number'!$E$2:$E$194,'Line Yield'!$A$12,'Job Number'!$B$2:$B$194,'Line Yield'!$C13)</f>
        <v>0</v>
      </c>
      <c r="O13" s="5">
        <f>SUMIFS('Job Number'!$Q$2:$Q$194,'Job Number'!$A$2:$A$194,'Line Yield'!O$1,'Job Number'!$E$2:$E$194,'Line Yield'!$A$12,'Job Number'!$B$2:$B$194,'Line Yield'!$C13)</f>
        <v>0</v>
      </c>
      <c r="P13" s="5">
        <f>SUMIFS('Job Number'!$Q$2:$Q$194,'Job Number'!$A$2:$A$194,'Line Yield'!P$1,'Job Number'!$E$2:$E$194,'Line Yield'!$A$12,'Job Number'!$B$2:$B$194,'Line Yield'!$C13)</f>
        <v>0</v>
      </c>
      <c r="Q13" s="5">
        <f>SUMIFS('Job Number'!$Q$2:$Q$194,'Job Number'!$A$2:$A$194,'Line Yield'!Q$1,'Job Number'!$E$2:$E$194,'Line Yield'!$A$12,'Job Number'!$B$2:$B$194,'Line Yield'!$C13)</f>
        <v>0</v>
      </c>
      <c r="R13" s="5">
        <f>SUMIFS('Job Number'!$Q$2:$Q$194,'Job Number'!$A$2:$A$194,'Line Yield'!R$1,'Job Number'!$E$2:$E$194,'Line Yield'!$A$12,'Job Number'!$B$2:$B$194,'Line Yield'!$C13)</f>
        <v>0</v>
      </c>
      <c r="S13" s="5">
        <f>SUMIFS('Job Number'!$Q$2:$Q$194,'Job Number'!$A$2:$A$194,'Line Yield'!S$1,'Job Number'!$E$2:$E$194,'Line Yield'!$A$12,'Job Number'!$B$2:$B$194,'Line Yield'!$C13)</f>
        <v>0</v>
      </c>
      <c r="T13" s="5">
        <f>SUMIFS('Job Number'!$Q$2:$Q$194,'Job Number'!$A$2:$A$194,'Line Yield'!T$1,'Job Number'!$E$2:$E$194,'Line Yield'!$A$12,'Job Number'!$B$2:$B$194,'Line Yield'!$C13)</f>
        <v>0</v>
      </c>
      <c r="U13" s="5">
        <f>SUMIFS('Job Number'!$Q$2:$Q$194,'Job Number'!$A$2:$A$194,'Line Yield'!U$1,'Job Number'!$E$2:$E$194,'Line Yield'!$A$12,'Job Number'!$B$2:$B$194,'Line Yield'!$C13)</f>
        <v>0</v>
      </c>
      <c r="V13" s="5">
        <f>SUMIFS('Job Number'!$Q$2:$Q$194,'Job Number'!$A$2:$A$194,'Line Yield'!V$1,'Job Number'!$E$2:$E$194,'Line Yield'!$A$12,'Job Number'!$B$2:$B$194,'Line Yield'!$C13)</f>
        <v>0</v>
      </c>
      <c r="W13" s="5">
        <f>SUMIFS('Job Number'!$Q$2:$Q$194,'Job Number'!$A$2:$A$194,'Line Yield'!W$1,'Job Number'!$E$2:$E$194,'Line Yield'!$A$12,'Job Number'!$B$2:$B$194,'Line Yield'!$C13)</f>
        <v>0</v>
      </c>
      <c r="X13" s="5">
        <f>SUMIFS('Job Number'!$Q$2:$Q$194,'Job Number'!$A$2:$A$194,'Line Yield'!X$1,'Job Number'!$E$2:$E$194,'Line Yield'!$A$12,'Job Number'!$B$2:$B$194,'Line Yield'!$C13)</f>
        <v>0</v>
      </c>
      <c r="Y13" s="5">
        <f>SUMIFS('Job Number'!$Q$2:$Q$194,'Job Number'!$A$2:$A$194,'Line Yield'!Y$1,'Job Number'!$E$2:$E$194,'Line Yield'!$A$12,'Job Number'!$B$2:$B$194,'Line Yield'!$C13)</f>
        <v>0</v>
      </c>
      <c r="Z13" s="5">
        <f>SUMIFS('Job Number'!$Q$2:$Q$194,'Job Number'!$A$2:$A$194,'Line Yield'!Z$1,'Job Number'!$E$2:$E$194,'Line Yield'!$A$12,'Job Number'!$B$2:$B$194,'Line Yield'!$C13)</f>
        <v>0</v>
      </c>
      <c r="AA13" s="5">
        <f>SUMIFS('Job Number'!$Q$2:$Q$194,'Job Number'!$A$2:$A$194,'Line Yield'!AA$1,'Job Number'!$E$2:$E$194,'Line Yield'!$A$12,'Job Number'!$B$2:$B$194,'Line Yield'!$C13)</f>
        <v>0</v>
      </c>
      <c r="AB13" s="5">
        <f>SUMIFS('Job Number'!$Q$2:$Q$194,'Job Number'!$A$2:$A$194,'Line Yield'!AB$1,'Job Number'!$E$2:$E$194,'Line Yield'!$A$12,'Job Number'!$B$2:$B$194,'Line Yield'!$C13)</f>
        <v>0</v>
      </c>
      <c r="AC13" s="5">
        <f>SUMIFS('Job Number'!$Q$2:$Q$194,'Job Number'!$A$2:$A$194,'Line Yield'!AC$1,'Job Number'!$E$2:$E$194,'Line Yield'!$A$12,'Job Number'!$B$2:$B$194,'Line Yield'!$C13)</f>
        <v>0</v>
      </c>
      <c r="AD13" s="5">
        <f>SUMIFS('Job Number'!$Q$2:$Q$194,'Job Number'!$A$2:$A$194,'Line Yield'!AD$1,'Job Number'!$E$2:$E$194,'Line Yield'!$A$12,'Job Number'!$B$2:$B$194,'Line Yield'!$C13)</f>
        <v>0</v>
      </c>
      <c r="AE13" s="5">
        <f>SUMIFS('Job Number'!$Q$2:$Q$194,'Job Number'!$A$2:$A$194,'Line Yield'!AE$1,'Job Number'!$E$2:$E$194,'Line Yield'!$A$12,'Job Number'!$B$2:$B$194,'Line Yield'!$C13)</f>
        <v>0</v>
      </c>
      <c r="AF13" s="5">
        <f>SUMIFS('Job Number'!$Q$2:$Q$194,'Job Number'!$A$2:$A$194,'Line Yield'!AF$1,'Job Number'!$E$2:$E$194,'Line Yield'!$A$12,'Job Number'!$B$2:$B$194,'Line Yield'!$C13)</f>
        <v>0</v>
      </c>
      <c r="AG13" s="5">
        <f>SUMIFS('Job Number'!$Q$2:$Q$194,'Job Number'!$A$2:$A$194,'Line Yield'!AG$1,'Job Number'!$E$2:$E$194,'Line Yield'!$A$12,'Job Number'!$B$2:$B$194,'Line Yield'!$C13)</f>
        <v>0</v>
      </c>
    </row>
    <row r="15" spans="1:33">
      <c r="A15" s="62" t="str">
        <f>'Line Output'!A14</f>
        <v>W01-03000004</v>
      </c>
      <c r="B15" s="62" t="str">
        <f>'Line Output'!B14</f>
        <v>0,080 A</v>
      </c>
      <c r="C15" s="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14.25" customHeight="1">
      <c r="A16" s="70"/>
      <c r="B16" s="5">
        <f>IFERROR(SUM(D16:AG16)/COUNTIF(D16:AG16,"&gt;0"),0)</f>
        <v>6.7215672643226891E-3</v>
      </c>
      <c r="C16" s="7" t="str">
        <f>'Line Output'!C15</f>
        <v>S01</v>
      </c>
      <c r="D16" s="5">
        <f>SUMIFS('Job Number'!$Q$2:$Q$194,'Job Number'!$A$2:$A$194,'Line Yield'!D$1,'Job Number'!$E$2:$E$194,'Line Yield'!$A$15,'Job Number'!$B$2:$B$194,'Line Yield'!$C16)</f>
        <v>7.0796460176991149E-3</v>
      </c>
      <c r="E16" s="5">
        <f>SUMIFS('Job Number'!$Q$2:$Q$194,'Job Number'!$A$2:$A$194,'Line Yield'!E$1,'Job Number'!$E$2:$E$194,'Line Yield'!$A$15,'Job Number'!$B$2:$B$194,'Line Yield'!$C16)</f>
        <v>0</v>
      </c>
      <c r="F16" s="5">
        <f>SUMIFS('Job Number'!$Q$2:$Q$194,'Job Number'!$A$2:$A$194,'Line Yield'!F$1,'Job Number'!$E$2:$E$194,'Line Yield'!$A$15,'Job Number'!$B$2:$B$194,'Line Yield'!$C16)</f>
        <v>0</v>
      </c>
      <c r="G16" s="5">
        <f>SUMIFS('Job Number'!$Q$2:$Q$194,'Job Number'!$A$2:$A$194,'Line Yield'!G$1,'Job Number'!$E$2:$E$194,'Line Yield'!$A$15,'Job Number'!$B$2:$B$194,'Line Yield'!$C16)</f>
        <v>2.8328611898016999E-3</v>
      </c>
      <c r="H16" s="5">
        <f>SUMIFS('Job Number'!$Q$2:$Q$194,'Job Number'!$A$2:$A$194,'Line Yield'!H$1,'Job Number'!$E$2:$E$194,'Line Yield'!$A$15,'Job Number'!$B$2:$B$194,'Line Yield'!$C16)</f>
        <v>2.6990553306342783E-3</v>
      </c>
      <c r="I16" s="5">
        <f>SUMIFS('Job Number'!$Q$2:$Q$194,'Job Number'!$A$2:$A$194,'Line Yield'!I$1,'Job Number'!$E$2:$E$194,'Line Yield'!$A$15,'Job Number'!$B$2:$B$194,'Line Yield'!$C16)</f>
        <v>5.0454086781029266E-3</v>
      </c>
      <c r="J16" s="5">
        <f>SUMIFS('Job Number'!$Q$2:$Q$194,'Job Number'!$A$2:$A$194,'Line Yield'!J$1,'Job Number'!$E$2:$E$194,'Line Yield'!$A$15,'Job Number'!$B$2:$B$194,'Line Yield'!$C16)</f>
        <v>1.621271076523995E-2</v>
      </c>
      <c r="K16" s="5">
        <f>SUMIFS('Job Number'!$Q$2:$Q$194,'Job Number'!$A$2:$A$194,'Line Yield'!K$1,'Job Number'!$E$2:$E$194,'Line Yield'!$A$15,'Job Number'!$B$2:$B$194,'Line Yield'!$C16)</f>
        <v>8.125677139761648E-3</v>
      </c>
      <c r="L16" s="5">
        <f>SUMIFS('Job Number'!$Q$2:$Q$194,'Job Number'!$A$2:$A$194,'Line Yield'!L$1,'Job Number'!$E$2:$E$194,'Line Yield'!$A$15,'Job Number'!$B$2:$B$194,'Line Yield'!$C16)</f>
        <v>0</v>
      </c>
      <c r="M16" s="5">
        <f>SUMIFS('Job Number'!$Q$2:$Q$194,'Job Number'!$A$2:$A$194,'Line Yield'!M$1,'Job Number'!$E$2:$E$194,'Line Yield'!$A$15,'Job Number'!$B$2:$B$194,'Line Yield'!$C16)</f>
        <v>0</v>
      </c>
      <c r="N16" s="5">
        <f>SUMIFS('Job Number'!$Q$2:$Q$194,'Job Number'!$A$2:$A$194,'Line Yield'!N$1,'Job Number'!$E$2:$E$194,'Line Yield'!$A$15,'Job Number'!$B$2:$B$194,'Line Yield'!$C16)</f>
        <v>0</v>
      </c>
      <c r="O16" s="5">
        <f>SUMIFS('Job Number'!$Q$2:$Q$194,'Job Number'!$A$2:$A$194,'Line Yield'!O$1,'Job Number'!$E$2:$E$194,'Line Yield'!$A$15,'Job Number'!$B$2:$B$194,'Line Yield'!$C16)</f>
        <v>0</v>
      </c>
      <c r="P16" s="5">
        <f>SUMIFS('Job Number'!$Q$2:$Q$194,'Job Number'!$A$2:$A$194,'Line Yield'!P$1,'Job Number'!$E$2:$E$194,'Line Yield'!$A$15,'Job Number'!$B$2:$B$194,'Line Yield'!$C16)</f>
        <v>0</v>
      </c>
      <c r="Q16" s="5">
        <f>SUMIFS('Job Number'!$Q$2:$Q$194,'Job Number'!$A$2:$A$194,'Line Yield'!Q$1,'Job Number'!$E$2:$E$194,'Line Yield'!$A$15,'Job Number'!$B$2:$B$194,'Line Yield'!$C16)</f>
        <v>5.055611729019212E-3</v>
      </c>
      <c r="R16" s="5">
        <f>SUMIFS('Job Number'!$Q$2:$Q$194,'Job Number'!$A$2:$A$194,'Line Yield'!R$1,'Job Number'!$E$2:$E$194,'Line Yield'!$A$15,'Job Number'!$B$2:$B$194,'Line Yield'!$C16)</f>
        <v>0</v>
      </c>
      <c r="S16" s="5">
        <f>SUMIFS('Job Number'!$Q$2:$Q$194,'Job Number'!$A$2:$A$194,'Line Yield'!S$1,'Job Number'!$E$2:$E$194,'Line Yield'!$A$15,'Job Number'!$B$2:$B$194,'Line Yield'!$C16)</f>
        <v>0</v>
      </c>
      <c r="T16" s="5">
        <f>SUMIFS('Job Number'!$Q$2:$Q$194,'Job Number'!$A$2:$A$194,'Line Yield'!T$1,'Job Number'!$E$2:$E$194,'Line Yield'!$A$15,'Job Number'!$B$2:$B$194,'Line Yield'!$C16)</f>
        <v>0</v>
      </c>
      <c r="U16" s="5">
        <f>SUMIFS('Job Number'!$Q$2:$Q$194,'Job Number'!$A$2:$A$194,'Line Yield'!U$1,'Job Number'!$E$2:$E$194,'Line Yield'!$A$15,'Job Number'!$B$2:$B$194,'Line Yield'!$C16)</f>
        <v>0</v>
      </c>
      <c r="V16" s="5">
        <f>SUMIFS('Job Number'!$Q$2:$Q$194,'Job Number'!$A$2:$A$194,'Line Yield'!V$1,'Job Number'!$E$2:$E$194,'Line Yield'!$A$15,'Job Number'!$B$2:$B$194,'Line Yield'!$C16)</f>
        <v>0</v>
      </c>
      <c r="W16" s="5">
        <f>SUMIFS('Job Number'!$Q$2:$Q$194,'Job Number'!$A$2:$A$194,'Line Yield'!W$1,'Job Number'!$E$2:$E$194,'Line Yield'!$A$15,'Job Number'!$B$2:$B$194,'Line Yield'!$C16)</f>
        <v>0</v>
      </c>
      <c r="X16" s="5">
        <f>SUMIFS('Job Number'!$Q$2:$Q$194,'Job Number'!$A$2:$A$194,'Line Yield'!X$1,'Job Number'!$E$2:$E$194,'Line Yield'!$A$15,'Job Number'!$B$2:$B$194,'Line Yield'!$C16)</f>
        <v>0</v>
      </c>
      <c r="Y16" s="5">
        <f>SUMIFS('Job Number'!$Q$2:$Q$194,'Job Number'!$A$2:$A$194,'Line Yield'!Y$1,'Job Number'!$E$2:$E$194,'Line Yield'!$A$15,'Job Number'!$B$2:$B$194,'Line Yield'!$C16)</f>
        <v>0</v>
      </c>
      <c r="Z16" s="5">
        <f>SUMIFS('Job Number'!$Q$2:$Q$194,'Job Number'!$A$2:$A$194,'Line Yield'!Z$1,'Job Number'!$E$2:$E$194,'Line Yield'!$A$15,'Job Number'!$B$2:$B$194,'Line Yield'!$C16)</f>
        <v>0</v>
      </c>
      <c r="AA16" s="5">
        <f>SUMIFS('Job Number'!$Q$2:$Q$194,'Job Number'!$A$2:$A$194,'Line Yield'!AA$1,'Job Number'!$E$2:$E$194,'Line Yield'!$A$15,'Job Number'!$B$2:$B$194,'Line Yield'!$C16)</f>
        <v>0</v>
      </c>
      <c r="AB16" s="5">
        <f>SUMIFS('Job Number'!$Q$2:$Q$194,'Job Number'!$A$2:$A$194,'Line Yield'!AB$1,'Job Number'!$E$2:$E$194,'Line Yield'!$A$15,'Job Number'!$B$2:$B$194,'Line Yield'!$C16)</f>
        <v>0</v>
      </c>
      <c r="AC16" s="5">
        <f>SUMIFS('Job Number'!$Q$2:$Q$194,'Job Number'!$A$2:$A$194,'Line Yield'!AC$1,'Job Number'!$E$2:$E$194,'Line Yield'!$A$15,'Job Number'!$B$2:$B$194,'Line Yield'!$C16)</f>
        <v>0</v>
      </c>
      <c r="AD16" s="5">
        <f>SUMIFS('Job Number'!$Q$2:$Q$194,'Job Number'!$A$2:$A$194,'Line Yield'!AD$1,'Job Number'!$E$2:$E$194,'Line Yield'!$A$15,'Job Number'!$B$2:$B$194,'Line Yield'!$C16)</f>
        <v>0</v>
      </c>
      <c r="AE16" s="5">
        <f>SUMIFS('Job Number'!$Q$2:$Q$194,'Job Number'!$A$2:$A$194,'Line Yield'!AE$1,'Job Number'!$E$2:$E$194,'Line Yield'!$A$15,'Job Number'!$B$2:$B$194,'Line Yield'!$C16)</f>
        <v>0</v>
      </c>
      <c r="AF16" s="5">
        <f>SUMIFS('Job Number'!$Q$2:$Q$194,'Job Number'!$A$2:$A$194,'Line Yield'!AF$1,'Job Number'!$E$2:$E$194,'Line Yield'!$A$15,'Job Number'!$B$2:$B$194,'Line Yield'!$C16)</f>
        <v>0</v>
      </c>
      <c r="AG16" s="5">
        <f>SUMIFS('Job Number'!$Q$2:$Q$194,'Job Number'!$A$2:$A$194,'Line Yield'!AG$1,'Job Number'!$E$2:$E$194,'Line Yield'!$A$15,'Job Number'!$B$2:$B$194,'Line Yield'!$C16)</f>
        <v>0</v>
      </c>
    </row>
    <row r="18" spans="1:33">
      <c r="A18" s="62" t="str">
        <f>'Line Output'!A17</f>
        <v>W01-03000025</v>
      </c>
      <c r="B18" s="62" t="str">
        <f>'Line Output'!B17</f>
        <v>0,180 A</v>
      </c>
      <c r="C18" s="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14.25" customHeight="1">
      <c r="A19" s="70"/>
      <c r="B19" s="5">
        <f>IFERROR(SUM(D19:AG19)/COUNTIF(D19:AG19,"&gt;0"),0)</f>
        <v>0</v>
      </c>
      <c r="C19" s="7" t="str">
        <f>'Line Output'!C18</f>
        <v>S01</v>
      </c>
      <c r="D19" s="5">
        <f>SUMIFS('Job Number'!$Q$2:$Q$194,'Job Number'!$A$2:$A$194,'Line Yield'!D$1,'Job Number'!$E$2:$E$194,'Line Yield'!$A$18,'Job Number'!$B$2:$B$194,'Line Yield'!$C19)</f>
        <v>0</v>
      </c>
      <c r="E19" s="5">
        <f>SUMIFS('Job Number'!$Q$2:$Q$194,'Job Number'!$A$2:$A$194,'Line Yield'!E$1,'Job Number'!$E$2:$E$194,'Line Yield'!$A$18,'Job Number'!$B$2:$B$194,'Line Yield'!$C19)</f>
        <v>0</v>
      </c>
      <c r="F19" s="5">
        <f>SUMIFS('Job Number'!$Q$2:$Q$194,'Job Number'!$A$2:$A$194,'Line Yield'!F$1,'Job Number'!$E$2:$E$194,'Line Yield'!$A$18,'Job Number'!$B$2:$B$194,'Line Yield'!$C19)</f>
        <v>0</v>
      </c>
      <c r="G19" s="5">
        <f>SUMIFS('Job Number'!$Q$2:$Q$194,'Job Number'!$A$2:$A$194,'Line Yield'!G$1,'Job Number'!$E$2:$E$194,'Line Yield'!$A$18,'Job Number'!$B$2:$B$194,'Line Yield'!$C19)</f>
        <v>0</v>
      </c>
      <c r="H19" s="5">
        <f>SUMIFS('Job Number'!$Q$2:$Q$194,'Job Number'!$A$2:$A$194,'Line Yield'!H$1,'Job Number'!$E$2:$E$194,'Line Yield'!$A$18,'Job Number'!$B$2:$B$194,'Line Yield'!$C19)</f>
        <v>0</v>
      </c>
      <c r="I19" s="5">
        <f>SUMIFS('Job Number'!$Q$2:$Q$194,'Job Number'!$A$2:$A$194,'Line Yield'!I$1,'Job Number'!$E$2:$E$194,'Line Yield'!$A$18,'Job Number'!$B$2:$B$194,'Line Yield'!$C19)</f>
        <v>0</v>
      </c>
      <c r="J19" s="5">
        <f>SUMIFS('Job Number'!$Q$2:$Q$194,'Job Number'!$A$2:$A$194,'Line Yield'!J$1,'Job Number'!$E$2:$E$194,'Line Yield'!$A$18,'Job Number'!$B$2:$B$194,'Line Yield'!$C19)</f>
        <v>0</v>
      </c>
      <c r="K19" s="5">
        <f>SUMIFS('Job Number'!$Q$2:$Q$194,'Job Number'!$A$2:$A$194,'Line Yield'!K$1,'Job Number'!$E$2:$E$194,'Line Yield'!$A$18,'Job Number'!$B$2:$B$194,'Line Yield'!$C19)</f>
        <v>0</v>
      </c>
      <c r="L19" s="5">
        <f>SUMIFS('Job Number'!$Q$2:$Q$194,'Job Number'!$A$2:$A$194,'Line Yield'!L$1,'Job Number'!$E$2:$E$194,'Line Yield'!$A$18,'Job Number'!$B$2:$B$194,'Line Yield'!$C19)</f>
        <v>0</v>
      </c>
      <c r="M19" s="5">
        <f>SUMIFS('Job Number'!$Q$2:$Q$194,'Job Number'!$A$2:$A$194,'Line Yield'!M$1,'Job Number'!$E$2:$E$194,'Line Yield'!$A$18,'Job Number'!$B$2:$B$194,'Line Yield'!$C19)</f>
        <v>0</v>
      </c>
      <c r="N19" s="5">
        <f>SUMIFS('Job Number'!$Q$2:$Q$194,'Job Number'!$A$2:$A$194,'Line Yield'!N$1,'Job Number'!$E$2:$E$194,'Line Yield'!$A$18,'Job Number'!$B$2:$B$194,'Line Yield'!$C19)</f>
        <v>0</v>
      </c>
      <c r="O19" s="5">
        <f>SUMIFS('Job Number'!$Q$2:$Q$194,'Job Number'!$A$2:$A$194,'Line Yield'!O$1,'Job Number'!$E$2:$E$194,'Line Yield'!$A$18,'Job Number'!$B$2:$B$194,'Line Yield'!$C19)</f>
        <v>0</v>
      </c>
      <c r="P19" s="5">
        <f>SUMIFS('Job Number'!$Q$2:$Q$194,'Job Number'!$A$2:$A$194,'Line Yield'!P$1,'Job Number'!$E$2:$E$194,'Line Yield'!$A$18,'Job Number'!$B$2:$B$194,'Line Yield'!$C19)</f>
        <v>0</v>
      </c>
      <c r="Q19" s="5">
        <f>SUMIFS('Job Number'!$Q$2:$Q$194,'Job Number'!$A$2:$A$194,'Line Yield'!Q$1,'Job Number'!$E$2:$E$194,'Line Yield'!$A$18,'Job Number'!$B$2:$B$194,'Line Yield'!$C19)</f>
        <v>0</v>
      </c>
      <c r="R19" s="5">
        <f>SUMIFS('Job Number'!$Q$2:$Q$194,'Job Number'!$A$2:$A$194,'Line Yield'!R$1,'Job Number'!$E$2:$E$194,'Line Yield'!$A$18,'Job Number'!$B$2:$B$194,'Line Yield'!$C19)</f>
        <v>0</v>
      </c>
      <c r="S19" s="5">
        <f>SUMIFS('Job Number'!$Q$2:$Q$194,'Job Number'!$A$2:$A$194,'Line Yield'!S$1,'Job Number'!$E$2:$E$194,'Line Yield'!$A$18,'Job Number'!$B$2:$B$194,'Line Yield'!$C19)</f>
        <v>0</v>
      </c>
      <c r="T19" s="5">
        <f>SUMIFS('Job Number'!$Q$2:$Q$194,'Job Number'!$A$2:$A$194,'Line Yield'!T$1,'Job Number'!$E$2:$E$194,'Line Yield'!$A$18,'Job Number'!$B$2:$B$194,'Line Yield'!$C19)</f>
        <v>0</v>
      </c>
      <c r="U19" s="5">
        <f>SUMIFS('Job Number'!$Q$2:$Q$194,'Job Number'!$A$2:$A$194,'Line Yield'!U$1,'Job Number'!$E$2:$E$194,'Line Yield'!$A$18,'Job Number'!$B$2:$B$194,'Line Yield'!$C19)</f>
        <v>0</v>
      </c>
      <c r="V19" s="5">
        <f>SUMIFS('Job Number'!$Q$2:$Q$194,'Job Number'!$A$2:$A$194,'Line Yield'!V$1,'Job Number'!$E$2:$E$194,'Line Yield'!$A$18,'Job Number'!$B$2:$B$194,'Line Yield'!$C19)</f>
        <v>0</v>
      </c>
      <c r="W19" s="5">
        <f>SUMIFS('Job Number'!$Q$2:$Q$194,'Job Number'!$A$2:$A$194,'Line Yield'!W$1,'Job Number'!$E$2:$E$194,'Line Yield'!$A$18,'Job Number'!$B$2:$B$194,'Line Yield'!$C19)</f>
        <v>0</v>
      </c>
      <c r="X19" s="5">
        <f>SUMIFS('Job Number'!$Q$2:$Q$194,'Job Number'!$A$2:$A$194,'Line Yield'!X$1,'Job Number'!$E$2:$E$194,'Line Yield'!$A$18,'Job Number'!$B$2:$B$194,'Line Yield'!$C19)</f>
        <v>0</v>
      </c>
      <c r="Y19" s="5">
        <f>SUMIFS('Job Number'!$Q$2:$Q$194,'Job Number'!$A$2:$A$194,'Line Yield'!Y$1,'Job Number'!$E$2:$E$194,'Line Yield'!$A$18,'Job Number'!$B$2:$B$194,'Line Yield'!$C19)</f>
        <v>0</v>
      </c>
      <c r="Z19" s="5">
        <f>SUMIFS('Job Number'!$Q$2:$Q$194,'Job Number'!$A$2:$A$194,'Line Yield'!Z$1,'Job Number'!$E$2:$E$194,'Line Yield'!$A$18,'Job Number'!$B$2:$B$194,'Line Yield'!$C19)</f>
        <v>0</v>
      </c>
      <c r="AA19" s="5">
        <f>SUMIFS('Job Number'!$Q$2:$Q$194,'Job Number'!$A$2:$A$194,'Line Yield'!AA$1,'Job Number'!$E$2:$E$194,'Line Yield'!$A$18,'Job Number'!$B$2:$B$194,'Line Yield'!$C19)</f>
        <v>0</v>
      </c>
      <c r="AB19" s="5">
        <f>SUMIFS('Job Number'!$Q$2:$Q$194,'Job Number'!$A$2:$A$194,'Line Yield'!AB$1,'Job Number'!$E$2:$E$194,'Line Yield'!$A$18,'Job Number'!$B$2:$B$194,'Line Yield'!$C19)</f>
        <v>0</v>
      </c>
      <c r="AC19" s="5">
        <f>SUMIFS('Job Number'!$Q$2:$Q$194,'Job Number'!$A$2:$A$194,'Line Yield'!AC$1,'Job Number'!$E$2:$E$194,'Line Yield'!$A$18,'Job Number'!$B$2:$B$194,'Line Yield'!$C19)</f>
        <v>0</v>
      </c>
      <c r="AD19" s="5">
        <f>SUMIFS('Job Number'!$Q$2:$Q$194,'Job Number'!$A$2:$A$194,'Line Yield'!AD$1,'Job Number'!$E$2:$E$194,'Line Yield'!$A$18,'Job Number'!$B$2:$B$194,'Line Yield'!$C19)</f>
        <v>0</v>
      </c>
      <c r="AE19" s="5">
        <f>SUMIFS('Job Number'!$Q$2:$Q$194,'Job Number'!$A$2:$A$194,'Line Yield'!AE$1,'Job Number'!$E$2:$E$194,'Line Yield'!$A$18,'Job Number'!$B$2:$B$194,'Line Yield'!$C19)</f>
        <v>0</v>
      </c>
      <c r="AF19" s="5">
        <f>SUMIFS('Job Number'!$Q$2:$Q$194,'Job Number'!$A$2:$A$194,'Line Yield'!AF$1,'Job Number'!$E$2:$E$194,'Line Yield'!$A$18,'Job Number'!$B$2:$B$194,'Line Yield'!$C19)</f>
        <v>0</v>
      </c>
      <c r="AG19" s="5">
        <f>SUMIFS('Job Number'!$Q$2:$Q$194,'Job Number'!$A$2:$A$194,'Line Yield'!AG$1,'Job Number'!$E$2:$E$194,'Line Yield'!$A$18,'Job Number'!$B$2:$B$194,'Line Yield'!$C19)</f>
        <v>0</v>
      </c>
    </row>
    <row r="20" spans="1:33">
      <c r="A20" s="70"/>
    </row>
    <row r="21" spans="1:33">
      <c r="A21" s="62" t="str">
        <f>'Line Output'!A20</f>
        <v>W01-04040001</v>
      </c>
      <c r="B21" s="62" t="str">
        <f>'Line Output'!B20</f>
        <v>0,080 UEW</v>
      </c>
      <c r="C21" s="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14.25" customHeight="1">
      <c r="A22" s="70"/>
      <c r="B22" s="5">
        <f>IFERROR(SUM(D22:AG22)/COUNTIF(D22:AG22,"&gt;0"),0)</f>
        <v>3.4168564920273342E-2</v>
      </c>
      <c r="C22" s="7" t="str">
        <f>'Line Output'!C21</f>
        <v>S01</v>
      </c>
      <c r="D22" s="5">
        <f>SUMIFS('Job Number'!$Q$2:$Q$194,'Job Number'!$A$2:$A$194,'Line Yield'!D$1,'Job Number'!$E$2:$E$194,'Line Yield'!$A$21,'Job Number'!$B$2:$B$194,'Line Yield'!$C22)</f>
        <v>0</v>
      </c>
      <c r="E22" s="5">
        <f>SUMIFS('Job Number'!$Q$2:$Q$194,'Job Number'!$A$2:$A$194,'Line Yield'!E$1,'Job Number'!$E$2:$E$194,'Line Yield'!$A$21,'Job Number'!$B$2:$B$194,'Line Yield'!$C22)</f>
        <v>0</v>
      </c>
      <c r="F22" s="5">
        <f>SUMIFS('Job Number'!$Q$2:$Q$194,'Job Number'!$A$2:$A$194,'Line Yield'!F$1,'Job Number'!$E$2:$E$194,'Line Yield'!$A$21,'Job Number'!$B$2:$B$194,'Line Yield'!$C22)</f>
        <v>0</v>
      </c>
      <c r="G22" s="5">
        <f>SUMIFS('Job Number'!$Q$2:$Q$194,'Job Number'!$A$2:$A$194,'Line Yield'!G$1,'Job Number'!$E$2:$E$194,'Line Yield'!$A$21,'Job Number'!$B$2:$B$194,'Line Yield'!$C22)</f>
        <v>0</v>
      </c>
      <c r="H22" s="5">
        <f>SUMIFS('Job Number'!$Q$2:$Q$194,'Job Number'!$A$2:$A$194,'Line Yield'!H$1,'Job Number'!$E$2:$E$194,'Line Yield'!$A$21,'Job Number'!$B$2:$B$194,'Line Yield'!$C22)</f>
        <v>0</v>
      </c>
      <c r="I22" s="5">
        <f>SUMIFS('Job Number'!$Q$2:$Q$194,'Job Number'!$A$2:$A$194,'Line Yield'!I$1,'Job Number'!$E$2:$E$194,'Line Yield'!$A$21,'Job Number'!$B$2:$B$194,'Line Yield'!$C22)</f>
        <v>0</v>
      </c>
      <c r="J22" s="5">
        <f>SUMIFS('Job Number'!$Q$2:$Q$194,'Job Number'!$A$2:$A$194,'Line Yield'!J$1,'Job Number'!$E$2:$E$194,'Line Yield'!$A$21,'Job Number'!$B$2:$B$194,'Line Yield'!$C22)</f>
        <v>0</v>
      </c>
      <c r="K22" s="5">
        <f>SUMIFS('Job Number'!$Q$2:$Q$194,'Job Number'!$A$2:$A$194,'Line Yield'!K$1,'Job Number'!$E$2:$E$194,'Line Yield'!$A$21,'Job Number'!$B$2:$B$194,'Line Yield'!$C22)</f>
        <v>0</v>
      </c>
      <c r="L22" s="5">
        <f>SUMIFS('Job Number'!$Q$2:$Q$194,'Job Number'!$A$2:$A$194,'Line Yield'!L$1,'Job Number'!$E$2:$E$194,'Line Yield'!$A$21,'Job Number'!$B$2:$B$194,'Line Yield'!$C22)</f>
        <v>0</v>
      </c>
      <c r="M22" s="5">
        <f>SUMIFS('Job Number'!$Q$2:$Q$194,'Job Number'!$A$2:$A$194,'Line Yield'!M$1,'Job Number'!$E$2:$E$194,'Line Yield'!$A$21,'Job Number'!$B$2:$B$194,'Line Yield'!$C22)</f>
        <v>0</v>
      </c>
      <c r="N22" s="5">
        <f>SUMIFS('Job Number'!$Q$2:$Q$194,'Job Number'!$A$2:$A$194,'Line Yield'!N$1,'Job Number'!$E$2:$E$194,'Line Yield'!$A$21,'Job Number'!$B$2:$B$194,'Line Yield'!$C22)</f>
        <v>0</v>
      </c>
      <c r="O22" s="5">
        <f>SUMIFS('Job Number'!$Q$2:$Q$194,'Job Number'!$A$2:$A$194,'Line Yield'!O$1,'Job Number'!$E$2:$E$194,'Line Yield'!$A$21,'Job Number'!$B$2:$B$194,'Line Yield'!$C22)</f>
        <v>0</v>
      </c>
      <c r="P22" s="5">
        <f>SUMIFS('Job Number'!$Q$2:$Q$194,'Job Number'!$A$2:$A$194,'Line Yield'!P$1,'Job Number'!$E$2:$E$194,'Line Yield'!$A$21,'Job Number'!$B$2:$B$194,'Line Yield'!$C22)</f>
        <v>0</v>
      </c>
      <c r="Q22" s="5">
        <f>SUMIFS('Job Number'!$Q$2:$Q$194,'Job Number'!$A$2:$A$194,'Line Yield'!Q$1,'Job Number'!$E$2:$E$194,'Line Yield'!$A$21,'Job Number'!$B$2:$B$194,'Line Yield'!$C22)</f>
        <v>0</v>
      </c>
      <c r="R22" s="5">
        <f>SUMIFS('Job Number'!$Q$2:$Q$194,'Job Number'!$A$2:$A$194,'Line Yield'!R$1,'Job Number'!$E$2:$E$194,'Line Yield'!$A$21,'Job Number'!$B$2:$B$194,'Line Yield'!$C22)</f>
        <v>0</v>
      </c>
      <c r="S22" s="5">
        <f>SUMIFS('Job Number'!$Q$2:$Q$194,'Job Number'!$A$2:$A$194,'Line Yield'!S$1,'Job Number'!$E$2:$E$194,'Line Yield'!$A$21,'Job Number'!$B$2:$B$194,'Line Yield'!$C22)</f>
        <v>0</v>
      </c>
      <c r="T22" s="5">
        <f>SUMIFS('Job Number'!$Q$2:$Q$194,'Job Number'!$A$2:$A$194,'Line Yield'!T$1,'Job Number'!$E$2:$E$194,'Line Yield'!$A$21,'Job Number'!$B$2:$B$194,'Line Yield'!$C22)</f>
        <v>0</v>
      </c>
      <c r="U22" s="5">
        <f>SUMIFS('Job Number'!$Q$2:$Q$194,'Job Number'!$A$2:$A$194,'Line Yield'!U$1,'Job Number'!$E$2:$E$194,'Line Yield'!$A$21,'Job Number'!$B$2:$B$194,'Line Yield'!$C22)</f>
        <v>0</v>
      </c>
      <c r="V22" s="5">
        <f>SUMIFS('Job Number'!$Q$2:$Q$194,'Job Number'!$A$2:$A$194,'Line Yield'!V$1,'Job Number'!$E$2:$E$194,'Line Yield'!$A$21,'Job Number'!$B$2:$B$194,'Line Yield'!$C22)</f>
        <v>0</v>
      </c>
      <c r="W22" s="5">
        <f>SUMIFS('Job Number'!$Q$2:$Q$194,'Job Number'!$A$2:$A$194,'Line Yield'!W$1,'Job Number'!$E$2:$E$194,'Line Yield'!$A$21,'Job Number'!$B$2:$B$194,'Line Yield'!$C22)</f>
        <v>0</v>
      </c>
      <c r="X22" s="5">
        <f>SUMIFS('Job Number'!$Q$2:$Q$194,'Job Number'!$A$2:$A$194,'Line Yield'!X$1,'Job Number'!$E$2:$E$194,'Line Yield'!$A$21,'Job Number'!$B$2:$B$194,'Line Yield'!$C22)</f>
        <v>3.4168564920273342E-2</v>
      </c>
      <c r="Y22" s="5">
        <f>SUMIFS('Job Number'!$Q$2:$Q$194,'Job Number'!$A$2:$A$194,'Line Yield'!Y$1,'Job Number'!$E$2:$E$194,'Line Yield'!$A$21,'Job Number'!$B$2:$B$194,'Line Yield'!$C22)</f>
        <v>0</v>
      </c>
      <c r="Z22" s="5">
        <f>SUMIFS('Job Number'!$Q$2:$Q$194,'Job Number'!$A$2:$A$194,'Line Yield'!Z$1,'Job Number'!$E$2:$E$194,'Line Yield'!$A$21,'Job Number'!$B$2:$B$194,'Line Yield'!$C22)</f>
        <v>0</v>
      </c>
      <c r="AA22" s="5">
        <f>SUMIFS('Job Number'!$Q$2:$Q$194,'Job Number'!$A$2:$A$194,'Line Yield'!AA$1,'Job Number'!$E$2:$E$194,'Line Yield'!$A$21,'Job Number'!$B$2:$B$194,'Line Yield'!$C22)</f>
        <v>0</v>
      </c>
      <c r="AB22" s="5">
        <f>SUMIFS('Job Number'!$Q$2:$Q$194,'Job Number'!$A$2:$A$194,'Line Yield'!AB$1,'Job Number'!$E$2:$E$194,'Line Yield'!$A$21,'Job Number'!$B$2:$B$194,'Line Yield'!$C22)</f>
        <v>0</v>
      </c>
      <c r="AC22" s="5">
        <f>SUMIFS('Job Number'!$Q$2:$Q$194,'Job Number'!$A$2:$A$194,'Line Yield'!AC$1,'Job Number'!$E$2:$E$194,'Line Yield'!$A$21,'Job Number'!$B$2:$B$194,'Line Yield'!$C22)</f>
        <v>0</v>
      </c>
      <c r="AD22" s="5">
        <f>SUMIFS('Job Number'!$Q$2:$Q$194,'Job Number'!$A$2:$A$194,'Line Yield'!AD$1,'Job Number'!$E$2:$E$194,'Line Yield'!$A$21,'Job Number'!$B$2:$B$194,'Line Yield'!$C22)</f>
        <v>0</v>
      </c>
      <c r="AE22" s="5">
        <f>SUMIFS('Job Number'!$Q$2:$Q$194,'Job Number'!$A$2:$A$194,'Line Yield'!AE$1,'Job Number'!$E$2:$E$194,'Line Yield'!$A$21,'Job Number'!$B$2:$B$194,'Line Yield'!$C22)</f>
        <v>0</v>
      </c>
      <c r="AF22" s="5">
        <f>SUMIFS('Job Number'!$Q$2:$Q$194,'Job Number'!$A$2:$A$194,'Line Yield'!AF$1,'Job Number'!$E$2:$E$194,'Line Yield'!$A$21,'Job Number'!$B$2:$B$194,'Line Yield'!$C22)</f>
        <v>0</v>
      </c>
      <c r="AG22" s="5">
        <f>SUMIFS('Job Number'!$Q$2:$Q$194,'Job Number'!$A$2:$A$194,'Line Yield'!AG$1,'Job Number'!$E$2:$E$194,'Line Yield'!$A$21,'Job Number'!$B$2:$B$194,'Line Yield'!$C22)</f>
        <v>0</v>
      </c>
    </row>
    <row r="23" spans="1:33">
      <c r="A23" s="70"/>
    </row>
    <row r="24" spans="1:33">
      <c r="A24" s="62" t="str">
        <f>'Line Output'!A23</f>
        <v>W01-04040011</v>
      </c>
      <c r="B24" s="62" t="str">
        <f>'Line Output'!B23</f>
        <v>0,080 T</v>
      </c>
      <c r="C24" s="9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ht="14.25" customHeight="1">
      <c r="A25" s="70"/>
      <c r="B25" s="5">
        <f>IFERROR(SUM(D25:AG25)/COUNTIF(D25:AG25,"&gt;0"),0)</f>
        <v>0</v>
      </c>
      <c r="C25" s="7" t="str">
        <f>'Line Output'!C24</f>
        <v>S01</v>
      </c>
      <c r="D25" s="5">
        <f>SUMIFS('Job Number'!$Q$2:$Q$194,'Job Number'!$A$2:$A$194,'Line Yield'!D$1,'Job Number'!$E$2:$E$194,'Line Yield'!$A$24,'Job Number'!$B$2:$B$194,'Line Yield'!$C25)</f>
        <v>0</v>
      </c>
      <c r="E25" s="5">
        <f>SUMIFS('Job Number'!$Q$2:$Q$194,'Job Number'!$A$2:$A$194,'Line Yield'!E$1,'Job Number'!$E$2:$E$194,'Line Yield'!$A$24,'Job Number'!$B$2:$B$194,'Line Yield'!$C25)</f>
        <v>0</v>
      </c>
      <c r="F25" s="5">
        <f>SUMIFS('Job Number'!$Q$2:$Q$194,'Job Number'!$A$2:$A$194,'Line Yield'!F$1,'Job Number'!$E$2:$E$194,'Line Yield'!$A$24,'Job Number'!$B$2:$B$194,'Line Yield'!$C25)</f>
        <v>0</v>
      </c>
      <c r="G25" s="5">
        <f>SUMIFS('Job Number'!$Q$2:$Q$194,'Job Number'!$A$2:$A$194,'Line Yield'!G$1,'Job Number'!$E$2:$E$194,'Line Yield'!$A$24,'Job Number'!$B$2:$B$194,'Line Yield'!$C25)</f>
        <v>0</v>
      </c>
      <c r="H25" s="5">
        <f>SUMIFS('Job Number'!$Q$2:$Q$194,'Job Number'!$A$2:$A$194,'Line Yield'!H$1,'Job Number'!$E$2:$E$194,'Line Yield'!$A$24,'Job Number'!$B$2:$B$194,'Line Yield'!$C25)</f>
        <v>0</v>
      </c>
      <c r="I25" s="5">
        <f>SUMIFS('Job Number'!$Q$2:$Q$194,'Job Number'!$A$2:$A$194,'Line Yield'!I$1,'Job Number'!$E$2:$E$194,'Line Yield'!$A$24,'Job Number'!$B$2:$B$194,'Line Yield'!$C25)</f>
        <v>0</v>
      </c>
      <c r="J25" s="5">
        <f>SUMIFS('Job Number'!$Q$2:$Q$194,'Job Number'!$A$2:$A$194,'Line Yield'!J$1,'Job Number'!$E$2:$E$194,'Line Yield'!$A$24,'Job Number'!$B$2:$B$194,'Line Yield'!$C25)</f>
        <v>0</v>
      </c>
      <c r="K25" s="5">
        <f>SUMIFS('Job Number'!$Q$2:$Q$194,'Job Number'!$A$2:$A$194,'Line Yield'!K$1,'Job Number'!$E$2:$E$194,'Line Yield'!$A$24,'Job Number'!$B$2:$B$194,'Line Yield'!$C25)</f>
        <v>0</v>
      </c>
      <c r="L25" s="5">
        <f>SUMIFS('Job Number'!$Q$2:$Q$194,'Job Number'!$A$2:$A$194,'Line Yield'!L$1,'Job Number'!$E$2:$E$194,'Line Yield'!$A$24,'Job Number'!$B$2:$B$194,'Line Yield'!$C25)</f>
        <v>0</v>
      </c>
      <c r="M25" s="5">
        <f>SUMIFS('Job Number'!$Q$2:$Q$194,'Job Number'!$A$2:$A$194,'Line Yield'!M$1,'Job Number'!$E$2:$E$194,'Line Yield'!$A$24,'Job Number'!$B$2:$B$194,'Line Yield'!$C25)</f>
        <v>0</v>
      </c>
      <c r="N25" s="5">
        <f>SUMIFS('Job Number'!$Q$2:$Q$194,'Job Number'!$A$2:$A$194,'Line Yield'!N$1,'Job Number'!$E$2:$E$194,'Line Yield'!$A$24,'Job Number'!$B$2:$B$194,'Line Yield'!$C25)</f>
        <v>0</v>
      </c>
      <c r="O25" s="5">
        <f>SUMIFS('Job Number'!$Q$2:$Q$194,'Job Number'!$A$2:$A$194,'Line Yield'!O$1,'Job Number'!$E$2:$E$194,'Line Yield'!$A$24,'Job Number'!$B$2:$B$194,'Line Yield'!$C25)</f>
        <v>0</v>
      </c>
      <c r="P25" s="5">
        <f>SUMIFS('Job Number'!$Q$2:$Q$194,'Job Number'!$A$2:$A$194,'Line Yield'!P$1,'Job Number'!$E$2:$E$194,'Line Yield'!$A$24,'Job Number'!$B$2:$B$194,'Line Yield'!$C25)</f>
        <v>0</v>
      </c>
      <c r="Q25" s="5">
        <f>SUMIFS('Job Number'!$Q$2:$Q$194,'Job Number'!$A$2:$A$194,'Line Yield'!Q$1,'Job Number'!$E$2:$E$194,'Line Yield'!$A$24,'Job Number'!$B$2:$B$194,'Line Yield'!$C25)</f>
        <v>0</v>
      </c>
      <c r="R25" s="5">
        <f>SUMIFS('Job Number'!$Q$2:$Q$194,'Job Number'!$A$2:$A$194,'Line Yield'!R$1,'Job Number'!$E$2:$E$194,'Line Yield'!$A$24,'Job Number'!$B$2:$B$194,'Line Yield'!$C25)</f>
        <v>0</v>
      </c>
      <c r="S25" s="5">
        <f>SUMIFS('Job Number'!$Q$2:$Q$194,'Job Number'!$A$2:$A$194,'Line Yield'!S$1,'Job Number'!$E$2:$E$194,'Line Yield'!$A$24,'Job Number'!$B$2:$B$194,'Line Yield'!$C25)</f>
        <v>0</v>
      </c>
      <c r="T25" s="5">
        <f>SUMIFS('Job Number'!$Q$2:$Q$194,'Job Number'!$A$2:$A$194,'Line Yield'!T$1,'Job Number'!$E$2:$E$194,'Line Yield'!$A$24,'Job Number'!$B$2:$B$194,'Line Yield'!$C25)</f>
        <v>0</v>
      </c>
      <c r="U25" s="5">
        <f>SUMIFS('Job Number'!$Q$2:$Q$194,'Job Number'!$A$2:$A$194,'Line Yield'!U$1,'Job Number'!$E$2:$E$194,'Line Yield'!$A$24,'Job Number'!$B$2:$B$194,'Line Yield'!$C25)</f>
        <v>0</v>
      </c>
      <c r="V25" s="5">
        <f>SUMIFS('Job Number'!$Q$2:$Q$194,'Job Number'!$A$2:$A$194,'Line Yield'!V$1,'Job Number'!$E$2:$E$194,'Line Yield'!$A$24,'Job Number'!$B$2:$B$194,'Line Yield'!$C25)</f>
        <v>0</v>
      </c>
      <c r="W25" s="5">
        <f>SUMIFS('Job Number'!$Q$2:$Q$194,'Job Number'!$A$2:$A$194,'Line Yield'!W$1,'Job Number'!$E$2:$E$194,'Line Yield'!$A$24,'Job Number'!$B$2:$B$194,'Line Yield'!$C25)</f>
        <v>0</v>
      </c>
      <c r="X25" s="5">
        <f>SUMIFS('Job Number'!$Q$2:$Q$194,'Job Number'!$A$2:$A$194,'Line Yield'!X$1,'Job Number'!$E$2:$E$194,'Line Yield'!$A$24,'Job Number'!$B$2:$B$194,'Line Yield'!$C25)</f>
        <v>0</v>
      </c>
      <c r="Y25" s="5">
        <f>SUMIFS('Job Number'!$Q$2:$Q$194,'Job Number'!$A$2:$A$194,'Line Yield'!Y$1,'Job Number'!$E$2:$E$194,'Line Yield'!$A$24,'Job Number'!$B$2:$B$194,'Line Yield'!$C25)</f>
        <v>0</v>
      </c>
      <c r="Z25" s="5">
        <f>SUMIFS('Job Number'!$Q$2:$Q$194,'Job Number'!$A$2:$A$194,'Line Yield'!Z$1,'Job Number'!$E$2:$E$194,'Line Yield'!$A$24,'Job Number'!$B$2:$B$194,'Line Yield'!$C25)</f>
        <v>0</v>
      </c>
      <c r="AA25" s="5">
        <f>SUMIFS('Job Number'!$Q$2:$Q$194,'Job Number'!$A$2:$A$194,'Line Yield'!AA$1,'Job Number'!$E$2:$E$194,'Line Yield'!$A$24,'Job Number'!$B$2:$B$194,'Line Yield'!$C25)</f>
        <v>0</v>
      </c>
      <c r="AB25" s="5">
        <f>SUMIFS('Job Number'!$Q$2:$Q$194,'Job Number'!$A$2:$A$194,'Line Yield'!AB$1,'Job Number'!$E$2:$E$194,'Line Yield'!$A$24,'Job Number'!$B$2:$B$194,'Line Yield'!$C25)</f>
        <v>0</v>
      </c>
      <c r="AC25" s="5">
        <f>SUMIFS('Job Number'!$Q$2:$Q$194,'Job Number'!$A$2:$A$194,'Line Yield'!AC$1,'Job Number'!$E$2:$E$194,'Line Yield'!$A$24,'Job Number'!$B$2:$B$194,'Line Yield'!$C25)</f>
        <v>0</v>
      </c>
      <c r="AD25" s="5">
        <f>SUMIFS('Job Number'!$Q$2:$Q$194,'Job Number'!$A$2:$A$194,'Line Yield'!AD$1,'Job Number'!$E$2:$E$194,'Line Yield'!$A$24,'Job Number'!$B$2:$B$194,'Line Yield'!$C25)</f>
        <v>0</v>
      </c>
      <c r="AE25" s="5">
        <f>SUMIFS('Job Number'!$Q$2:$Q$194,'Job Number'!$A$2:$A$194,'Line Yield'!AE$1,'Job Number'!$E$2:$E$194,'Line Yield'!$A$24,'Job Number'!$B$2:$B$194,'Line Yield'!$C25)</f>
        <v>0</v>
      </c>
      <c r="AF25" s="5">
        <f>SUMIFS('Job Number'!$Q$2:$Q$194,'Job Number'!$A$2:$A$194,'Line Yield'!AF$1,'Job Number'!$E$2:$E$194,'Line Yield'!$A$24,'Job Number'!$B$2:$B$194,'Line Yield'!$C25)</f>
        <v>0</v>
      </c>
      <c r="AG25" s="5">
        <f>SUMIFS('Job Number'!$Q$2:$Q$194,'Job Number'!$A$2:$A$194,'Line Yield'!AG$1,'Job Number'!$E$2:$E$194,'Line Yield'!$A$24,'Job Number'!$B$2:$B$194,'Line Yield'!$C25)</f>
        <v>0</v>
      </c>
    </row>
    <row r="27" spans="1:33">
      <c r="A27" s="62" t="str">
        <f>'Line Output'!A26</f>
        <v>W03-71010060-Y</v>
      </c>
      <c r="B27" s="62" t="str">
        <f>'Line Output'!B26</f>
        <v>AY01</v>
      </c>
      <c r="C27" s="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ht="14.25" customHeight="1">
      <c r="A28" s="70"/>
      <c r="B28" s="5">
        <f>IFERROR(SUM(D28:AG28)/COUNTIF(D28:AG28,"&gt;0"),0)</f>
        <v>9.29434266488052E-2</v>
      </c>
      <c r="C28" s="7" t="str">
        <f>'Line Output'!C27</f>
        <v>Y01</v>
      </c>
      <c r="D28" s="5">
        <f>SUMIFS('Job Number'!$Q$2:$Q$194,'Job Number'!$A$2:$A$194,'Line Yield'!D$1,'Job Number'!$E$2:$E$194,'Line Yield'!$A$27,'Job Number'!$B$2:$B$194,'Line Yield'!$C28)</f>
        <v>0</v>
      </c>
      <c r="E28" s="5">
        <f>SUMIFS('Job Number'!$Q$2:$Q$194,'Job Number'!$A$2:$A$194,'Line Yield'!E$1,'Job Number'!$E$2:$E$194,'Line Yield'!$A$27,'Job Number'!$B$2:$B$194,'Line Yield'!$C28)</f>
        <v>0</v>
      </c>
      <c r="F28" s="5">
        <f>SUMIFS('Job Number'!$Q$2:$Q$194,'Job Number'!$A$2:$A$194,'Line Yield'!F$1,'Job Number'!$E$2:$E$194,'Line Yield'!$A$27,'Job Number'!$B$2:$B$194,'Line Yield'!$C28)</f>
        <v>0</v>
      </c>
      <c r="G28" s="5">
        <f>SUMIFS('Job Number'!$Q$2:$Q$194,'Job Number'!$A$2:$A$194,'Line Yield'!G$1,'Job Number'!$E$2:$E$194,'Line Yield'!$A$27,'Job Number'!$B$2:$B$194,'Line Yield'!$C28)</f>
        <v>0</v>
      </c>
      <c r="H28" s="5">
        <f>SUMIFS('Job Number'!$Q$2:$Q$194,'Job Number'!$A$2:$A$194,'Line Yield'!H$1,'Job Number'!$E$2:$E$194,'Line Yield'!$A$27,'Job Number'!$B$2:$B$194,'Line Yield'!$C28)</f>
        <v>0</v>
      </c>
      <c r="I28" s="5">
        <f>SUMIFS('Job Number'!$Q$2:$Q$194,'Job Number'!$A$2:$A$194,'Line Yield'!I$1,'Job Number'!$E$2:$E$194,'Line Yield'!$A$27,'Job Number'!$B$2:$B$194,'Line Yield'!$C28)</f>
        <v>0</v>
      </c>
      <c r="J28" s="5">
        <f>SUMIFS('Job Number'!$Q$2:$Q$194,'Job Number'!$A$2:$A$194,'Line Yield'!J$1,'Job Number'!$E$2:$E$194,'Line Yield'!$A$27,'Job Number'!$B$2:$B$194,'Line Yield'!$C28)</f>
        <v>0</v>
      </c>
      <c r="K28" s="5">
        <f>SUMIFS('Job Number'!$Q$2:$Q$194,'Job Number'!$A$2:$A$194,'Line Yield'!K$1,'Job Number'!$E$2:$E$194,'Line Yield'!$A$27,'Job Number'!$B$2:$B$194,'Line Yield'!$C28)</f>
        <v>0</v>
      </c>
      <c r="L28" s="5">
        <f>SUMIFS('Job Number'!$Q$2:$Q$194,'Job Number'!$A$2:$A$194,'Line Yield'!L$1,'Job Number'!$E$2:$E$194,'Line Yield'!$A$27,'Job Number'!$B$2:$B$194,'Line Yield'!$C28)</f>
        <v>0</v>
      </c>
      <c r="M28" s="5">
        <f>SUMIFS('Job Number'!$Q$2:$Q$194,'Job Number'!$A$2:$A$194,'Line Yield'!M$1,'Job Number'!$E$2:$E$194,'Line Yield'!$A$27,'Job Number'!$B$2:$B$194,'Line Yield'!$C28)</f>
        <v>0</v>
      </c>
      <c r="N28" s="5">
        <f>SUMIFS('Job Number'!$Q$2:$Q$194,'Job Number'!$A$2:$A$194,'Line Yield'!N$1,'Job Number'!$E$2:$E$194,'Line Yield'!$A$27,'Job Number'!$B$2:$B$194,'Line Yield'!$C28)</f>
        <v>0</v>
      </c>
      <c r="O28" s="5">
        <f>SUMIFS('Job Number'!$Q$2:$Q$194,'Job Number'!$A$2:$A$194,'Line Yield'!O$1,'Job Number'!$E$2:$E$194,'Line Yield'!$A$27,'Job Number'!$B$2:$B$194,'Line Yield'!$C28)</f>
        <v>0</v>
      </c>
      <c r="P28" s="5">
        <f>SUMIFS('Job Number'!$Q$2:$Q$194,'Job Number'!$A$2:$A$194,'Line Yield'!P$1,'Job Number'!$E$2:$E$194,'Line Yield'!$A$27,'Job Number'!$B$2:$B$194,'Line Yield'!$C28)</f>
        <v>0</v>
      </c>
      <c r="Q28" s="5">
        <f>SUMIFS('Job Number'!$Q$2:$Q$194,'Job Number'!$A$2:$A$194,'Line Yield'!Q$1,'Job Number'!$E$2:$E$194,'Line Yield'!$A$27,'Job Number'!$B$2:$B$194,'Line Yield'!$C28)</f>
        <v>0</v>
      </c>
      <c r="R28" s="5">
        <f>SUMIFS('Job Number'!$Q$2:$Q$194,'Job Number'!$A$2:$A$194,'Line Yield'!R$1,'Job Number'!$E$2:$E$194,'Line Yield'!$A$27,'Job Number'!$B$2:$B$194,'Line Yield'!$C28)</f>
        <v>0</v>
      </c>
      <c r="S28" s="5">
        <f>SUMIFS('Job Number'!$Q$2:$Q$194,'Job Number'!$A$2:$A$194,'Line Yield'!S$1,'Job Number'!$E$2:$E$194,'Line Yield'!$A$27,'Job Number'!$B$2:$B$194,'Line Yield'!$C28)</f>
        <v>0</v>
      </c>
      <c r="T28" s="5">
        <f>SUMIFS('Job Number'!$Q$2:$Q$194,'Job Number'!$A$2:$A$194,'Line Yield'!T$1,'Job Number'!$E$2:$E$194,'Line Yield'!$A$27,'Job Number'!$B$2:$B$194,'Line Yield'!$C28)</f>
        <v>0</v>
      </c>
      <c r="U28" s="5">
        <f>SUMIFS('Job Number'!$Q$2:$Q$194,'Job Number'!$A$2:$A$194,'Line Yield'!U$1,'Job Number'!$E$2:$E$194,'Line Yield'!$A$27,'Job Number'!$B$2:$B$194,'Line Yield'!$C28)</f>
        <v>0</v>
      </c>
      <c r="V28" s="5">
        <f>SUMIFS('Job Number'!$Q$2:$Q$194,'Job Number'!$A$2:$A$194,'Line Yield'!V$1,'Job Number'!$E$2:$E$194,'Line Yield'!$A$27,'Job Number'!$B$2:$B$194,'Line Yield'!$C28)</f>
        <v>0</v>
      </c>
      <c r="W28" s="5">
        <f>SUMIFS('Job Number'!$Q$2:$Q$194,'Job Number'!$A$2:$A$194,'Line Yield'!W$1,'Job Number'!$E$2:$E$194,'Line Yield'!$A$27,'Job Number'!$B$2:$B$194,'Line Yield'!$C28)</f>
        <v>9.29434266488052E-2</v>
      </c>
      <c r="X28" s="5">
        <f>SUMIFS('Job Number'!$Q$2:$Q$194,'Job Number'!$A$2:$A$194,'Line Yield'!X$1,'Job Number'!$E$2:$E$194,'Line Yield'!$A$27,'Job Number'!$B$2:$B$194,'Line Yield'!$C28)</f>
        <v>0</v>
      </c>
      <c r="Y28" s="5">
        <f>SUMIFS('Job Number'!$Q$2:$Q$194,'Job Number'!$A$2:$A$194,'Line Yield'!Y$1,'Job Number'!$E$2:$E$194,'Line Yield'!$A$27,'Job Number'!$B$2:$B$194,'Line Yield'!$C28)</f>
        <v>0</v>
      </c>
      <c r="Z28" s="5">
        <f>SUMIFS('Job Number'!$Q$2:$Q$194,'Job Number'!$A$2:$A$194,'Line Yield'!Z$1,'Job Number'!$E$2:$E$194,'Line Yield'!$A$27,'Job Number'!$B$2:$B$194,'Line Yield'!$C28)</f>
        <v>0</v>
      </c>
      <c r="AA28" s="5">
        <f>SUMIFS('Job Number'!$Q$2:$Q$194,'Job Number'!$A$2:$A$194,'Line Yield'!AA$1,'Job Number'!$E$2:$E$194,'Line Yield'!$A$27,'Job Number'!$B$2:$B$194,'Line Yield'!$C28)</f>
        <v>0</v>
      </c>
      <c r="AB28" s="5">
        <f>SUMIFS('Job Number'!$Q$2:$Q$194,'Job Number'!$A$2:$A$194,'Line Yield'!AB$1,'Job Number'!$E$2:$E$194,'Line Yield'!$A$27,'Job Number'!$B$2:$B$194,'Line Yield'!$C28)</f>
        <v>0</v>
      </c>
      <c r="AC28" s="5">
        <f>SUMIFS('Job Number'!$Q$2:$Q$194,'Job Number'!$A$2:$A$194,'Line Yield'!AC$1,'Job Number'!$E$2:$E$194,'Line Yield'!$A$27,'Job Number'!$B$2:$B$194,'Line Yield'!$C28)</f>
        <v>0</v>
      </c>
      <c r="AD28" s="5">
        <f>SUMIFS('Job Number'!$Q$2:$Q$194,'Job Number'!$A$2:$A$194,'Line Yield'!AD$1,'Job Number'!$E$2:$E$194,'Line Yield'!$A$27,'Job Number'!$B$2:$B$194,'Line Yield'!$C28)</f>
        <v>0</v>
      </c>
      <c r="AE28" s="5">
        <f>SUMIFS('Job Number'!$Q$2:$Q$194,'Job Number'!$A$2:$A$194,'Line Yield'!AE$1,'Job Number'!$E$2:$E$194,'Line Yield'!$A$27,'Job Number'!$B$2:$B$194,'Line Yield'!$C28)</f>
        <v>0</v>
      </c>
      <c r="AF28" s="5">
        <f>SUMIFS('Job Number'!$Q$2:$Q$194,'Job Number'!$A$2:$A$194,'Line Yield'!AF$1,'Job Number'!$E$2:$E$194,'Line Yield'!$A$27,'Job Number'!$B$2:$B$194,'Line Yield'!$C28)</f>
        <v>0</v>
      </c>
      <c r="AG28" s="5">
        <f>SUMIFS('Job Number'!$Q$2:$Q$194,'Job Number'!$A$2:$A$194,'Line Yield'!AG$1,'Job Number'!$E$2:$E$194,'Line Yield'!$A$27,'Job Number'!$B$2:$B$194,'Line Yield'!$C28)</f>
        <v>0</v>
      </c>
    </row>
    <row r="30" spans="1:33">
      <c r="A30" s="62" t="str">
        <f>'Line Output'!A29</f>
        <v>W03-71010061-Y</v>
      </c>
      <c r="B30" s="62" t="str">
        <f>'Line Output'!B29</f>
        <v>AX88</v>
      </c>
      <c r="C30" s="9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ht="14.25" customHeight="1">
      <c r="A31" s="70"/>
      <c r="B31" s="5">
        <f>IFERROR(SUM(D31:AG31)/COUNTIF(D31:AG31,"&gt;0"),0)</f>
        <v>1.5434273310084495E-2</v>
      </c>
      <c r="C31" s="7" t="str">
        <f>'Line Output'!C30</f>
        <v>Y01</v>
      </c>
      <c r="D31" s="5">
        <f>SUMIFS('Job Number'!$Q$2:$Q$194,'Job Number'!$A$2:$A$194,'Line Yield'!D$1,'Job Number'!$E$2:$E$194,'Line Yield'!$A$30,'Job Number'!$B$2:$B$194,'Line Yield'!$C31)</f>
        <v>0</v>
      </c>
      <c r="E31" s="5">
        <f>SUMIFS('Job Number'!$Q$2:$Q$194,'Job Number'!$A$2:$A$194,'Line Yield'!E$1,'Job Number'!$E$2:$E$194,'Line Yield'!$A$30,'Job Number'!$B$2:$B$194,'Line Yield'!$C31)</f>
        <v>0</v>
      </c>
      <c r="F31" s="5">
        <f>SUMIFS('Job Number'!$Q$2:$Q$194,'Job Number'!$A$2:$A$194,'Line Yield'!F$1,'Job Number'!$E$2:$E$194,'Line Yield'!$A$30,'Job Number'!$B$2:$B$194,'Line Yield'!$C31)</f>
        <v>0</v>
      </c>
      <c r="G31" s="5">
        <f>SUMIFS('Job Number'!$Q$2:$Q$194,'Job Number'!$A$2:$A$194,'Line Yield'!G$1,'Job Number'!$E$2:$E$194,'Line Yield'!$A$30,'Job Number'!$B$2:$B$194,'Line Yield'!$C31)</f>
        <v>0</v>
      </c>
      <c r="H31" s="5">
        <f>SUMIFS('Job Number'!$Q$2:$Q$194,'Job Number'!$A$2:$A$194,'Line Yield'!H$1,'Job Number'!$E$2:$E$194,'Line Yield'!$A$30,'Job Number'!$B$2:$B$194,'Line Yield'!$C31)</f>
        <v>0</v>
      </c>
      <c r="I31" s="5">
        <f>SUMIFS('Job Number'!$Q$2:$Q$194,'Job Number'!$A$2:$A$194,'Line Yield'!I$1,'Job Number'!$E$2:$E$194,'Line Yield'!$A$30,'Job Number'!$B$2:$B$194,'Line Yield'!$C31)</f>
        <v>7.0829809465991203E-3</v>
      </c>
      <c r="J31" s="5">
        <f>SUMIFS('Job Number'!$Q$2:$Q$194,'Job Number'!$A$2:$A$194,'Line Yield'!J$1,'Job Number'!$E$2:$E$194,'Line Yield'!$A$30,'Job Number'!$B$2:$B$194,'Line Yield'!$C31)</f>
        <v>1.1951399094882877E-2</v>
      </c>
      <c r="K31" s="5">
        <f>SUMIFS('Job Number'!$Q$2:$Q$194,'Job Number'!$A$2:$A$194,'Line Yield'!K$1,'Job Number'!$E$2:$E$194,'Line Yield'!$A$30,'Job Number'!$B$2:$B$194,'Line Yield'!$C31)</f>
        <v>2.1839278518635197E-2</v>
      </c>
      <c r="L31" s="5">
        <f>SUMIFS('Job Number'!$Q$2:$Q$194,'Job Number'!$A$2:$A$194,'Line Yield'!L$1,'Job Number'!$E$2:$E$194,'Line Yield'!$A$30,'Job Number'!$B$2:$B$194,'Line Yield'!$C31)</f>
        <v>0</v>
      </c>
      <c r="M31" s="5">
        <f>SUMIFS('Job Number'!$Q$2:$Q$194,'Job Number'!$A$2:$A$194,'Line Yield'!M$1,'Job Number'!$E$2:$E$194,'Line Yield'!$A$30,'Job Number'!$B$2:$B$194,'Line Yield'!$C31)</f>
        <v>0</v>
      </c>
      <c r="N31" s="5">
        <f>SUMIFS('Job Number'!$Q$2:$Q$194,'Job Number'!$A$2:$A$194,'Line Yield'!N$1,'Job Number'!$E$2:$E$194,'Line Yield'!$A$30,'Job Number'!$B$2:$B$194,'Line Yield'!$C31)</f>
        <v>0</v>
      </c>
      <c r="O31" s="5">
        <f>SUMIFS('Job Number'!$Q$2:$Q$194,'Job Number'!$A$2:$A$194,'Line Yield'!O$1,'Job Number'!$E$2:$E$194,'Line Yield'!$A$30,'Job Number'!$B$2:$B$194,'Line Yield'!$C31)</f>
        <v>0</v>
      </c>
      <c r="P31" s="5">
        <f>SUMIFS('Job Number'!$Q$2:$Q$194,'Job Number'!$A$2:$A$194,'Line Yield'!P$1,'Job Number'!$E$2:$E$194,'Line Yield'!$A$30,'Job Number'!$B$2:$B$194,'Line Yield'!$C31)</f>
        <v>0</v>
      </c>
      <c r="Q31" s="5">
        <f>SUMIFS('Job Number'!$Q$2:$Q$194,'Job Number'!$A$2:$A$194,'Line Yield'!Q$1,'Job Number'!$E$2:$E$194,'Line Yield'!$A$30,'Job Number'!$B$2:$B$194,'Line Yield'!$C31)</f>
        <v>0</v>
      </c>
      <c r="R31" s="5">
        <f>SUMIFS('Job Number'!$Q$2:$Q$194,'Job Number'!$A$2:$A$194,'Line Yield'!R$1,'Job Number'!$E$2:$E$194,'Line Yield'!$A$30,'Job Number'!$B$2:$B$194,'Line Yield'!$C31)</f>
        <v>0</v>
      </c>
      <c r="S31" s="5">
        <f>SUMIFS('Job Number'!$Q$2:$Q$194,'Job Number'!$A$2:$A$194,'Line Yield'!S$1,'Job Number'!$E$2:$E$194,'Line Yield'!$A$30,'Job Number'!$B$2:$B$194,'Line Yield'!$C31)</f>
        <v>0</v>
      </c>
      <c r="T31" s="5">
        <f>SUMIFS('Job Number'!$Q$2:$Q$194,'Job Number'!$A$2:$A$194,'Line Yield'!T$1,'Job Number'!$E$2:$E$194,'Line Yield'!$A$30,'Job Number'!$B$2:$B$194,'Line Yield'!$C31)</f>
        <v>0</v>
      </c>
      <c r="U31" s="5">
        <f>SUMIFS('Job Number'!$Q$2:$Q$194,'Job Number'!$A$2:$A$194,'Line Yield'!U$1,'Job Number'!$E$2:$E$194,'Line Yield'!$A$30,'Job Number'!$B$2:$B$194,'Line Yield'!$C31)</f>
        <v>0</v>
      </c>
      <c r="V31" s="5">
        <f>SUMIFS('Job Number'!$Q$2:$Q$194,'Job Number'!$A$2:$A$194,'Line Yield'!V$1,'Job Number'!$E$2:$E$194,'Line Yield'!$A$30,'Job Number'!$B$2:$B$194,'Line Yield'!$C31)</f>
        <v>0</v>
      </c>
      <c r="W31" s="5">
        <f>SUMIFS('Job Number'!$Q$2:$Q$194,'Job Number'!$A$2:$A$194,'Line Yield'!W$1,'Job Number'!$E$2:$E$194,'Line Yield'!$A$30,'Job Number'!$B$2:$B$194,'Line Yield'!$C31)</f>
        <v>0</v>
      </c>
      <c r="X31" s="5">
        <f>SUMIFS('Job Number'!$Q$2:$Q$194,'Job Number'!$A$2:$A$194,'Line Yield'!X$1,'Job Number'!$E$2:$E$194,'Line Yield'!$A$30,'Job Number'!$B$2:$B$194,'Line Yield'!$C31)</f>
        <v>0</v>
      </c>
      <c r="Y31" s="5">
        <f>SUMIFS('Job Number'!$Q$2:$Q$194,'Job Number'!$A$2:$A$194,'Line Yield'!Y$1,'Job Number'!$E$2:$E$194,'Line Yield'!$A$30,'Job Number'!$B$2:$B$194,'Line Yield'!$C31)</f>
        <v>2.0863434680220786E-2</v>
      </c>
      <c r="Z31" s="5">
        <f>SUMIFS('Job Number'!$Q$2:$Q$194,'Job Number'!$A$2:$A$194,'Line Yield'!Z$1,'Job Number'!$E$2:$E$194,'Line Yield'!$A$30,'Job Number'!$B$2:$B$194,'Line Yield'!$C31)</f>
        <v>0</v>
      </c>
      <c r="AA31" s="5">
        <f>SUMIFS('Job Number'!$Q$2:$Q$194,'Job Number'!$A$2:$A$194,'Line Yield'!AA$1,'Job Number'!$E$2:$E$194,'Line Yield'!$A$30,'Job Number'!$B$2:$B$194,'Line Yield'!$C31)</f>
        <v>0</v>
      </c>
      <c r="AB31" s="5">
        <f>SUMIFS('Job Number'!$Q$2:$Q$194,'Job Number'!$A$2:$A$194,'Line Yield'!AB$1,'Job Number'!$E$2:$E$194,'Line Yield'!$A$30,'Job Number'!$B$2:$B$194,'Line Yield'!$C31)</f>
        <v>0</v>
      </c>
      <c r="AC31" s="5">
        <f>SUMIFS('Job Number'!$Q$2:$Q$194,'Job Number'!$A$2:$A$194,'Line Yield'!AC$1,'Job Number'!$E$2:$E$194,'Line Yield'!$A$30,'Job Number'!$B$2:$B$194,'Line Yield'!$C31)</f>
        <v>0</v>
      </c>
      <c r="AD31" s="5">
        <f>SUMIFS('Job Number'!$Q$2:$Q$194,'Job Number'!$A$2:$A$194,'Line Yield'!AD$1,'Job Number'!$E$2:$E$194,'Line Yield'!$A$30,'Job Number'!$B$2:$B$194,'Line Yield'!$C31)</f>
        <v>0</v>
      </c>
      <c r="AE31" s="5">
        <f>SUMIFS('Job Number'!$Q$2:$Q$194,'Job Number'!$A$2:$A$194,'Line Yield'!AE$1,'Job Number'!$E$2:$E$194,'Line Yield'!$A$30,'Job Number'!$B$2:$B$194,'Line Yield'!$C31)</f>
        <v>0</v>
      </c>
      <c r="AF31" s="5">
        <f>SUMIFS('Job Number'!$Q$2:$Q$194,'Job Number'!$A$2:$A$194,'Line Yield'!AF$1,'Job Number'!$E$2:$E$194,'Line Yield'!$A$30,'Job Number'!$B$2:$B$194,'Line Yield'!$C31)</f>
        <v>0</v>
      </c>
      <c r="AG31" s="5">
        <f>SUMIFS('Job Number'!$Q$2:$Q$194,'Job Number'!$A$2:$A$194,'Line Yield'!AG$1,'Job Number'!$E$2:$E$194,'Line Yield'!$A$30,'Job Number'!$B$2:$B$194,'Line Yield'!$C31)</f>
        <v>0</v>
      </c>
    </row>
    <row r="33" spans="1:33" ht="15.75" customHeight="1">
      <c r="A33" s="62" t="str">
        <f>'Line Output'!A32</f>
        <v>W03-25040027-Y</v>
      </c>
      <c r="B33" s="62" t="str">
        <f>'Line Output'!B32</f>
        <v>28#*2C+24#*2C+AL+D+</v>
      </c>
      <c r="C33" s="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1:33" ht="14.25" customHeight="1">
      <c r="A34" s="70"/>
      <c r="B34" s="5">
        <f>IFERROR(SUM(D34:AG34)/COUNTIF(D34:AG34,"&gt;0"),0)</f>
        <v>0</v>
      </c>
      <c r="C34" s="7" t="str">
        <f>'Line Output'!C33</f>
        <v>Y01</v>
      </c>
      <c r="D34" s="5">
        <f>SUMIFS('Job Number'!$Q$2:$Q$194,'Job Number'!$A$2:$A$194,'Line Yield'!D$1,'Job Number'!$E$2:$E$194,'Line Yield'!$A$33,'Job Number'!$B$2:$B$194,'Line Yield'!$C34)</f>
        <v>0</v>
      </c>
      <c r="E34" s="5">
        <f>SUMIFS('Job Number'!$Q$2:$Q$194,'Job Number'!$A$2:$A$194,'Line Yield'!E$1,'Job Number'!$E$2:$E$194,'Line Yield'!$A$33,'Job Number'!$B$2:$B$194,'Line Yield'!$C34)</f>
        <v>0</v>
      </c>
      <c r="F34" s="5">
        <f>SUMIFS('Job Number'!$Q$2:$Q$194,'Job Number'!$A$2:$A$194,'Line Yield'!F$1,'Job Number'!$E$2:$E$194,'Line Yield'!$A$33,'Job Number'!$B$2:$B$194,'Line Yield'!$C34)</f>
        <v>0</v>
      </c>
      <c r="G34" s="5">
        <f>SUMIFS('Job Number'!$Q$2:$Q$194,'Job Number'!$A$2:$A$194,'Line Yield'!G$1,'Job Number'!$E$2:$E$194,'Line Yield'!$A$33,'Job Number'!$B$2:$B$194,'Line Yield'!$C34)</f>
        <v>0</v>
      </c>
      <c r="H34" s="5">
        <f>SUMIFS('Job Number'!$Q$2:$Q$194,'Job Number'!$A$2:$A$194,'Line Yield'!H$1,'Job Number'!$E$2:$E$194,'Line Yield'!$A$33,'Job Number'!$B$2:$B$194,'Line Yield'!$C34)</f>
        <v>0</v>
      </c>
      <c r="I34" s="5">
        <f>SUMIFS('Job Number'!$Q$2:$Q$194,'Job Number'!$A$2:$A$194,'Line Yield'!I$1,'Job Number'!$E$2:$E$194,'Line Yield'!$A$33,'Job Number'!$B$2:$B$194,'Line Yield'!$C34)</f>
        <v>0</v>
      </c>
      <c r="J34" s="5">
        <f>SUMIFS('Job Number'!$Q$2:$Q$194,'Job Number'!$A$2:$A$194,'Line Yield'!J$1,'Job Number'!$E$2:$E$194,'Line Yield'!$A$33,'Job Number'!$B$2:$B$194,'Line Yield'!$C34)</f>
        <v>0</v>
      </c>
      <c r="K34" s="5">
        <f>SUMIFS('Job Number'!$Q$2:$Q$194,'Job Number'!$A$2:$A$194,'Line Yield'!K$1,'Job Number'!$E$2:$E$194,'Line Yield'!$A$33,'Job Number'!$B$2:$B$194,'Line Yield'!$C34)</f>
        <v>0</v>
      </c>
      <c r="L34" s="5">
        <f>SUMIFS('Job Number'!$Q$2:$Q$194,'Job Number'!$A$2:$A$194,'Line Yield'!L$1,'Job Number'!$E$2:$E$194,'Line Yield'!$A$33,'Job Number'!$B$2:$B$194,'Line Yield'!$C34)</f>
        <v>0</v>
      </c>
      <c r="M34" s="5">
        <f>SUMIFS('Job Number'!$Q$2:$Q$194,'Job Number'!$A$2:$A$194,'Line Yield'!M$1,'Job Number'!$E$2:$E$194,'Line Yield'!$A$33,'Job Number'!$B$2:$B$194,'Line Yield'!$C34)</f>
        <v>0</v>
      </c>
      <c r="N34" s="5">
        <f>SUMIFS('Job Number'!$Q$2:$Q$194,'Job Number'!$A$2:$A$194,'Line Yield'!N$1,'Job Number'!$E$2:$E$194,'Line Yield'!$A$33,'Job Number'!$B$2:$B$194,'Line Yield'!$C34)</f>
        <v>0</v>
      </c>
      <c r="O34" s="5">
        <f>SUMIFS('Job Number'!$Q$2:$Q$194,'Job Number'!$A$2:$A$194,'Line Yield'!O$1,'Job Number'!$E$2:$E$194,'Line Yield'!$A$33,'Job Number'!$B$2:$B$194,'Line Yield'!$C34)</f>
        <v>0</v>
      </c>
      <c r="P34" s="5">
        <f>SUMIFS('Job Number'!$Q$2:$Q$194,'Job Number'!$A$2:$A$194,'Line Yield'!P$1,'Job Number'!$E$2:$E$194,'Line Yield'!$A$33,'Job Number'!$B$2:$B$194,'Line Yield'!$C34)</f>
        <v>0</v>
      </c>
      <c r="Q34" s="5">
        <f>SUMIFS('Job Number'!$Q$2:$Q$194,'Job Number'!$A$2:$A$194,'Line Yield'!Q$1,'Job Number'!$E$2:$E$194,'Line Yield'!$A$33,'Job Number'!$B$2:$B$194,'Line Yield'!$C34)</f>
        <v>0</v>
      </c>
      <c r="R34" s="5">
        <f>SUMIFS('Job Number'!$Q$2:$Q$194,'Job Number'!$A$2:$A$194,'Line Yield'!R$1,'Job Number'!$E$2:$E$194,'Line Yield'!$A$33,'Job Number'!$B$2:$B$194,'Line Yield'!$C34)</f>
        <v>0</v>
      </c>
      <c r="S34" s="5">
        <f>SUMIFS('Job Number'!$Q$2:$Q$194,'Job Number'!$A$2:$A$194,'Line Yield'!S$1,'Job Number'!$E$2:$E$194,'Line Yield'!$A$33,'Job Number'!$B$2:$B$194,'Line Yield'!$C34)</f>
        <v>0</v>
      </c>
      <c r="T34" s="5">
        <f>SUMIFS('Job Number'!$Q$2:$Q$194,'Job Number'!$A$2:$A$194,'Line Yield'!T$1,'Job Number'!$E$2:$E$194,'Line Yield'!$A$33,'Job Number'!$B$2:$B$194,'Line Yield'!$C34)</f>
        <v>0</v>
      </c>
      <c r="U34" s="5">
        <f>SUMIFS('Job Number'!$Q$2:$Q$194,'Job Number'!$A$2:$A$194,'Line Yield'!U$1,'Job Number'!$E$2:$E$194,'Line Yield'!$A$33,'Job Number'!$B$2:$B$194,'Line Yield'!$C34)</f>
        <v>0</v>
      </c>
      <c r="V34" s="5">
        <f>SUMIFS('Job Number'!$Q$2:$Q$194,'Job Number'!$A$2:$A$194,'Line Yield'!V$1,'Job Number'!$E$2:$E$194,'Line Yield'!$A$33,'Job Number'!$B$2:$B$194,'Line Yield'!$C34)</f>
        <v>0</v>
      </c>
      <c r="W34" s="5">
        <f>SUMIFS('Job Number'!$Q$2:$Q$194,'Job Number'!$A$2:$A$194,'Line Yield'!W$1,'Job Number'!$E$2:$E$194,'Line Yield'!$A$33,'Job Number'!$B$2:$B$194,'Line Yield'!$C34)</f>
        <v>0</v>
      </c>
      <c r="X34" s="5">
        <f>SUMIFS('Job Number'!$Q$2:$Q$194,'Job Number'!$A$2:$A$194,'Line Yield'!X$1,'Job Number'!$E$2:$E$194,'Line Yield'!$A$33,'Job Number'!$B$2:$B$194,'Line Yield'!$C34)</f>
        <v>0</v>
      </c>
      <c r="Y34" s="5">
        <f>SUMIFS('Job Number'!$Q$2:$Q$194,'Job Number'!$A$2:$A$194,'Line Yield'!Y$1,'Job Number'!$E$2:$E$194,'Line Yield'!$A$33,'Job Number'!$B$2:$B$194,'Line Yield'!$C34)</f>
        <v>0</v>
      </c>
      <c r="Z34" s="5">
        <f>SUMIFS('Job Number'!$Q$2:$Q$194,'Job Number'!$A$2:$A$194,'Line Yield'!Z$1,'Job Number'!$E$2:$E$194,'Line Yield'!$A$33,'Job Number'!$B$2:$B$194,'Line Yield'!$C34)</f>
        <v>0</v>
      </c>
      <c r="AA34" s="5">
        <f>SUMIFS('Job Number'!$Q$2:$Q$194,'Job Number'!$A$2:$A$194,'Line Yield'!AA$1,'Job Number'!$E$2:$E$194,'Line Yield'!$A$33,'Job Number'!$B$2:$B$194,'Line Yield'!$C34)</f>
        <v>0</v>
      </c>
      <c r="AB34" s="5">
        <f>SUMIFS('Job Number'!$Q$2:$Q$194,'Job Number'!$A$2:$A$194,'Line Yield'!AB$1,'Job Number'!$E$2:$E$194,'Line Yield'!$A$33,'Job Number'!$B$2:$B$194,'Line Yield'!$C34)</f>
        <v>0</v>
      </c>
      <c r="AC34" s="5">
        <f>SUMIFS('Job Number'!$Q$2:$Q$194,'Job Number'!$A$2:$A$194,'Line Yield'!AC$1,'Job Number'!$E$2:$E$194,'Line Yield'!$A$33,'Job Number'!$B$2:$B$194,'Line Yield'!$C34)</f>
        <v>0</v>
      </c>
      <c r="AD34" s="5">
        <f>SUMIFS('Job Number'!$Q$2:$Q$194,'Job Number'!$A$2:$A$194,'Line Yield'!AD$1,'Job Number'!$E$2:$E$194,'Line Yield'!$A$33,'Job Number'!$B$2:$B$194,'Line Yield'!$C34)</f>
        <v>0</v>
      </c>
      <c r="AE34" s="5">
        <f>SUMIFS('Job Number'!$Q$2:$Q$194,'Job Number'!$A$2:$A$194,'Line Yield'!AE$1,'Job Number'!$E$2:$E$194,'Line Yield'!$A$33,'Job Number'!$B$2:$B$194,'Line Yield'!$C34)</f>
        <v>0</v>
      </c>
      <c r="AF34" s="5">
        <f>SUMIFS('Job Number'!$Q$2:$Q$194,'Job Number'!$A$2:$A$194,'Line Yield'!AF$1,'Job Number'!$E$2:$E$194,'Line Yield'!$A$33,'Job Number'!$B$2:$B$194,'Line Yield'!$C34)</f>
        <v>0</v>
      </c>
      <c r="AG34" s="5">
        <f>SUMIFS('Job Number'!$Q$2:$Q$194,'Job Number'!$A$2:$A$194,'Line Yield'!AG$1,'Job Number'!$E$2:$E$194,'Line Yield'!$A$33,'Job Number'!$B$2:$B$194,'Line Yield'!$C34)</f>
        <v>0</v>
      </c>
    </row>
    <row r="36" spans="1:33" ht="15.75" customHeight="1">
      <c r="A36" s="62" t="str">
        <f>'Line Output'!A35</f>
        <v>W03-25040028-Y</v>
      </c>
      <c r="B36" s="62" t="str">
        <f>'Line Output'!B35</f>
        <v>28#*2C+24#*2C+AL+D+</v>
      </c>
      <c r="C36" s="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:33" ht="14.25" customHeight="1">
      <c r="A37" s="70"/>
      <c r="B37" s="5">
        <f>IFERROR(SUM(D37:AG37)/COUNTIF(D37:AG37,"&gt;0"),0)</f>
        <v>0</v>
      </c>
      <c r="C37" s="7" t="str">
        <f>'Line Output'!C36</f>
        <v>Y01</v>
      </c>
      <c r="D37" s="5">
        <f>SUMIFS('Job Number'!$Q$2:$Q$194,'Job Number'!$A$2:$A$194,'Line Yield'!D$1,'Job Number'!$E$2:$E$194,'Line Yield'!$A$36,'Job Number'!$B$2:$B$194,'Line Yield'!$C37)</f>
        <v>0</v>
      </c>
      <c r="E37" s="5">
        <f>SUMIFS('Job Number'!$Q$2:$Q$194,'Job Number'!$A$2:$A$194,'Line Yield'!E$1,'Job Number'!$E$2:$E$194,'Line Yield'!$A$36,'Job Number'!$B$2:$B$194,'Line Yield'!$C37)</f>
        <v>0</v>
      </c>
      <c r="F37" s="5">
        <f>SUMIFS('Job Number'!$Q$2:$Q$194,'Job Number'!$A$2:$A$194,'Line Yield'!F$1,'Job Number'!$E$2:$E$194,'Line Yield'!$A$36,'Job Number'!$B$2:$B$194,'Line Yield'!$C37)</f>
        <v>0</v>
      </c>
      <c r="G37" s="5">
        <f>SUMIFS('Job Number'!$Q$2:$Q$194,'Job Number'!$A$2:$A$194,'Line Yield'!G$1,'Job Number'!$E$2:$E$194,'Line Yield'!$A$36,'Job Number'!$B$2:$B$194,'Line Yield'!$C37)</f>
        <v>0</v>
      </c>
      <c r="H37" s="5">
        <f>SUMIFS('Job Number'!$Q$2:$Q$194,'Job Number'!$A$2:$A$194,'Line Yield'!H$1,'Job Number'!$E$2:$E$194,'Line Yield'!$A$36,'Job Number'!$B$2:$B$194,'Line Yield'!$C37)</f>
        <v>0</v>
      </c>
      <c r="I37" s="5">
        <f>SUMIFS('Job Number'!$Q$2:$Q$194,'Job Number'!$A$2:$A$194,'Line Yield'!I$1,'Job Number'!$E$2:$E$194,'Line Yield'!$A$36,'Job Number'!$B$2:$B$194,'Line Yield'!$C37)</f>
        <v>0</v>
      </c>
      <c r="J37" s="5">
        <f>SUMIFS('Job Number'!$Q$2:$Q$194,'Job Number'!$A$2:$A$194,'Line Yield'!J$1,'Job Number'!$E$2:$E$194,'Line Yield'!$A$36,'Job Number'!$B$2:$B$194,'Line Yield'!$C37)</f>
        <v>0</v>
      </c>
      <c r="K37" s="5">
        <f>SUMIFS('Job Number'!$Q$2:$Q$194,'Job Number'!$A$2:$A$194,'Line Yield'!K$1,'Job Number'!$E$2:$E$194,'Line Yield'!$A$36,'Job Number'!$B$2:$B$194,'Line Yield'!$C37)</f>
        <v>0</v>
      </c>
      <c r="L37" s="5">
        <f>SUMIFS('Job Number'!$Q$2:$Q$194,'Job Number'!$A$2:$A$194,'Line Yield'!L$1,'Job Number'!$E$2:$E$194,'Line Yield'!$A$36,'Job Number'!$B$2:$B$194,'Line Yield'!$C37)</f>
        <v>0</v>
      </c>
      <c r="M37" s="5">
        <f>SUMIFS('Job Number'!$Q$2:$Q$194,'Job Number'!$A$2:$A$194,'Line Yield'!M$1,'Job Number'!$E$2:$E$194,'Line Yield'!$A$36,'Job Number'!$B$2:$B$194,'Line Yield'!$C37)</f>
        <v>0</v>
      </c>
      <c r="N37" s="5">
        <f>SUMIFS('Job Number'!$Q$2:$Q$194,'Job Number'!$A$2:$A$194,'Line Yield'!N$1,'Job Number'!$E$2:$E$194,'Line Yield'!$A$36,'Job Number'!$B$2:$B$194,'Line Yield'!$C37)</f>
        <v>0</v>
      </c>
      <c r="O37" s="5">
        <f>SUMIFS('Job Number'!$Q$2:$Q$194,'Job Number'!$A$2:$A$194,'Line Yield'!O$1,'Job Number'!$E$2:$E$194,'Line Yield'!$A$36,'Job Number'!$B$2:$B$194,'Line Yield'!$C37)</f>
        <v>0</v>
      </c>
      <c r="P37" s="5">
        <f>SUMIFS('Job Number'!$Q$2:$Q$194,'Job Number'!$A$2:$A$194,'Line Yield'!P$1,'Job Number'!$E$2:$E$194,'Line Yield'!$A$36,'Job Number'!$B$2:$B$194,'Line Yield'!$C37)</f>
        <v>0</v>
      </c>
      <c r="Q37" s="5">
        <f>SUMIFS('Job Number'!$Q$2:$Q$194,'Job Number'!$A$2:$A$194,'Line Yield'!Q$1,'Job Number'!$E$2:$E$194,'Line Yield'!$A$36,'Job Number'!$B$2:$B$194,'Line Yield'!$C37)</f>
        <v>0</v>
      </c>
      <c r="R37" s="5">
        <f>SUMIFS('Job Number'!$Q$2:$Q$194,'Job Number'!$A$2:$A$194,'Line Yield'!R$1,'Job Number'!$E$2:$E$194,'Line Yield'!$A$36,'Job Number'!$B$2:$B$194,'Line Yield'!$C37)</f>
        <v>0</v>
      </c>
      <c r="S37" s="5">
        <f>SUMIFS('Job Number'!$Q$2:$Q$194,'Job Number'!$A$2:$A$194,'Line Yield'!S$1,'Job Number'!$E$2:$E$194,'Line Yield'!$A$36,'Job Number'!$B$2:$B$194,'Line Yield'!$C37)</f>
        <v>0</v>
      </c>
      <c r="T37" s="5">
        <f>SUMIFS('Job Number'!$Q$2:$Q$194,'Job Number'!$A$2:$A$194,'Line Yield'!T$1,'Job Number'!$E$2:$E$194,'Line Yield'!$A$36,'Job Number'!$B$2:$B$194,'Line Yield'!$C37)</f>
        <v>0</v>
      </c>
      <c r="U37" s="5">
        <f>SUMIFS('Job Number'!$Q$2:$Q$194,'Job Number'!$A$2:$A$194,'Line Yield'!U$1,'Job Number'!$E$2:$E$194,'Line Yield'!$A$36,'Job Number'!$B$2:$B$194,'Line Yield'!$C37)</f>
        <v>0</v>
      </c>
      <c r="V37" s="5">
        <f>SUMIFS('Job Number'!$Q$2:$Q$194,'Job Number'!$A$2:$A$194,'Line Yield'!V$1,'Job Number'!$E$2:$E$194,'Line Yield'!$A$36,'Job Number'!$B$2:$B$194,'Line Yield'!$C37)</f>
        <v>0</v>
      </c>
      <c r="W37" s="5">
        <f>SUMIFS('Job Number'!$Q$2:$Q$194,'Job Number'!$A$2:$A$194,'Line Yield'!W$1,'Job Number'!$E$2:$E$194,'Line Yield'!$A$36,'Job Number'!$B$2:$B$194,'Line Yield'!$C37)</f>
        <v>0</v>
      </c>
      <c r="X37" s="5">
        <f>SUMIFS('Job Number'!$Q$2:$Q$194,'Job Number'!$A$2:$A$194,'Line Yield'!X$1,'Job Number'!$E$2:$E$194,'Line Yield'!$A$36,'Job Number'!$B$2:$B$194,'Line Yield'!$C37)</f>
        <v>0</v>
      </c>
      <c r="Y37" s="5">
        <f>SUMIFS('Job Number'!$Q$2:$Q$194,'Job Number'!$A$2:$A$194,'Line Yield'!Y$1,'Job Number'!$E$2:$E$194,'Line Yield'!$A$36,'Job Number'!$B$2:$B$194,'Line Yield'!$C37)</f>
        <v>0</v>
      </c>
      <c r="Z37" s="5">
        <f>SUMIFS('Job Number'!$Q$2:$Q$194,'Job Number'!$A$2:$A$194,'Line Yield'!Z$1,'Job Number'!$E$2:$E$194,'Line Yield'!$A$36,'Job Number'!$B$2:$B$194,'Line Yield'!$C37)</f>
        <v>0</v>
      </c>
      <c r="AA37" s="5">
        <f>SUMIFS('Job Number'!$Q$2:$Q$194,'Job Number'!$A$2:$A$194,'Line Yield'!AA$1,'Job Number'!$E$2:$E$194,'Line Yield'!$A$36,'Job Number'!$B$2:$B$194,'Line Yield'!$C37)</f>
        <v>0</v>
      </c>
      <c r="AB37" s="5">
        <f>SUMIFS('Job Number'!$Q$2:$Q$194,'Job Number'!$A$2:$A$194,'Line Yield'!AB$1,'Job Number'!$E$2:$E$194,'Line Yield'!$A$36,'Job Number'!$B$2:$B$194,'Line Yield'!$C37)</f>
        <v>0</v>
      </c>
      <c r="AC37" s="5">
        <f>SUMIFS('Job Number'!$Q$2:$Q$194,'Job Number'!$A$2:$A$194,'Line Yield'!AC$1,'Job Number'!$E$2:$E$194,'Line Yield'!$A$36,'Job Number'!$B$2:$B$194,'Line Yield'!$C37)</f>
        <v>0</v>
      </c>
      <c r="AD37" s="5">
        <f>SUMIFS('Job Number'!$Q$2:$Q$194,'Job Number'!$A$2:$A$194,'Line Yield'!AD$1,'Job Number'!$E$2:$E$194,'Line Yield'!$A$36,'Job Number'!$B$2:$B$194,'Line Yield'!$C37)</f>
        <v>0</v>
      </c>
      <c r="AE37" s="5">
        <f>SUMIFS('Job Number'!$Q$2:$Q$194,'Job Number'!$A$2:$A$194,'Line Yield'!AE$1,'Job Number'!$E$2:$E$194,'Line Yield'!$A$36,'Job Number'!$B$2:$B$194,'Line Yield'!$C37)</f>
        <v>0</v>
      </c>
      <c r="AF37" s="5">
        <f>SUMIFS('Job Number'!$Q$2:$Q$194,'Job Number'!$A$2:$A$194,'Line Yield'!AF$1,'Job Number'!$E$2:$E$194,'Line Yield'!$A$36,'Job Number'!$B$2:$B$194,'Line Yield'!$C37)</f>
        <v>0</v>
      </c>
      <c r="AG37" s="5">
        <f>SUMIFS('Job Number'!$Q$2:$Q$194,'Job Number'!$A$2:$A$194,'Line Yield'!AG$1,'Job Number'!$E$2:$E$194,'Line Yield'!$A$36,'Job Number'!$B$2:$B$194,'Line Yield'!$C37)</f>
        <v>0</v>
      </c>
    </row>
    <row r="39" spans="1:33" ht="15.75" customHeight="1">
      <c r="A39" s="62" t="str">
        <f>'Line Output'!A38</f>
        <v>W03-25040029-Y</v>
      </c>
      <c r="B39" s="62" t="str">
        <f>'Line Output'!B38</f>
        <v>28#*2C+24#*2C+AL+D+</v>
      </c>
      <c r="C39" s="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4.25" customHeight="1">
      <c r="A40" s="70"/>
      <c r="B40" s="5">
        <f>IFERROR(SUM(D40:AG40)/COUNTIF(D40:AG40,"&gt;0"),0)</f>
        <v>0</v>
      </c>
      <c r="C40" s="7" t="str">
        <f>'Line Output'!C39</f>
        <v>Y01</v>
      </c>
      <c r="D40" s="5">
        <f>SUMIFS('Job Number'!$Q$2:$Q$194,'Job Number'!$A$2:$A$194,'Line Yield'!D$1,'Job Number'!$E$2:$E$194,'Line Yield'!$A$39,'Job Number'!$B$2:$B$194,'Line Yield'!$C40)</f>
        <v>0</v>
      </c>
      <c r="E40" s="5">
        <f>SUMIFS('Job Number'!$Q$2:$Q$194,'Job Number'!$A$2:$A$194,'Line Yield'!E$1,'Job Number'!$E$2:$E$194,'Line Yield'!$A$39,'Job Number'!$B$2:$B$194,'Line Yield'!$C40)</f>
        <v>0</v>
      </c>
      <c r="F40" s="5">
        <f>SUMIFS('Job Number'!$Q$2:$Q$194,'Job Number'!$A$2:$A$194,'Line Yield'!F$1,'Job Number'!$E$2:$E$194,'Line Yield'!$A$39,'Job Number'!$B$2:$B$194,'Line Yield'!$C40)</f>
        <v>0</v>
      </c>
      <c r="G40" s="5">
        <f>SUMIFS('Job Number'!$Q$2:$Q$194,'Job Number'!$A$2:$A$194,'Line Yield'!G$1,'Job Number'!$E$2:$E$194,'Line Yield'!$A$39,'Job Number'!$B$2:$B$194,'Line Yield'!$C40)</f>
        <v>0</v>
      </c>
      <c r="H40" s="5">
        <f>SUMIFS('Job Number'!$Q$2:$Q$194,'Job Number'!$A$2:$A$194,'Line Yield'!H$1,'Job Number'!$E$2:$E$194,'Line Yield'!$A$39,'Job Number'!$B$2:$B$194,'Line Yield'!$C40)</f>
        <v>0</v>
      </c>
      <c r="I40" s="5">
        <f>SUMIFS('Job Number'!$Q$2:$Q$194,'Job Number'!$A$2:$A$194,'Line Yield'!I$1,'Job Number'!$E$2:$E$194,'Line Yield'!$A$39,'Job Number'!$B$2:$B$194,'Line Yield'!$C40)</f>
        <v>0</v>
      </c>
      <c r="J40" s="5">
        <f>SUMIFS('Job Number'!$Q$2:$Q$194,'Job Number'!$A$2:$A$194,'Line Yield'!J$1,'Job Number'!$E$2:$E$194,'Line Yield'!$A$39,'Job Number'!$B$2:$B$194,'Line Yield'!$C40)</f>
        <v>0</v>
      </c>
      <c r="K40" s="5">
        <f>SUMIFS('Job Number'!$Q$2:$Q$194,'Job Number'!$A$2:$A$194,'Line Yield'!K$1,'Job Number'!$E$2:$E$194,'Line Yield'!$A$39,'Job Number'!$B$2:$B$194,'Line Yield'!$C40)</f>
        <v>0</v>
      </c>
      <c r="L40" s="5">
        <f>SUMIFS('Job Number'!$Q$2:$Q$194,'Job Number'!$A$2:$A$194,'Line Yield'!L$1,'Job Number'!$E$2:$E$194,'Line Yield'!$A$39,'Job Number'!$B$2:$B$194,'Line Yield'!$C40)</f>
        <v>0</v>
      </c>
      <c r="M40" s="5">
        <f>SUMIFS('Job Number'!$Q$2:$Q$194,'Job Number'!$A$2:$A$194,'Line Yield'!M$1,'Job Number'!$E$2:$E$194,'Line Yield'!$A$39,'Job Number'!$B$2:$B$194,'Line Yield'!$C40)</f>
        <v>0</v>
      </c>
      <c r="N40" s="5">
        <f>SUMIFS('Job Number'!$Q$2:$Q$194,'Job Number'!$A$2:$A$194,'Line Yield'!N$1,'Job Number'!$E$2:$E$194,'Line Yield'!$A$39,'Job Number'!$B$2:$B$194,'Line Yield'!$C40)</f>
        <v>0</v>
      </c>
      <c r="O40" s="5">
        <f>SUMIFS('Job Number'!$Q$2:$Q$194,'Job Number'!$A$2:$A$194,'Line Yield'!O$1,'Job Number'!$E$2:$E$194,'Line Yield'!$A$39,'Job Number'!$B$2:$B$194,'Line Yield'!$C40)</f>
        <v>0</v>
      </c>
      <c r="P40" s="5">
        <f>SUMIFS('Job Number'!$Q$2:$Q$194,'Job Number'!$A$2:$A$194,'Line Yield'!P$1,'Job Number'!$E$2:$E$194,'Line Yield'!$A$39,'Job Number'!$B$2:$B$194,'Line Yield'!$C40)</f>
        <v>0</v>
      </c>
      <c r="Q40" s="5">
        <f>SUMIFS('Job Number'!$Q$2:$Q$194,'Job Number'!$A$2:$A$194,'Line Yield'!Q$1,'Job Number'!$E$2:$E$194,'Line Yield'!$A$39,'Job Number'!$B$2:$B$194,'Line Yield'!$C40)</f>
        <v>0</v>
      </c>
      <c r="R40" s="5">
        <f>SUMIFS('Job Number'!$Q$2:$Q$194,'Job Number'!$A$2:$A$194,'Line Yield'!R$1,'Job Number'!$E$2:$E$194,'Line Yield'!$A$39,'Job Number'!$B$2:$B$194,'Line Yield'!$C40)</f>
        <v>0</v>
      </c>
      <c r="S40" s="5">
        <f>SUMIFS('Job Number'!$Q$2:$Q$194,'Job Number'!$A$2:$A$194,'Line Yield'!S$1,'Job Number'!$E$2:$E$194,'Line Yield'!$A$39,'Job Number'!$B$2:$B$194,'Line Yield'!$C40)</f>
        <v>0</v>
      </c>
      <c r="T40" s="5">
        <f>SUMIFS('Job Number'!$Q$2:$Q$194,'Job Number'!$A$2:$A$194,'Line Yield'!T$1,'Job Number'!$E$2:$E$194,'Line Yield'!$A$39,'Job Number'!$B$2:$B$194,'Line Yield'!$C40)</f>
        <v>0</v>
      </c>
      <c r="U40" s="5">
        <f>SUMIFS('Job Number'!$Q$2:$Q$194,'Job Number'!$A$2:$A$194,'Line Yield'!U$1,'Job Number'!$E$2:$E$194,'Line Yield'!$A$39,'Job Number'!$B$2:$B$194,'Line Yield'!$C40)</f>
        <v>0</v>
      </c>
      <c r="V40" s="5">
        <f>SUMIFS('Job Number'!$Q$2:$Q$194,'Job Number'!$A$2:$A$194,'Line Yield'!V$1,'Job Number'!$E$2:$E$194,'Line Yield'!$A$39,'Job Number'!$B$2:$B$194,'Line Yield'!$C40)</f>
        <v>0</v>
      </c>
      <c r="W40" s="5">
        <f>SUMIFS('Job Number'!$Q$2:$Q$194,'Job Number'!$A$2:$A$194,'Line Yield'!W$1,'Job Number'!$E$2:$E$194,'Line Yield'!$A$39,'Job Number'!$B$2:$B$194,'Line Yield'!$C40)</f>
        <v>0</v>
      </c>
      <c r="X40" s="5">
        <f>SUMIFS('Job Number'!$Q$2:$Q$194,'Job Number'!$A$2:$A$194,'Line Yield'!X$1,'Job Number'!$E$2:$E$194,'Line Yield'!$A$39,'Job Number'!$B$2:$B$194,'Line Yield'!$C40)</f>
        <v>0</v>
      </c>
      <c r="Y40" s="5">
        <f>SUMIFS('Job Number'!$Q$2:$Q$194,'Job Number'!$A$2:$A$194,'Line Yield'!Y$1,'Job Number'!$E$2:$E$194,'Line Yield'!$A$39,'Job Number'!$B$2:$B$194,'Line Yield'!$C40)</f>
        <v>0</v>
      </c>
      <c r="Z40" s="5">
        <f>SUMIFS('Job Number'!$Q$2:$Q$194,'Job Number'!$A$2:$A$194,'Line Yield'!Z$1,'Job Number'!$E$2:$E$194,'Line Yield'!$A$39,'Job Number'!$B$2:$B$194,'Line Yield'!$C40)</f>
        <v>0</v>
      </c>
      <c r="AA40" s="5">
        <f>SUMIFS('Job Number'!$Q$2:$Q$194,'Job Number'!$A$2:$A$194,'Line Yield'!AA$1,'Job Number'!$E$2:$E$194,'Line Yield'!$A$39,'Job Number'!$B$2:$B$194,'Line Yield'!$C40)</f>
        <v>0</v>
      </c>
      <c r="AB40" s="5">
        <f>SUMIFS('Job Number'!$Q$2:$Q$194,'Job Number'!$A$2:$A$194,'Line Yield'!AB$1,'Job Number'!$E$2:$E$194,'Line Yield'!$A$39,'Job Number'!$B$2:$B$194,'Line Yield'!$C40)</f>
        <v>0</v>
      </c>
      <c r="AC40" s="5">
        <f>SUMIFS('Job Number'!$Q$2:$Q$194,'Job Number'!$A$2:$A$194,'Line Yield'!AC$1,'Job Number'!$E$2:$E$194,'Line Yield'!$A$39,'Job Number'!$B$2:$B$194,'Line Yield'!$C40)</f>
        <v>0</v>
      </c>
      <c r="AD40" s="5">
        <f>SUMIFS('Job Number'!$Q$2:$Q$194,'Job Number'!$A$2:$A$194,'Line Yield'!AD$1,'Job Number'!$E$2:$E$194,'Line Yield'!$A$39,'Job Number'!$B$2:$B$194,'Line Yield'!$C40)</f>
        <v>0</v>
      </c>
      <c r="AE40" s="5">
        <f>SUMIFS('Job Number'!$Q$2:$Q$194,'Job Number'!$A$2:$A$194,'Line Yield'!AE$1,'Job Number'!$E$2:$E$194,'Line Yield'!$A$39,'Job Number'!$B$2:$B$194,'Line Yield'!$C40)</f>
        <v>0</v>
      </c>
      <c r="AF40" s="5">
        <f>SUMIFS('Job Number'!$Q$2:$Q$194,'Job Number'!$A$2:$A$194,'Line Yield'!AF$1,'Job Number'!$E$2:$E$194,'Line Yield'!$A$39,'Job Number'!$B$2:$B$194,'Line Yield'!$C40)</f>
        <v>0</v>
      </c>
      <c r="AG40" s="5">
        <f>SUMIFS('Job Number'!$Q$2:$Q$194,'Job Number'!$A$2:$A$194,'Line Yield'!AG$1,'Job Number'!$E$2:$E$194,'Line Yield'!$A$39,'Job Number'!$B$2:$B$194,'Line Yield'!$C40)</f>
        <v>0</v>
      </c>
    </row>
    <row r="42" spans="1:33" ht="15.75" customHeight="1">
      <c r="A42" s="62" t="str">
        <f>'Line Output'!A41</f>
        <v>W03-25040030-Y</v>
      </c>
      <c r="B42" s="62" t="str">
        <f>'Line Output'!B41</f>
        <v>28#*2C+24#*2C+AL+D+</v>
      </c>
      <c r="C42" s="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:33" ht="14.25" customHeight="1">
      <c r="A43" s="70"/>
      <c r="B43" s="5">
        <f>IFERROR(SUM(D43:AG43)/COUNTIF(D43:AG43,"&gt;0"),0)</f>
        <v>0</v>
      </c>
      <c r="C43" s="7" t="str">
        <f>'Line Output'!C42</f>
        <v>Y01</v>
      </c>
      <c r="D43" s="5">
        <f>SUMIFS('Job Number'!$Q$2:$Q$194,'Job Number'!$A$2:$A$194,'Line Yield'!D$1,'Job Number'!$E$2:$E$194,'Line Yield'!$A$42,'Job Number'!$B$2:$B$194,'Line Yield'!$C43)</f>
        <v>0</v>
      </c>
      <c r="E43" s="5">
        <f>SUMIFS('Job Number'!$Q$2:$Q$194,'Job Number'!$A$2:$A$194,'Line Yield'!E$1,'Job Number'!$E$2:$E$194,'Line Yield'!$A$42,'Job Number'!$B$2:$B$194,'Line Yield'!$C43)</f>
        <v>0</v>
      </c>
      <c r="F43" s="5">
        <f>SUMIFS('Job Number'!$Q$2:$Q$194,'Job Number'!$A$2:$A$194,'Line Yield'!F$1,'Job Number'!$E$2:$E$194,'Line Yield'!$A$42,'Job Number'!$B$2:$B$194,'Line Yield'!$C43)</f>
        <v>0</v>
      </c>
      <c r="G43" s="5">
        <f>SUMIFS('Job Number'!$Q$2:$Q$194,'Job Number'!$A$2:$A$194,'Line Yield'!G$1,'Job Number'!$E$2:$E$194,'Line Yield'!$A$42,'Job Number'!$B$2:$B$194,'Line Yield'!$C43)</f>
        <v>0</v>
      </c>
      <c r="H43" s="5">
        <f>SUMIFS('Job Number'!$Q$2:$Q$194,'Job Number'!$A$2:$A$194,'Line Yield'!H$1,'Job Number'!$E$2:$E$194,'Line Yield'!$A$42,'Job Number'!$B$2:$B$194,'Line Yield'!$C43)</f>
        <v>0</v>
      </c>
      <c r="I43" s="5">
        <f>SUMIFS('Job Number'!$Q$2:$Q$194,'Job Number'!$A$2:$A$194,'Line Yield'!I$1,'Job Number'!$E$2:$E$194,'Line Yield'!$A$42,'Job Number'!$B$2:$B$194,'Line Yield'!$C43)</f>
        <v>0</v>
      </c>
      <c r="J43" s="5">
        <f>SUMIFS('Job Number'!$Q$2:$Q$194,'Job Number'!$A$2:$A$194,'Line Yield'!J$1,'Job Number'!$E$2:$E$194,'Line Yield'!$A$42,'Job Number'!$B$2:$B$194,'Line Yield'!$C43)</f>
        <v>0</v>
      </c>
      <c r="K43" s="5">
        <f>SUMIFS('Job Number'!$Q$2:$Q$194,'Job Number'!$A$2:$A$194,'Line Yield'!K$1,'Job Number'!$E$2:$E$194,'Line Yield'!$A$42,'Job Number'!$B$2:$B$194,'Line Yield'!$C43)</f>
        <v>0</v>
      </c>
      <c r="L43" s="5">
        <f>SUMIFS('Job Number'!$Q$2:$Q$194,'Job Number'!$A$2:$A$194,'Line Yield'!L$1,'Job Number'!$E$2:$E$194,'Line Yield'!$A$42,'Job Number'!$B$2:$B$194,'Line Yield'!$C43)</f>
        <v>0</v>
      </c>
      <c r="M43" s="5">
        <f>SUMIFS('Job Number'!$Q$2:$Q$194,'Job Number'!$A$2:$A$194,'Line Yield'!M$1,'Job Number'!$E$2:$E$194,'Line Yield'!$A$42,'Job Number'!$B$2:$B$194,'Line Yield'!$C43)</f>
        <v>0</v>
      </c>
      <c r="N43" s="5">
        <f>SUMIFS('Job Number'!$Q$2:$Q$194,'Job Number'!$A$2:$A$194,'Line Yield'!N$1,'Job Number'!$E$2:$E$194,'Line Yield'!$A$42,'Job Number'!$B$2:$B$194,'Line Yield'!$C43)</f>
        <v>0</v>
      </c>
      <c r="O43" s="5">
        <f>SUMIFS('Job Number'!$Q$2:$Q$194,'Job Number'!$A$2:$A$194,'Line Yield'!O$1,'Job Number'!$E$2:$E$194,'Line Yield'!$A$42,'Job Number'!$B$2:$B$194,'Line Yield'!$C43)</f>
        <v>0</v>
      </c>
      <c r="P43" s="5">
        <f>SUMIFS('Job Number'!$Q$2:$Q$194,'Job Number'!$A$2:$A$194,'Line Yield'!P$1,'Job Number'!$E$2:$E$194,'Line Yield'!$A$42,'Job Number'!$B$2:$B$194,'Line Yield'!$C43)</f>
        <v>0</v>
      </c>
      <c r="Q43" s="5">
        <f>SUMIFS('Job Number'!$Q$2:$Q$194,'Job Number'!$A$2:$A$194,'Line Yield'!Q$1,'Job Number'!$E$2:$E$194,'Line Yield'!$A$42,'Job Number'!$B$2:$B$194,'Line Yield'!$C43)</f>
        <v>0</v>
      </c>
      <c r="R43" s="5">
        <f>SUMIFS('Job Number'!$Q$2:$Q$194,'Job Number'!$A$2:$A$194,'Line Yield'!R$1,'Job Number'!$E$2:$E$194,'Line Yield'!$A$42,'Job Number'!$B$2:$B$194,'Line Yield'!$C43)</f>
        <v>0</v>
      </c>
      <c r="S43" s="5">
        <f>SUMIFS('Job Number'!$Q$2:$Q$194,'Job Number'!$A$2:$A$194,'Line Yield'!S$1,'Job Number'!$E$2:$E$194,'Line Yield'!$A$42,'Job Number'!$B$2:$B$194,'Line Yield'!$C43)</f>
        <v>0</v>
      </c>
      <c r="T43" s="5">
        <f>SUMIFS('Job Number'!$Q$2:$Q$194,'Job Number'!$A$2:$A$194,'Line Yield'!T$1,'Job Number'!$E$2:$E$194,'Line Yield'!$A$42,'Job Number'!$B$2:$B$194,'Line Yield'!$C43)</f>
        <v>0</v>
      </c>
      <c r="U43" s="5">
        <f>SUMIFS('Job Number'!$Q$2:$Q$194,'Job Number'!$A$2:$A$194,'Line Yield'!U$1,'Job Number'!$E$2:$E$194,'Line Yield'!$A$42,'Job Number'!$B$2:$B$194,'Line Yield'!$C43)</f>
        <v>0</v>
      </c>
      <c r="V43" s="5">
        <f>SUMIFS('Job Number'!$Q$2:$Q$194,'Job Number'!$A$2:$A$194,'Line Yield'!V$1,'Job Number'!$E$2:$E$194,'Line Yield'!$A$42,'Job Number'!$B$2:$B$194,'Line Yield'!$C43)</f>
        <v>0</v>
      </c>
      <c r="W43" s="5">
        <f>SUMIFS('Job Number'!$Q$2:$Q$194,'Job Number'!$A$2:$A$194,'Line Yield'!W$1,'Job Number'!$E$2:$E$194,'Line Yield'!$A$42,'Job Number'!$B$2:$B$194,'Line Yield'!$C43)</f>
        <v>0</v>
      </c>
      <c r="X43" s="5">
        <f>SUMIFS('Job Number'!$Q$2:$Q$194,'Job Number'!$A$2:$A$194,'Line Yield'!X$1,'Job Number'!$E$2:$E$194,'Line Yield'!$A$42,'Job Number'!$B$2:$B$194,'Line Yield'!$C43)</f>
        <v>0</v>
      </c>
      <c r="Y43" s="5">
        <f>SUMIFS('Job Number'!$Q$2:$Q$194,'Job Number'!$A$2:$A$194,'Line Yield'!Y$1,'Job Number'!$E$2:$E$194,'Line Yield'!$A$42,'Job Number'!$B$2:$B$194,'Line Yield'!$C43)</f>
        <v>0</v>
      </c>
      <c r="Z43" s="5">
        <f>SUMIFS('Job Number'!$Q$2:$Q$194,'Job Number'!$A$2:$A$194,'Line Yield'!Z$1,'Job Number'!$E$2:$E$194,'Line Yield'!$A$42,'Job Number'!$B$2:$B$194,'Line Yield'!$C43)</f>
        <v>0</v>
      </c>
      <c r="AA43" s="5">
        <f>SUMIFS('Job Number'!$Q$2:$Q$194,'Job Number'!$A$2:$A$194,'Line Yield'!AA$1,'Job Number'!$E$2:$E$194,'Line Yield'!$A$42,'Job Number'!$B$2:$B$194,'Line Yield'!$C43)</f>
        <v>0</v>
      </c>
      <c r="AB43" s="5">
        <f>SUMIFS('Job Number'!$Q$2:$Q$194,'Job Number'!$A$2:$A$194,'Line Yield'!AB$1,'Job Number'!$E$2:$E$194,'Line Yield'!$A$42,'Job Number'!$B$2:$B$194,'Line Yield'!$C43)</f>
        <v>0</v>
      </c>
      <c r="AC43" s="5">
        <f>SUMIFS('Job Number'!$Q$2:$Q$194,'Job Number'!$A$2:$A$194,'Line Yield'!AC$1,'Job Number'!$E$2:$E$194,'Line Yield'!$A$42,'Job Number'!$B$2:$B$194,'Line Yield'!$C43)</f>
        <v>0</v>
      </c>
      <c r="AD43" s="5">
        <f>SUMIFS('Job Number'!$Q$2:$Q$194,'Job Number'!$A$2:$A$194,'Line Yield'!AD$1,'Job Number'!$E$2:$E$194,'Line Yield'!$A$42,'Job Number'!$B$2:$B$194,'Line Yield'!$C43)</f>
        <v>0</v>
      </c>
      <c r="AE43" s="5">
        <f>SUMIFS('Job Number'!$Q$2:$Q$194,'Job Number'!$A$2:$A$194,'Line Yield'!AE$1,'Job Number'!$E$2:$E$194,'Line Yield'!$A$42,'Job Number'!$B$2:$B$194,'Line Yield'!$C43)</f>
        <v>0</v>
      </c>
      <c r="AF43" s="5">
        <f>SUMIFS('Job Number'!$Q$2:$Q$194,'Job Number'!$A$2:$A$194,'Line Yield'!AF$1,'Job Number'!$E$2:$E$194,'Line Yield'!$A$42,'Job Number'!$B$2:$B$194,'Line Yield'!$C43)</f>
        <v>0</v>
      </c>
      <c r="AG43" s="5">
        <f>SUMIFS('Job Number'!$Q$2:$Q$194,'Job Number'!$A$2:$A$194,'Line Yield'!AG$1,'Job Number'!$E$2:$E$194,'Line Yield'!$A$42,'Job Number'!$B$2:$B$194,'Line Yield'!$C43)</f>
        <v>0</v>
      </c>
    </row>
    <row r="45" spans="1:33" ht="15.75" customHeight="1">
      <c r="A45" s="62" t="str">
        <f>'Line Output'!A44</f>
        <v>W03-25040031-Y</v>
      </c>
      <c r="B45" s="62" t="str">
        <f>'Line Output'!B44</f>
        <v>28#*2C+24#*2C+AL+D+</v>
      </c>
      <c r="C45" s="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:33" ht="14.25" customHeight="1">
      <c r="A46" s="70"/>
      <c r="B46" s="5">
        <f>IFERROR(SUM(D46:AG46)/COUNTIF(D46:AG46,"&gt;0"),0)</f>
        <v>3.4124512428966415E-3</v>
      </c>
      <c r="C46" s="7" t="str">
        <f>'Line Output'!C45</f>
        <v>Y01</v>
      </c>
      <c r="D46" s="5">
        <f>SUMIFS('Job Number'!$Q$2:$Q$194,'Job Number'!$A$2:$A$194,'Line Yield'!D$1,'Job Number'!$E$2:$E$194,'Line Yield'!$A$45,'Job Number'!$B$2:$B$194,'Line Yield'!$C46)</f>
        <v>0</v>
      </c>
      <c r="E46" s="5">
        <f>SUMIFS('Job Number'!$Q$2:$Q$194,'Job Number'!$A$2:$A$194,'Line Yield'!E$1,'Job Number'!$E$2:$E$194,'Line Yield'!$A$45,'Job Number'!$B$2:$B$194,'Line Yield'!$C46)</f>
        <v>0</v>
      </c>
      <c r="F46" s="5">
        <f>SUMIFS('Job Number'!$Q$2:$Q$194,'Job Number'!$A$2:$A$194,'Line Yield'!F$1,'Job Number'!$E$2:$E$194,'Line Yield'!$A$45,'Job Number'!$B$2:$B$194,'Line Yield'!$C46)</f>
        <v>0</v>
      </c>
      <c r="G46" s="5">
        <f>SUMIFS('Job Number'!$Q$2:$Q$194,'Job Number'!$A$2:$A$194,'Line Yield'!G$1,'Job Number'!$E$2:$E$194,'Line Yield'!$A$45,'Job Number'!$B$2:$B$194,'Line Yield'!$C46)</f>
        <v>0</v>
      </c>
      <c r="H46" s="5">
        <f>SUMIFS('Job Number'!$Q$2:$Q$194,'Job Number'!$A$2:$A$194,'Line Yield'!H$1,'Job Number'!$E$2:$E$194,'Line Yield'!$A$45,'Job Number'!$B$2:$B$194,'Line Yield'!$C46)</f>
        <v>0</v>
      </c>
      <c r="I46" s="5">
        <f>SUMIFS('Job Number'!$Q$2:$Q$194,'Job Number'!$A$2:$A$194,'Line Yield'!I$1,'Job Number'!$E$2:$E$194,'Line Yield'!$A$45,'Job Number'!$B$2:$B$194,'Line Yield'!$C46)</f>
        <v>0</v>
      </c>
      <c r="J46" s="5">
        <f>SUMIFS('Job Number'!$Q$2:$Q$194,'Job Number'!$A$2:$A$194,'Line Yield'!J$1,'Job Number'!$E$2:$E$194,'Line Yield'!$A$45,'Job Number'!$B$2:$B$194,'Line Yield'!$C46)</f>
        <v>0</v>
      </c>
      <c r="K46" s="5">
        <f>SUMIFS('Job Number'!$Q$2:$Q$194,'Job Number'!$A$2:$A$194,'Line Yield'!K$1,'Job Number'!$E$2:$E$194,'Line Yield'!$A$45,'Job Number'!$B$2:$B$194,'Line Yield'!$C46)</f>
        <v>0</v>
      </c>
      <c r="L46" s="5">
        <f>SUMIFS('Job Number'!$Q$2:$Q$194,'Job Number'!$A$2:$A$194,'Line Yield'!L$1,'Job Number'!$E$2:$E$194,'Line Yield'!$A$45,'Job Number'!$B$2:$B$194,'Line Yield'!$C46)</f>
        <v>0</v>
      </c>
      <c r="M46" s="5">
        <f>SUMIFS('Job Number'!$Q$2:$Q$194,'Job Number'!$A$2:$A$194,'Line Yield'!M$1,'Job Number'!$E$2:$E$194,'Line Yield'!$A$45,'Job Number'!$B$2:$B$194,'Line Yield'!$C46)</f>
        <v>0</v>
      </c>
      <c r="N46" s="5">
        <f>SUMIFS('Job Number'!$Q$2:$Q$194,'Job Number'!$A$2:$A$194,'Line Yield'!N$1,'Job Number'!$E$2:$E$194,'Line Yield'!$A$45,'Job Number'!$B$2:$B$194,'Line Yield'!$C46)</f>
        <v>0</v>
      </c>
      <c r="O46" s="5">
        <f>SUMIFS('Job Number'!$Q$2:$Q$194,'Job Number'!$A$2:$A$194,'Line Yield'!O$1,'Job Number'!$E$2:$E$194,'Line Yield'!$A$45,'Job Number'!$B$2:$B$194,'Line Yield'!$C46)</f>
        <v>0</v>
      </c>
      <c r="P46" s="5">
        <f>SUMIFS('Job Number'!$Q$2:$Q$194,'Job Number'!$A$2:$A$194,'Line Yield'!P$1,'Job Number'!$E$2:$E$194,'Line Yield'!$A$45,'Job Number'!$B$2:$B$194,'Line Yield'!$C46)</f>
        <v>0</v>
      </c>
      <c r="Q46" s="5">
        <f>SUMIFS('Job Number'!$Q$2:$Q$194,'Job Number'!$A$2:$A$194,'Line Yield'!Q$1,'Job Number'!$E$2:$E$194,'Line Yield'!$A$45,'Job Number'!$B$2:$B$194,'Line Yield'!$C46)</f>
        <v>0</v>
      </c>
      <c r="R46" s="5">
        <f>SUMIFS('Job Number'!$Q$2:$Q$194,'Job Number'!$A$2:$A$194,'Line Yield'!R$1,'Job Number'!$E$2:$E$194,'Line Yield'!$A$45,'Job Number'!$B$2:$B$194,'Line Yield'!$C46)</f>
        <v>0</v>
      </c>
      <c r="S46" s="5">
        <f>SUMIFS('Job Number'!$Q$2:$Q$194,'Job Number'!$A$2:$A$194,'Line Yield'!S$1,'Job Number'!$E$2:$E$194,'Line Yield'!$A$45,'Job Number'!$B$2:$B$194,'Line Yield'!$C46)</f>
        <v>0</v>
      </c>
      <c r="T46" s="5">
        <f>SUMIFS('Job Number'!$Q$2:$Q$194,'Job Number'!$A$2:$A$194,'Line Yield'!T$1,'Job Number'!$E$2:$E$194,'Line Yield'!$A$45,'Job Number'!$B$2:$B$194,'Line Yield'!$C46)</f>
        <v>0</v>
      </c>
      <c r="U46" s="5">
        <f>SUMIFS('Job Number'!$Q$2:$Q$194,'Job Number'!$A$2:$A$194,'Line Yield'!U$1,'Job Number'!$E$2:$E$194,'Line Yield'!$A$45,'Job Number'!$B$2:$B$194,'Line Yield'!$C46)</f>
        <v>0</v>
      </c>
      <c r="V46" s="5">
        <f>SUMIFS('Job Number'!$Q$2:$Q$194,'Job Number'!$A$2:$A$194,'Line Yield'!V$1,'Job Number'!$E$2:$E$194,'Line Yield'!$A$45,'Job Number'!$B$2:$B$194,'Line Yield'!$C46)</f>
        <v>0</v>
      </c>
      <c r="W46" s="5">
        <f>SUMIFS('Job Number'!$Q$2:$Q$194,'Job Number'!$A$2:$A$194,'Line Yield'!W$1,'Job Number'!$E$2:$E$194,'Line Yield'!$A$45,'Job Number'!$B$2:$B$194,'Line Yield'!$C46)</f>
        <v>0</v>
      </c>
      <c r="X46" s="5">
        <f>SUMIFS('Job Number'!$Q$2:$Q$194,'Job Number'!$A$2:$A$194,'Line Yield'!X$1,'Job Number'!$E$2:$E$194,'Line Yield'!$A$45,'Job Number'!$B$2:$B$194,'Line Yield'!$C46)</f>
        <v>0</v>
      </c>
      <c r="Y46" s="5">
        <f>SUMIFS('Job Number'!$Q$2:$Q$194,'Job Number'!$A$2:$A$194,'Line Yield'!Y$1,'Job Number'!$E$2:$E$194,'Line Yield'!$A$45,'Job Number'!$B$2:$B$194,'Line Yield'!$C46)</f>
        <v>3.4124512428966415E-3</v>
      </c>
      <c r="Z46" s="5">
        <f>SUMIFS('Job Number'!$Q$2:$Q$194,'Job Number'!$A$2:$A$194,'Line Yield'!Z$1,'Job Number'!$E$2:$E$194,'Line Yield'!$A$45,'Job Number'!$B$2:$B$194,'Line Yield'!$C46)</f>
        <v>0</v>
      </c>
      <c r="AA46" s="5">
        <f>SUMIFS('Job Number'!$Q$2:$Q$194,'Job Number'!$A$2:$A$194,'Line Yield'!AA$1,'Job Number'!$E$2:$E$194,'Line Yield'!$A$45,'Job Number'!$B$2:$B$194,'Line Yield'!$C46)</f>
        <v>0</v>
      </c>
      <c r="AB46" s="5">
        <f>SUMIFS('Job Number'!$Q$2:$Q$194,'Job Number'!$A$2:$A$194,'Line Yield'!AB$1,'Job Number'!$E$2:$E$194,'Line Yield'!$A$45,'Job Number'!$B$2:$B$194,'Line Yield'!$C46)</f>
        <v>0</v>
      </c>
      <c r="AC46" s="5">
        <f>SUMIFS('Job Number'!$Q$2:$Q$194,'Job Number'!$A$2:$A$194,'Line Yield'!AC$1,'Job Number'!$E$2:$E$194,'Line Yield'!$A$45,'Job Number'!$B$2:$B$194,'Line Yield'!$C46)</f>
        <v>0</v>
      </c>
      <c r="AD46" s="5">
        <f>SUMIFS('Job Number'!$Q$2:$Q$194,'Job Number'!$A$2:$A$194,'Line Yield'!AD$1,'Job Number'!$E$2:$E$194,'Line Yield'!$A$45,'Job Number'!$B$2:$B$194,'Line Yield'!$C46)</f>
        <v>0</v>
      </c>
      <c r="AE46" s="5">
        <f>SUMIFS('Job Number'!$Q$2:$Q$194,'Job Number'!$A$2:$A$194,'Line Yield'!AE$1,'Job Number'!$E$2:$E$194,'Line Yield'!$A$45,'Job Number'!$B$2:$B$194,'Line Yield'!$C46)</f>
        <v>0</v>
      </c>
      <c r="AF46" s="5">
        <f>SUMIFS('Job Number'!$Q$2:$Q$194,'Job Number'!$A$2:$A$194,'Line Yield'!AF$1,'Job Number'!$E$2:$E$194,'Line Yield'!$A$45,'Job Number'!$B$2:$B$194,'Line Yield'!$C46)</f>
        <v>0</v>
      </c>
      <c r="AG46" s="5">
        <f>SUMIFS('Job Number'!$Q$2:$Q$194,'Job Number'!$A$2:$A$194,'Line Yield'!AG$1,'Job Number'!$E$2:$E$194,'Line Yield'!$A$45,'Job Number'!$B$2:$B$194,'Line Yield'!$C46)</f>
        <v>0</v>
      </c>
    </row>
    <row r="48" spans="1:33" ht="15.75" customHeight="1">
      <c r="A48" s="62" t="str">
        <f>'Line Output'!A47</f>
        <v>W03-25040032-Y</v>
      </c>
      <c r="B48" s="62" t="str">
        <f>'Line Output'!B47</f>
        <v>28#*2C+24#*2C+AL+D+</v>
      </c>
      <c r="C48" s="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:33" ht="14.25" customHeight="1">
      <c r="A49" s="70"/>
      <c r="B49" s="5">
        <f>IFERROR(SUM(D49:AG49)/COUNTIF(D49:AG49,"&gt;0"),0)</f>
        <v>0</v>
      </c>
      <c r="C49" s="7" t="str">
        <f>'Line Output'!C48</f>
        <v>Y01</v>
      </c>
      <c r="D49" s="5">
        <f>SUMIFS('Job Number'!$Q$2:$Q$194,'Job Number'!$A$2:$A$194,'Line Yield'!D$1,'Job Number'!$E$2:$E$194,'Line Yield'!$A$48,'Job Number'!$B$2:$B$194,'Line Yield'!$C49)</f>
        <v>0</v>
      </c>
      <c r="E49" s="5">
        <f>SUMIFS('Job Number'!$Q$2:$Q$194,'Job Number'!$A$2:$A$194,'Line Yield'!E$1,'Job Number'!$E$2:$E$194,'Line Yield'!$A$48,'Job Number'!$B$2:$B$194,'Line Yield'!$C49)</f>
        <v>0</v>
      </c>
      <c r="F49" s="5">
        <f>SUMIFS('Job Number'!$Q$2:$Q$194,'Job Number'!$A$2:$A$194,'Line Yield'!F$1,'Job Number'!$E$2:$E$194,'Line Yield'!$A$48,'Job Number'!$B$2:$B$194,'Line Yield'!$C49)</f>
        <v>0</v>
      </c>
      <c r="G49" s="5">
        <f>SUMIFS('Job Number'!$Q$2:$Q$194,'Job Number'!$A$2:$A$194,'Line Yield'!G$1,'Job Number'!$E$2:$E$194,'Line Yield'!$A$48,'Job Number'!$B$2:$B$194,'Line Yield'!$C49)</f>
        <v>0</v>
      </c>
      <c r="H49" s="5">
        <f>SUMIFS('Job Number'!$Q$2:$Q$194,'Job Number'!$A$2:$A$194,'Line Yield'!H$1,'Job Number'!$E$2:$E$194,'Line Yield'!$A$48,'Job Number'!$B$2:$B$194,'Line Yield'!$C49)</f>
        <v>0</v>
      </c>
      <c r="I49" s="5">
        <f>SUMIFS('Job Number'!$Q$2:$Q$194,'Job Number'!$A$2:$A$194,'Line Yield'!I$1,'Job Number'!$E$2:$E$194,'Line Yield'!$A$48,'Job Number'!$B$2:$B$194,'Line Yield'!$C49)</f>
        <v>0</v>
      </c>
      <c r="J49" s="5">
        <f>SUMIFS('Job Number'!$Q$2:$Q$194,'Job Number'!$A$2:$A$194,'Line Yield'!J$1,'Job Number'!$E$2:$E$194,'Line Yield'!$A$48,'Job Number'!$B$2:$B$194,'Line Yield'!$C49)</f>
        <v>0</v>
      </c>
      <c r="K49" s="5">
        <f>SUMIFS('Job Number'!$Q$2:$Q$194,'Job Number'!$A$2:$A$194,'Line Yield'!K$1,'Job Number'!$E$2:$E$194,'Line Yield'!$A$48,'Job Number'!$B$2:$B$194,'Line Yield'!$C49)</f>
        <v>0</v>
      </c>
      <c r="L49" s="5">
        <f>SUMIFS('Job Number'!$Q$2:$Q$194,'Job Number'!$A$2:$A$194,'Line Yield'!L$1,'Job Number'!$E$2:$E$194,'Line Yield'!$A$48,'Job Number'!$B$2:$B$194,'Line Yield'!$C49)</f>
        <v>0</v>
      </c>
      <c r="M49" s="5">
        <f>SUMIFS('Job Number'!$Q$2:$Q$194,'Job Number'!$A$2:$A$194,'Line Yield'!M$1,'Job Number'!$E$2:$E$194,'Line Yield'!$A$48,'Job Number'!$B$2:$B$194,'Line Yield'!$C49)</f>
        <v>0</v>
      </c>
      <c r="N49" s="5">
        <f>SUMIFS('Job Number'!$Q$2:$Q$194,'Job Number'!$A$2:$A$194,'Line Yield'!N$1,'Job Number'!$E$2:$E$194,'Line Yield'!$A$48,'Job Number'!$B$2:$B$194,'Line Yield'!$C49)</f>
        <v>0</v>
      </c>
      <c r="O49" s="5">
        <f>SUMIFS('Job Number'!$Q$2:$Q$194,'Job Number'!$A$2:$A$194,'Line Yield'!O$1,'Job Number'!$E$2:$E$194,'Line Yield'!$A$48,'Job Number'!$B$2:$B$194,'Line Yield'!$C49)</f>
        <v>0</v>
      </c>
      <c r="P49" s="5">
        <f>SUMIFS('Job Number'!$Q$2:$Q$194,'Job Number'!$A$2:$A$194,'Line Yield'!P$1,'Job Number'!$E$2:$E$194,'Line Yield'!$A$48,'Job Number'!$B$2:$B$194,'Line Yield'!$C49)</f>
        <v>0</v>
      </c>
      <c r="Q49" s="5">
        <f>SUMIFS('Job Number'!$Q$2:$Q$194,'Job Number'!$A$2:$A$194,'Line Yield'!Q$1,'Job Number'!$E$2:$E$194,'Line Yield'!$A$48,'Job Number'!$B$2:$B$194,'Line Yield'!$C49)</f>
        <v>0</v>
      </c>
      <c r="R49" s="5">
        <f>SUMIFS('Job Number'!$Q$2:$Q$194,'Job Number'!$A$2:$A$194,'Line Yield'!R$1,'Job Number'!$E$2:$E$194,'Line Yield'!$A$48,'Job Number'!$B$2:$B$194,'Line Yield'!$C49)</f>
        <v>0</v>
      </c>
      <c r="S49" s="5">
        <f>SUMIFS('Job Number'!$Q$2:$Q$194,'Job Number'!$A$2:$A$194,'Line Yield'!S$1,'Job Number'!$E$2:$E$194,'Line Yield'!$A$48,'Job Number'!$B$2:$B$194,'Line Yield'!$C49)</f>
        <v>0</v>
      </c>
      <c r="T49" s="5">
        <f>SUMIFS('Job Number'!$Q$2:$Q$194,'Job Number'!$A$2:$A$194,'Line Yield'!T$1,'Job Number'!$E$2:$E$194,'Line Yield'!$A$48,'Job Number'!$B$2:$B$194,'Line Yield'!$C49)</f>
        <v>0</v>
      </c>
      <c r="U49" s="5">
        <f>SUMIFS('Job Number'!$Q$2:$Q$194,'Job Number'!$A$2:$A$194,'Line Yield'!U$1,'Job Number'!$E$2:$E$194,'Line Yield'!$A$48,'Job Number'!$B$2:$B$194,'Line Yield'!$C49)</f>
        <v>0</v>
      </c>
      <c r="V49" s="5">
        <f>SUMIFS('Job Number'!$Q$2:$Q$194,'Job Number'!$A$2:$A$194,'Line Yield'!V$1,'Job Number'!$E$2:$E$194,'Line Yield'!$A$48,'Job Number'!$B$2:$B$194,'Line Yield'!$C49)</f>
        <v>0</v>
      </c>
      <c r="W49" s="5">
        <f>SUMIFS('Job Number'!$Q$2:$Q$194,'Job Number'!$A$2:$A$194,'Line Yield'!W$1,'Job Number'!$E$2:$E$194,'Line Yield'!$A$48,'Job Number'!$B$2:$B$194,'Line Yield'!$C49)</f>
        <v>0</v>
      </c>
      <c r="X49" s="5">
        <f>SUMIFS('Job Number'!$Q$2:$Q$194,'Job Number'!$A$2:$A$194,'Line Yield'!X$1,'Job Number'!$E$2:$E$194,'Line Yield'!$A$48,'Job Number'!$B$2:$B$194,'Line Yield'!$C49)</f>
        <v>0</v>
      </c>
      <c r="Y49" s="5">
        <f>SUMIFS('Job Number'!$Q$2:$Q$194,'Job Number'!$A$2:$A$194,'Line Yield'!Y$1,'Job Number'!$E$2:$E$194,'Line Yield'!$A$48,'Job Number'!$B$2:$B$194,'Line Yield'!$C49)</f>
        <v>0</v>
      </c>
      <c r="Z49" s="5">
        <f>SUMIFS('Job Number'!$Q$2:$Q$194,'Job Number'!$A$2:$A$194,'Line Yield'!Z$1,'Job Number'!$E$2:$E$194,'Line Yield'!$A$48,'Job Number'!$B$2:$B$194,'Line Yield'!$C49)</f>
        <v>0</v>
      </c>
      <c r="AA49" s="5">
        <f>SUMIFS('Job Number'!$Q$2:$Q$194,'Job Number'!$A$2:$A$194,'Line Yield'!AA$1,'Job Number'!$E$2:$E$194,'Line Yield'!$A$48,'Job Number'!$B$2:$B$194,'Line Yield'!$C49)</f>
        <v>0</v>
      </c>
      <c r="AB49" s="5">
        <f>SUMIFS('Job Number'!$Q$2:$Q$194,'Job Number'!$A$2:$A$194,'Line Yield'!AB$1,'Job Number'!$E$2:$E$194,'Line Yield'!$A$48,'Job Number'!$B$2:$B$194,'Line Yield'!$C49)</f>
        <v>0</v>
      </c>
      <c r="AC49" s="5">
        <f>SUMIFS('Job Number'!$Q$2:$Q$194,'Job Number'!$A$2:$A$194,'Line Yield'!AC$1,'Job Number'!$E$2:$E$194,'Line Yield'!$A$48,'Job Number'!$B$2:$B$194,'Line Yield'!$C49)</f>
        <v>0</v>
      </c>
      <c r="AD49" s="5">
        <f>SUMIFS('Job Number'!$Q$2:$Q$194,'Job Number'!$A$2:$A$194,'Line Yield'!AD$1,'Job Number'!$E$2:$E$194,'Line Yield'!$A$48,'Job Number'!$B$2:$B$194,'Line Yield'!$C49)</f>
        <v>0</v>
      </c>
      <c r="AE49" s="5">
        <f>SUMIFS('Job Number'!$Q$2:$Q$194,'Job Number'!$A$2:$A$194,'Line Yield'!AE$1,'Job Number'!$E$2:$E$194,'Line Yield'!$A$48,'Job Number'!$B$2:$B$194,'Line Yield'!$C49)</f>
        <v>0</v>
      </c>
      <c r="AF49" s="5">
        <f>SUMIFS('Job Number'!$Q$2:$Q$194,'Job Number'!$A$2:$A$194,'Line Yield'!AF$1,'Job Number'!$E$2:$E$194,'Line Yield'!$A$48,'Job Number'!$B$2:$B$194,'Line Yield'!$C49)</f>
        <v>0</v>
      </c>
      <c r="AG49" s="5">
        <f>SUMIFS('Job Number'!$Q$2:$Q$194,'Job Number'!$A$2:$A$194,'Line Yield'!AG$1,'Job Number'!$E$2:$E$194,'Line Yield'!$A$48,'Job Number'!$B$2:$B$194,'Line Yield'!$C49)</f>
        <v>0</v>
      </c>
    </row>
    <row r="51" spans="1:33" ht="15.75" customHeight="1">
      <c r="A51" s="62" t="str">
        <f>'Line Output'!A50</f>
        <v>W03-25040033-Y</v>
      </c>
      <c r="B51" s="62" t="str">
        <f>'Line Output'!B50</f>
        <v>28#*2C+24#*2C+AL+D+</v>
      </c>
      <c r="C51" s="9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3" ht="14.25" customHeight="1">
      <c r="A52" s="70"/>
      <c r="B52" s="5">
        <f>IFERROR(SUM(D52:AG52)/COUNTIF(D52:AG52,"&gt;0"),0)</f>
        <v>6.6005959122396891E-3</v>
      </c>
      <c r="C52" s="7" t="str">
        <f>'Line Output'!C51</f>
        <v>Y01</v>
      </c>
      <c r="D52" s="5">
        <f>SUMIFS('Job Number'!$Q$2:$Q$194,'Job Number'!$A$2:$A$194,'Line Yield'!D$1,'Job Number'!$E$2:$E$194,'Line Yield'!$A$51,'Job Number'!$B$2:$B$194,'Line Yield'!$C52)</f>
        <v>0</v>
      </c>
      <c r="E52" s="5">
        <f>SUMIFS('Job Number'!$Q$2:$Q$194,'Job Number'!$A$2:$A$194,'Line Yield'!E$1,'Job Number'!$E$2:$E$194,'Line Yield'!$A$51,'Job Number'!$B$2:$B$194,'Line Yield'!$C52)</f>
        <v>0</v>
      </c>
      <c r="F52" s="5">
        <f>SUMIFS('Job Number'!$Q$2:$Q$194,'Job Number'!$A$2:$A$194,'Line Yield'!F$1,'Job Number'!$E$2:$E$194,'Line Yield'!$A$51,'Job Number'!$B$2:$B$194,'Line Yield'!$C52)</f>
        <v>0</v>
      </c>
      <c r="G52" s="5">
        <f>SUMIFS('Job Number'!$Q$2:$Q$194,'Job Number'!$A$2:$A$194,'Line Yield'!G$1,'Job Number'!$E$2:$E$194,'Line Yield'!$A$51,'Job Number'!$B$2:$B$194,'Line Yield'!$C52)</f>
        <v>0</v>
      </c>
      <c r="H52" s="5">
        <f>SUMIFS('Job Number'!$Q$2:$Q$194,'Job Number'!$A$2:$A$194,'Line Yield'!H$1,'Job Number'!$E$2:$E$194,'Line Yield'!$A$51,'Job Number'!$B$2:$B$194,'Line Yield'!$C52)</f>
        <v>0</v>
      </c>
      <c r="I52" s="5">
        <f>SUMIFS('Job Number'!$Q$2:$Q$194,'Job Number'!$A$2:$A$194,'Line Yield'!I$1,'Job Number'!$E$2:$E$194,'Line Yield'!$A$51,'Job Number'!$B$2:$B$194,'Line Yield'!$C52)</f>
        <v>0</v>
      </c>
      <c r="J52" s="5">
        <f>SUMIFS('Job Number'!$Q$2:$Q$194,'Job Number'!$A$2:$A$194,'Line Yield'!J$1,'Job Number'!$E$2:$E$194,'Line Yield'!$A$51,'Job Number'!$B$2:$B$194,'Line Yield'!$C52)</f>
        <v>0</v>
      </c>
      <c r="K52" s="5">
        <f>SUMIFS('Job Number'!$Q$2:$Q$194,'Job Number'!$A$2:$A$194,'Line Yield'!K$1,'Job Number'!$E$2:$E$194,'Line Yield'!$A$51,'Job Number'!$B$2:$B$194,'Line Yield'!$C52)</f>
        <v>0</v>
      </c>
      <c r="L52" s="5">
        <f>SUMIFS('Job Number'!$Q$2:$Q$194,'Job Number'!$A$2:$A$194,'Line Yield'!L$1,'Job Number'!$E$2:$E$194,'Line Yield'!$A$51,'Job Number'!$B$2:$B$194,'Line Yield'!$C52)</f>
        <v>0</v>
      </c>
      <c r="M52" s="5">
        <f>SUMIFS('Job Number'!$Q$2:$Q$194,'Job Number'!$A$2:$A$194,'Line Yield'!M$1,'Job Number'!$E$2:$E$194,'Line Yield'!$A$51,'Job Number'!$B$2:$B$194,'Line Yield'!$C52)</f>
        <v>0</v>
      </c>
      <c r="N52" s="5">
        <f>SUMIFS('Job Number'!$Q$2:$Q$194,'Job Number'!$A$2:$A$194,'Line Yield'!N$1,'Job Number'!$E$2:$E$194,'Line Yield'!$A$51,'Job Number'!$B$2:$B$194,'Line Yield'!$C52)</f>
        <v>0</v>
      </c>
      <c r="O52" s="5">
        <f>SUMIFS('Job Number'!$Q$2:$Q$194,'Job Number'!$A$2:$A$194,'Line Yield'!O$1,'Job Number'!$E$2:$E$194,'Line Yield'!$A$51,'Job Number'!$B$2:$B$194,'Line Yield'!$C52)</f>
        <v>0</v>
      </c>
      <c r="P52" s="5">
        <f>SUMIFS('Job Number'!$Q$2:$Q$194,'Job Number'!$A$2:$A$194,'Line Yield'!P$1,'Job Number'!$E$2:$E$194,'Line Yield'!$A$51,'Job Number'!$B$2:$B$194,'Line Yield'!$C52)</f>
        <v>0</v>
      </c>
      <c r="Q52" s="5">
        <f>SUMIFS('Job Number'!$Q$2:$Q$194,'Job Number'!$A$2:$A$194,'Line Yield'!Q$1,'Job Number'!$E$2:$E$194,'Line Yield'!$A$51,'Job Number'!$B$2:$B$194,'Line Yield'!$C52)</f>
        <v>8.5998782619338254E-3</v>
      </c>
      <c r="R52" s="5">
        <f>SUMIFS('Job Number'!$Q$2:$Q$194,'Job Number'!$A$2:$A$194,'Line Yield'!R$1,'Job Number'!$E$2:$E$194,'Line Yield'!$A$51,'Job Number'!$B$2:$B$194,'Line Yield'!$C52)</f>
        <v>0</v>
      </c>
      <c r="S52" s="5">
        <f>SUMIFS('Job Number'!$Q$2:$Q$194,'Job Number'!$A$2:$A$194,'Line Yield'!S$1,'Job Number'!$E$2:$E$194,'Line Yield'!$A$51,'Job Number'!$B$2:$B$194,'Line Yield'!$C52)</f>
        <v>0</v>
      </c>
      <c r="T52" s="5">
        <f>SUMIFS('Job Number'!$Q$2:$Q$194,'Job Number'!$A$2:$A$194,'Line Yield'!T$1,'Job Number'!$E$2:$E$194,'Line Yield'!$A$51,'Job Number'!$B$2:$B$194,'Line Yield'!$C52)</f>
        <v>0</v>
      </c>
      <c r="U52" s="5">
        <f>SUMIFS('Job Number'!$Q$2:$Q$194,'Job Number'!$A$2:$A$194,'Line Yield'!U$1,'Job Number'!$E$2:$E$194,'Line Yield'!$A$51,'Job Number'!$B$2:$B$194,'Line Yield'!$C52)</f>
        <v>0</v>
      </c>
      <c r="V52" s="5">
        <f>SUMIFS('Job Number'!$Q$2:$Q$194,'Job Number'!$A$2:$A$194,'Line Yield'!V$1,'Job Number'!$E$2:$E$194,'Line Yield'!$A$51,'Job Number'!$B$2:$B$194,'Line Yield'!$C52)</f>
        <v>0</v>
      </c>
      <c r="W52" s="5">
        <f>SUMIFS('Job Number'!$Q$2:$Q$194,'Job Number'!$A$2:$A$194,'Line Yield'!W$1,'Job Number'!$E$2:$E$194,'Line Yield'!$A$51,'Job Number'!$B$2:$B$194,'Line Yield'!$C52)</f>
        <v>0</v>
      </c>
      <c r="X52" s="5">
        <f>SUMIFS('Job Number'!$Q$2:$Q$194,'Job Number'!$A$2:$A$194,'Line Yield'!X$1,'Job Number'!$E$2:$E$194,'Line Yield'!$A$51,'Job Number'!$B$2:$B$194,'Line Yield'!$C52)</f>
        <v>0</v>
      </c>
      <c r="Y52" s="5">
        <f>SUMIFS('Job Number'!$Q$2:$Q$194,'Job Number'!$A$2:$A$194,'Line Yield'!Y$1,'Job Number'!$E$2:$E$194,'Line Yield'!$A$51,'Job Number'!$B$2:$B$194,'Line Yield'!$C52)</f>
        <v>4.6013135625455528E-3</v>
      </c>
      <c r="Z52" s="5">
        <f>SUMIFS('Job Number'!$Q$2:$Q$194,'Job Number'!$A$2:$A$194,'Line Yield'!Z$1,'Job Number'!$E$2:$E$194,'Line Yield'!$A$51,'Job Number'!$B$2:$B$194,'Line Yield'!$C52)</f>
        <v>0</v>
      </c>
      <c r="AA52" s="5">
        <f>SUMIFS('Job Number'!$Q$2:$Q$194,'Job Number'!$A$2:$A$194,'Line Yield'!AA$1,'Job Number'!$E$2:$E$194,'Line Yield'!$A$51,'Job Number'!$B$2:$B$194,'Line Yield'!$C52)</f>
        <v>0</v>
      </c>
      <c r="AB52" s="5">
        <f>SUMIFS('Job Number'!$Q$2:$Q$194,'Job Number'!$A$2:$A$194,'Line Yield'!AB$1,'Job Number'!$E$2:$E$194,'Line Yield'!$A$51,'Job Number'!$B$2:$B$194,'Line Yield'!$C52)</f>
        <v>0</v>
      </c>
      <c r="AC52" s="5">
        <f>SUMIFS('Job Number'!$Q$2:$Q$194,'Job Number'!$A$2:$A$194,'Line Yield'!AC$1,'Job Number'!$E$2:$E$194,'Line Yield'!$A$51,'Job Number'!$B$2:$B$194,'Line Yield'!$C52)</f>
        <v>0</v>
      </c>
      <c r="AD52" s="5">
        <f>SUMIFS('Job Number'!$Q$2:$Q$194,'Job Number'!$A$2:$A$194,'Line Yield'!AD$1,'Job Number'!$E$2:$E$194,'Line Yield'!$A$51,'Job Number'!$B$2:$B$194,'Line Yield'!$C52)</f>
        <v>0</v>
      </c>
      <c r="AE52" s="5">
        <f>SUMIFS('Job Number'!$Q$2:$Q$194,'Job Number'!$A$2:$A$194,'Line Yield'!AE$1,'Job Number'!$E$2:$E$194,'Line Yield'!$A$51,'Job Number'!$B$2:$B$194,'Line Yield'!$C52)</f>
        <v>0</v>
      </c>
      <c r="AF52" s="5">
        <f>SUMIFS('Job Number'!$Q$2:$Q$194,'Job Number'!$A$2:$A$194,'Line Yield'!AF$1,'Job Number'!$E$2:$E$194,'Line Yield'!$A$51,'Job Number'!$B$2:$B$194,'Line Yield'!$C52)</f>
        <v>0</v>
      </c>
      <c r="AG52" s="5">
        <f>SUMIFS('Job Number'!$Q$2:$Q$194,'Job Number'!$A$2:$A$194,'Line Yield'!AG$1,'Job Number'!$E$2:$E$194,'Line Yield'!$A$51,'Job Number'!$B$2:$B$194,'Line Yield'!$C52)</f>
        <v>0</v>
      </c>
    </row>
    <row r="54" spans="1:33" ht="15.75" customHeight="1">
      <c r="A54" s="62" t="str">
        <f>'Line Output'!A53</f>
        <v>W03-25040034-Y</v>
      </c>
      <c r="B54" s="62" t="str">
        <f>'Line Output'!B53</f>
        <v>28#*2C+24#*2C+AL+D+</v>
      </c>
      <c r="C54" s="9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3" ht="14.25" customHeight="1">
      <c r="A55" s="70"/>
      <c r="B55" s="5">
        <f>IFERROR(SUM(D55:AG55)/COUNTIF(D55:AG55,"&gt;0"),0)</f>
        <v>2.5183938866409107E-2</v>
      </c>
      <c r="C55" s="7" t="str">
        <f>'Line Output'!C54</f>
        <v>Y01</v>
      </c>
      <c r="D55" s="5">
        <f>SUMIFS('Job Number'!$Q$2:$Q$194,'Job Number'!$A$2:$A$194,'Line Yield'!D$1,'Job Number'!$E$2:$E$194,'Line Yield'!$A$54,'Job Number'!$B$2:$B$194,'Line Yield'!$C55)</f>
        <v>0</v>
      </c>
      <c r="E55" s="5">
        <f>SUMIFS('Job Number'!$Q$2:$Q$194,'Job Number'!$A$2:$A$194,'Line Yield'!E$1,'Job Number'!$E$2:$E$194,'Line Yield'!$A$54,'Job Number'!$B$2:$B$194,'Line Yield'!$C55)</f>
        <v>0</v>
      </c>
      <c r="F55" s="5">
        <f>SUMIFS('Job Number'!$Q$2:$Q$194,'Job Number'!$A$2:$A$194,'Line Yield'!F$1,'Job Number'!$E$2:$E$194,'Line Yield'!$A$54,'Job Number'!$B$2:$B$194,'Line Yield'!$C55)</f>
        <v>0</v>
      </c>
      <c r="G55" s="5">
        <f>SUMIFS('Job Number'!$Q$2:$Q$194,'Job Number'!$A$2:$A$194,'Line Yield'!G$1,'Job Number'!$E$2:$E$194,'Line Yield'!$A$54,'Job Number'!$B$2:$B$194,'Line Yield'!$C55)</f>
        <v>0</v>
      </c>
      <c r="H55" s="5">
        <f>SUMIFS('Job Number'!$Q$2:$Q$194,'Job Number'!$A$2:$A$194,'Line Yield'!H$1,'Job Number'!$E$2:$E$194,'Line Yield'!$A$54,'Job Number'!$B$2:$B$194,'Line Yield'!$C55)</f>
        <v>0</v>
      </c>
      <c r="I55" s="5">
        <f>SUMIFS('Job Number'!$Q$2:$Q$194,'Job Number'!$A$2:$A$194,'Line Yield'!I$1,'Job Number'!$E$2:$E$194,'Line Yield'!$A$54,'Job Number'!$B$2:$B$194,'Line Yield'!$C55)</f>
        <v>0</v>
      </c>
      <c r="J55" s="5">
        <f>SUMIFS('Job Number'!$Q$2:$Q$194,'Job Number'!$A$2:$A$194,'Line Yield'!J$1,'Job Number'!$E$2:$E$194,'Line Yield'!$A$54,'Job Number'!$B$2:$B$194,'Line Yield'!$C55)</f>
        <v>0</v>
      </c>
      <c r="K55" s="5">
        <f>SUMIFS('Job Number'!$Q$2:$Q$194,'Job Number'!$A$2:$A$194,'Line Yield'!K$1,'Job Number'!$E$2:$E$194,'Line Yield'!$A$54,'Job Number'!$B$2:$B$194,'Line Yield'!$C55)</f>
        <v>0</v>
      </c>
      <c r="L55" s="5">
        <f>SUMIFS('Job Number'!$Q$2:$Q$194,'Job Number'!$A$2:$A$194,'Line Yield'!L$1,'Job Number'!$E$2:$E$194,'Line Yield'!$A$54,'Job Number'!$B$2:$B$194,'Line Yield'!$C55)</f>
        <v>0</v>
      </c>
      <c r="M55" s="5">
        <f>SUMIFS('Job Number'!$Q$2:$Q$194,'Job Number'!$A$2:$A$194,'Line Yield'!M$1,'Job Number'!$E$2:$E$194,'Line Yield'!$A$54,'Job Number'!$B$2:$B$194,'Line Yield'!$C55)</f>
        <v>0</v>
      </c>
      <c r="N55" s="5">
        <f>SUMIFS('Job Number'!$Q$2:$Q$194,'Job Number'!$A$2:$A$194,'Line Yield'!N$1,'Job Number'!$E$2:$E$194,'Line Yield'!$A$54,'Job Number'!$B$2:$B$194,'Line Yield'!$C55)</f>
        <v>0</v>
      </c>
      <c r="O55" s="5">
        <f>SUMIFS('Job Number'!$Q$2:$Q$194,'Job Number'!$A$2:$A$194,'Line Yield'!O$1,'Job Number'!$E$2:$E$194,'Line Yield'!$A$54,'Job Number'!$B$2:$B$194,'Line Yield'!$C55)</f>
        <v>0</v>
      </c>
      <c r="P55" s="5">
        <f>SUMIFS('Job Number'!$Q$2:$Q$194,'Job Number'!$A$2:$A$194,'Line Yield'!P$1,'Job Number'!$E$2:$E$194,'Line Yield'!$A$54,'Job Number'!$B$2:$B$194,'Line Yield'!$C55)</f>
        <v>0</v>
      </c>
      <c r="Q55" s="5">
        <f>SUMIFS('Job Number'!$Q$2:$Q$194,'Job Number'!$A$2:$A$194,'Line Yield'!Q$1,'Job Number'!$E$2:$E$194,'Line Yield'!$A$54,'Job Number'!$B$2:$B$194,'Line Yield'!$C55)</f>
        <v>0</v>
      </c>
      <c r="R55" s="5">
        <f>SUMIFS('Job Number'!$Q$2:$Q$194,'Job Number'!$A$2:$A$194,'Line Yield'!R$1,'Job Number'!$E$2:$E$194,'Line Yield'!$A$54,'Job Number'!$B$2:$B$194,'Line Yield'!$C55)</f>
        <v>8.8065065240819588E-3</v>
      </c>
      <c r="S55" s="5">
        <f>SUMIFS('Job Number'!$Q$2:$Q$194,'Job Number'!$A$2:$A$194,'Line Yield'!S$1,'Job Number'!$E$2:$E$194,'Line Yield'!$A$54,'Job Number'!$B$2:$B$194,'Line Yield'!$C55)</f>
        <v>0</v>
      </c>
      <c r="T55" s="5">
        <f>SUMIFS('Job Number'!$Q$2:$Q$194,'Job Number'!$A$2:$A$194,'Line Yield'!T$1,'Job Number'!$E$2:$E$194,'Line Yield'!$A$54,'Job Number'!$B$2:$B$194,'Line Yield'!$C55)</f>
        <v>0</v>
      </c>
      <c r="U55" s="5">
        <f>SUMIFS('Job Number'!$Q$2:$Q$194,'Job Number'!$A$2:$A$194,'Line Yield'!U$1,'Job Number'!$E$2:$E$194,'Line Yield'!$A$54,'Job Number'!$B$2:$B$194,'Line Yield'!$C55)</f>
        <v>0</v>
      </c>
      <c r="V55" s="5">
        <f>SUMIFS('Job Number'!$Q$2:$Q$194,'Job Number'!$A$2:$A$194,'Line Yield'!V$1,'Job Number'!$E$2:$E$194,'Line Yield'!$A$54,'Job Number'!$B$2:$B$194,'Line Yield'!$C55)</f>
        <v>0</v>
      </c>
      <c r="W55" s="5">
        <f>SUMIFS('Job Number'!$Q$2:$Q$194,'Job Number'!$A$2:$A$194,'Line Yield'!W$1,'Job Number'!$E$2:$E$194,'Line Yield'!$A$54,'Job Number'!$B$2:$B$194,'Line Yield'!$C55)</f>
        <v>0</v>
      </c>
      <c r="X55" s="5">
        <f>SUMIFS('Job Number'!$Q$2:$Q$194,'Job Number'!$A$2:$A$194,'Line Yield'!X$1,'Job Number'!$E$2:$E$194,'Line Yield'!$A$54,'Job Number'!$B$2:$B$194,'Line Yield'!$C55)</f>
        <v>0</v>
      </c>
      <c r="Y55" s="5">
        <f>SUMIFS('Job Number'!$Q$2:$Q$194,'Job Number'!$A$2:$A$194,'Line Yield'!Y$1,'Job Number'!$E$2:$E$194,'Line Yield'!$A$54,'Job Number'!$B$2:$B$194,'Line Yield'!$C55)</f>
        <v>4.1561371208736257E-2</v>
      </c>
      <c r="Z55" s="5">
        <f>SUMIFS('Job Number'!$Q$2:$Q$194,'Job Number'!$A$2:$A$194,'Line Yield'!Z$1,'Job Number'!$E$2:$E$194,'Line Yield'!$A$54,'Job Number'!$B$2:$B$194,'Line Yield'!$C55)</f>
        <v>0</v>
      </c>
      <c r="AA55" s="5">
        <f>SUMIFS('Job Number'!$Q$2:$Q$194,'Job Number'!$A$2:$A$194,'Line Yield'!AA$1,'Job Number'!$E$2:$E$194,'Line Yield'!$A$54,'Job Number'!$B$2:$B$194,'Line Yield'!$C55)</f>
        <v>0</v>
      </c>
      <c r="AB55" s="5">
        <f>SUMIFS('Job Number'!$Q$2:$Q$194,'Job Number'!$A$2:$A$194,'Line Yield'!AB$1,'Job Number'!$E$2:$E$194,'Line Yield'!$A$54,'Job Number'!$B$2:$B$194,'Line Yield'!$C55)</f>
        <v>0</v>
      </c>
      <c r="AC55" s="5">
        <f>SUMIFS('Job Number'!$Q$2:$Q$194,'Job Number'!$A$2:$A$194,'Line Yield'!AC$1,'Job Number'!$E$2:$E$194,'Line Yield'!$A$54,'Job Number'!$B$2:$B$194,'Line Yield'!$C55)</f>
        <v>0</v>
      </c>
      <c r="AD55" s="5">
        <f>SUMIFS('Job Number'!$Q$2:$Q$194,'Job Number'!$A$2:$A$194,'Line Yield'!AD$1,'Job Number'!$E$2:$E$194,'Line Yield'!$A$54,'Job Number'!$B$2:$B$194,'Line Yield'!$C55)</f>
        <v>0</v>
      </c>
      <c r="AE55" s="5">
        <f>SUMIFS('Job Number'!$Q$2:$Q$194,'Job Number'!$A$2:$A$194,'Line Yield'!AE$1,'Job Number'!$E$2:$E$194,'Line Yield'!$A$54,'Job Number'!$B$2:$B$194,'Line Yield'!$C55)</f>
        <v>0</v>
      </c>
      <c r="AF55" s="5">
        <f>SUMIFS('Job Number'!$Q$2:$Q$194,'Job Number'!$A$2:$A$194,'Line Yield'!AF$1,'Job Number'!$E$2:$E$194,'Line Yield'!$A$54,'Job Number'!$B$2:$B$194,'Line Yield'!$C55)</f>
        <v>0</v>
      </c>
      <c r="AG55" s="5">
        <f>SUMIFS('Job Number'!$Q$2:$Q$194,'Job Number'!$A$2:$A$194,'Line Yield'!AG$1,'Job Number'!$E$2:$E$194,'Line Yield'!$A$54,'Job Number'!$B$2:$B$194,'Line Yield'!$C55)</f>
        <v>0</v>
      </c>
    </row>
    <row r="57" spans="1:33" ht="15.75" customHeight="1">
      <c r="A57" s="62" t="str">
        <f>'Line Output'!A56</f>
        <v>W03-25040035-Y</v>
      </c>
      <c r="B57" s="62" t="str">
        <f>'Line Output'!B56</f>
        <v>28#*2C+24#*2C+AL+D+</v>
      </c>
      <c r="C57" s="9"/>
      <c r="D57" s="1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3" ht="14.25" customHeight="1">
      <c r="A58" s="70"/>
      <c r="B58" s="5">
        <f>IFERROR(SUM(D58:AG58)/COUNTIF(D58:AG58,"&gt;0"),0)</f>
        <v>0</v>
      </c>
      <c r="C58" s="7" t="str">
        <f>'Line Output'!C57</f>
        <v>Y01</v>
      </c>
      <c r="D58" s="5">
        <f>SUMIFS('Job Number'!$Q$2:$Q$194,'Job Number'!$A$2:$A$194,'Line Yield'!D$1,'Job Number'!$E$2:$E$194,'Line Yield'!$A$57,'Job Number'!$B$2:$B$194,'Line Yield'!$C58)</f>
        <v>0</v>
      </c>
      <c r="E58" s="5">
        <f>SUMIFS('Job Number'!$Q$2:$Q$194,'Job Number'!$A$2:$A$194,'Line Yield'!E$1,'Job Number'!$E$2:$E$194,'Line Yield'!$A$57,'Job Number'!$B$2:$B$194,'Line Yield'!$C58)</f>
        <v>0</v>
      </c>
      <c r="F58" s="5">
        <f>SUMIFS('Job Number'!$Q$2:$Q$194,'Job Number'!$A$2:$A$194,'Line Yield'!F$1,'Job Number'!$E$2:$E$194,'Line Yield'!$A$57,'Job Number'!$B$2:$B$194,'Line Yield'!$C58)</f>
        <v>0</v>
      </c>
      <c r="G58" s="5">
        <f>SUMIFS('Job Number'!$Q$2:$Q$194,'Job Number'!$A$2:$A$194,'Line Yield'!G$1,'Job Number'!$E$2:$E$194,'Line Yield'!$A$57,'Job Number'!$B$2:$B$194,'Line Yield'!$C58)</f>
        <v>0</v>
      </c>
      <c r="H58" s="5">
        <f>SUMIFS('Job Number'!$Q$2:$Q$194,'Job Number'!$A$2:$A$194,'Line Yield'!H$1,'Job Number'!$E$2:$E$194,'Line Yield'!$A$57,'Job Number'!$B$2:$B$194,'Line Yield'!$C58)</f>
        <v>0</v>
      </c>
      <c r="I58" s="5">
        <f>SUMIFS('Job Number'!$Q$2:$Q$194,'Job Number'!$A$2:$A$194,'Line Yield'!I$1,'Job Number'!$E$2:$E$194,'Line Yield'!$A$57,'Job Number'!$B$2:$B$194,'Line Yield'!$C58)</f>
        <v>0</v>
      </c>
      <c r="J58" s="5">
        <f>SUMIFS('Job Number'!$Q$2:$Q$194,'Job Number'!$A$2:$A$194,'Line Yield'!J$1,'Job Number'!$E$2:$E$194,'Line Yield'!$A$57,'Job Number'!$B$2:$B$194,'Line Yield'!$C58)</f>
        <v>0</v>
      </c>
      <c r="K58" s="5">
        <f>SUMIFS('Job Number'!$Q$2:$Q$194,'Job Number'!$A$2:$A$194,'Line Yield'!K$1,'Job Number'!$E$2:$E$194,'Line Yield'!$A$57,'Job Number'!$B$2:$B$194,'Line Yield'!$C58)</f>
        <v>0</v>
      </c>
      <c r="L58" s="5">
        <f>SUMIFS('Job Number'!$Q$2:$Q$194,'Job Number'!$A$2:$A$194,'Line Yield'!L$1,'Job Number'!$E$2:$E$194,'Line Yield'!$A$57,'Job Number'!$B$2:$B$194,'Line Yield'!$C58)</f>
        <v>0</v>
      </c>
      <c r="M58" s="5">
        <f>SUMIFS('Job Number'!$Q$2:$Q$194,'Job Number'!$A$2:$A$194,'Line Yield'!M$1,'Job Number'!$E$2:$E$194,'Line Yield'!$A$57,'Job Number'!$B$2:$B$194,'Line Yield'!$C58)</f>
        <v>0</v>
      </c>
      <c r="N58" s="5">
        <f>SUMIFS('Job Number'!$Q$2:$Q$194,'Job Number'!$A$2:$A$194,'Line Yield'!N$1,'Job Number'!$E$2:$E$194,'Line Yield'!$A$57,'Job Number'!$B$2:$B$194,'Line Yield'!$C58)</f>
        <v>0</v>
      </c>
      <c r="O58" s="5">
        <f>SUMIFS('Job Number'!$Q$2:$Q$194,'Job Number'!$A$2:$A$194,'Line Yield'!O$1,'Job Number'!$E$2:$E$194,'Line Yield'!$A$57,'Job Number'!$B$2:$B$194,'Line Yield'!$C58)</f>
        <v>0</v>
      </c>
      <c r="P58" s="5">
        <f>SUMIFS('Job Number'!$Q$2:$Q$194,'Job Number'!$A$2:$A$194,'Line Yield'!P$1,'Job Number'!$E$2:$E$194,'Line Yield'!$A$57,'Job Number'!$B$2:$B$194,'Line Yield'!$C58)</f>
        <v>0</v>
      </c>
      <c r="Q58" s="5">
        <f>SUMIFS('Job Number'!$Q$2:$Q$194,'Job Number'!$A$2:$A$194,'Line Yield'!Q$1,'Job Number'!$E$2:$E$194,'Line Yield'!$A$57,'Job Number'!$B$2:$B$194,'Line Yield'!$C58)</f>
        <v>0</v>
      </c>
      <c r="R58" s="5">
        <f>SUMIFS('Job Number'!$Q$2:$Q$194,'Job Number'!$A$2:$A$194,'Line Yield'!R$1,'Job Number'!$E$2:$E$194,'Line Yield'!$A$57,'Job Number'!$B$2:$B$194,'Line Yield'!$C58)</f>
        <v>0</v>
      </c>
      <c r="S58" s="5">
        <f>SUMIFS('Job Number'!$Q$2:$Q$194,'Job Number'!$A$2:$A$194,'Line Yield'!S$1,'Job Number'!$E$2:$E$194,'Line Yield'!$A$57,'Job Number'!$B$2:$B$194,'Line Yield'!$C58)</f>
        <v>0</v>
      </c>
      <c r="T58" s="5">
        <f>SUMIFS('Job Number'!$Q$2:$Q$194,'Job Number'!$A$2:$A$194,'Line Yield'!T$1,'Job Number'!$E$2:$E$194,'Line Yield'!$A$57,'Job Number'!$B$2:$B$194,'Line Yield'!$C58)</f>
        <v>0</v>
      </c>
      <c r="U58" s="5">
        <f>SUMIFS('Job Number'!$Q$2:$Q$194,'Job Number'!$A$2:$A$194,'Line Yield'!U$1,'Job Number'!$E$2:$E$194,'Line Yield'!$A$57,'Job Number'!$B$2:$B$194,'Line Yield'!$C58)</f>
        <v>0</v>
      </c>
      <c r="V58" s="5">
        <f>SUMIFS('Job Number'!$Q$2:$Q$194,'Job Number'!$A$2:$A$194,'Line Yield'!V$1,'Job Number'!$E$2:$E$194,'Line Yield'!$A$57,'Job Number'!$B$2:$B$194,'Line Yield'!$C58)</f>
        <v>0</v>
      </c>
      <c r="W58" s="5">
        <f>SUMIFS('Job Number'!$Q$2:$Q$194,'Job Number'!$A$2:$A$194,'Line Yield'!W$1,'Job Number'!$E$2:$E$194,'Line Yield'!$A$57,'Job Number'!$B$2:$B$194,'Line Yield'!$C58)</f>
        <v>0</v>
      </c>
      <c r="X58" s="5">
        <f>SUMIFS('Job Number'!$Q$2:$Q$194,'Job Number'!$A$2:$A$194,'Line Yield'!X$1,'Job Number'!$E$2:$E$194,'Line Yield'!$A$57,'Job Number'!$B$2:$B$194,'Line Yield'!$C58)</f>
        <v>0</v>
      </c>
      <c r="Y58" s="5">
        <f>SUMIFS('Job Number'!$Q$2:$Q$194,'Job Number'!$A$2:$A$194,'Line Yield'!Y$1,'Job Number'!$E$2:$E$194,'Line Yield'!$A$57,'Job Number'!$B$2:$B$194,'Line Yield'!$C58)</f>
        <v>0</v>
      </c>
      <c r="Z58" s="5">
        <f>SUMIFS('Job Number'!$Q$2:$Q$194,'Job Number'!$A$2:$A$194,'Line Yield'!Z$1,'Job Number'!$E$2:$E$194,'Line Yield'!$A$57,'Job Number'!$B$2:$B$194,'Line Yield'!$C58)</f>
        <v>0</v>
      </c>
      <c r="AA58" s="5">
        <f>SUMIFS('Job Number'!$Q$2:$Q$194,'Job Number'!$A$2:$A$194,'Line Yield'!AA$1,'Job Number'!$E$2:$E$194,'Line Yield'!$A$57,'Job Number'!$B$2:$B$194,'Line Yield'!$C58)</f>
        <v>0</v>
      </c>
      <c r="AB58" s="5">
        <f>SUMIFS('Job Number'!$Q$2:$Q$194,'Job Number'!$A$2:$A$194,'Line Yield'!AB$1,'Job Number'!$E$2:$E$194,'Line Yield'!$A$57,'Job Number'!$B$2:$B$194,'Line Yield'!$C58)</f>
        <v>0</v>
      </c>
      <c r="AC58" s="5">
        <f>SUMIFS('Job Number'!$Q$2:$Q$194,'Job Number'!$A$2:$A$194,'Line Yield'!AC$1,'Job Number'!$E$2:$E$194,'Line Yield'!$A$57,'Job Number'!$B$2:$B$194,'Line Yield'!$C58)</f>
        <v>0</v>
      </c>
      <c r="AD58" s="5">
        <f>SUMIFS('Job Number'!$Q$2:$Q$194,'Job Number'!$A$2:$A$194,'Line Yield'!AD$1,'Job Number'!$E$2:$E$194,'Line Yield'!$A$57,'Job Number'!$B$2:$B$194,'Line Yield'!$C58)</f>
        <v>0</v>
      </c>
      <c r="AE58" s="5">
        <f>SUMIFS('Job Number'!$Q$2:$Q$194,'Job Number'!$A$2:$A$194,'Line Yield'!AE$1,'Job Number'!$E$2:$E$194,'Line Yield'!$A$57,'Job Number'!$B$2:$B$194,'Line Yield'!$C58)</f>
        <v>0</v>
      </c>
      <c r="AF58" s="5">
        <f>SUMIFS('Job Number'!$Q$2:$Q$194,'Job Number'!$A$2:$A$194,'Line Yield'!AF$1,'Job Number'!$E$2:$E$194,'Line Yield'!$A$57,'Job Number'!$B$2:$B$194,'Line Yield'!$C58)</f>
        <v>0</v>
      </c>
      <c r="AG58" s="5">
        <f>SUMIFS('Job Number'!$Q$2:$Q$194,'Job Number'!$A$2:$A$194,'Line Yield'!AG$1,'Job Number'!$E$2:$E$194,'Line Yield'!$A$57,'Job Number'!$B$2:$B$194,'Line Yield'!$C58)</f>
        <v>0</v>
      </c>
    </row>
    <row r="60" spans="1:33" ht="15.75" customHeight="1">
      <c r="A60" s="62" t="str">
        <f>'Line Output'!A59</f>
        <v>W03-25040036-Y</v>
      </c>
      <c r="B60" s="62" t="str">
        <f>'Line Output'!B59</f>
        <v>28#*2C+28#*2C+AL+D+</v>
      </c>
      <c r="C60" s="9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:33" ht="14.25" customHeight="1">
      <c r="A61" s="70"/>
      <c r="B61" s="5">
        <f>IFERROR(SUM(D61:AG61)/COUNTIF(D61:AG61,"&gt;0"),0)</f>
        <v>0</v>
      </c>
      <c r="C61" s="7" t="str">
        <f>'Line Output'!C60</f>
        <v>Y01</v>
      </c>
      <c r="D61" s="5">
        <f>SUMIFS('Job Number'!$Q$2:$Q$194,'Job Number'!$A$2:$A$194,'Line Yield'!D$1,'Job Number'!$E$2:$E$194,'Line Yield'!$A$60,'Job Number'!$B$2:$B$194,'Line Yield'!$C61)</f>
        <v>0</v>
      </c>
      <c r="E61" s="5">
        <f>SUMIFS('Job Number'!$Q$2:$Q$194,'Job Number'!$A$2:$A$194,'Line Yield'!E$1,'Job Number'!$E$2:$E$194,'Line Yield'!$A$60,'Job Number'!$B$2:$B$194,'Line Yield'!$C61)</f>
        <v>0</v>
      </c>
      <c r="F61" s="5">
        <f>SUMIFS('Job Number'!$Q$2:$Q$194,'Job Number'!$A$2:$A$194,'Line Yield'!F$1,'Job Number'!$E$2:$E$194,'Line Yield'!$A$60,'Job Number'!$B$2:$B$194,'Line Yield'!$C61)</f>
        <v>0</v>
      </c>
      <c r="G61" s="5">
        <f>SUMIFS('Job Number'!$Q$2:$Q$194,'Job Number'!$A$2:$A$194,'Line Yield'!G$1,'Job Number'!$E$2:$E$194,'Line Yield'!$A$60,'Job Number'!$B$2:$B$194,'Line Yield'!$C61)</f>
        <v>0</v>
      </c>
      <c r="H61" s="5">
        <f>SUMIFS('Job Number'!$Q$2:$Q$194,'Job Number'!$A$2:$A$194,'Line Yield'!H$1,'Job Number'!$E$2:$E$194,'Line Yield'!$A$60,'Job Number'!$B$2:$B$194,'Line Yield'!$C61)</f>
        <v>0</v>
      </c>
      <c r="I61" s="5">
        <f>SUMIFS('Job Number'!$Q$2:$Q$194,'Job Number'!$A$2:$A$194,'Line Yield'!I$1,'Job Number'!$E$2:$E$194,'Line Yield'!$A$60,'Job Number'!$B$2:$B$194,'Line Yield'!$C61)</f>
        <v>0</v>
      </c>
      <c r="J61" s="5">
        <f>SUMIFS('Job Number'!$Q$2:$Q$194,'Job Number'!$A$2:$A$194,'Line Yield'!J$1,'Job Number'!$E$2:$E$194,'Line Yield'!$A$60,'Job Number'!$B$2:$B$194,'Line Yield'!$C61)</f>
        <v>0</v>
      </c>
      <c r="K61" s="5">
        <f>SUMIFS('Job Number'!$Q$2:$Q$194,'Job Number'!$A$2:$A$194,'Line Yield'!K$1,'Job Number'!$E$2:$E$194,'Line Yield'!$A$60,'Job Number'!$B$2:$B$194,'Line Yield'!$C61)</f>
        <v>0</v>
      </c>
      <c r="L61" s="5">
        <f>SUMIFS('Job Number'!$Q$2:$Q$194,'Job Number'!$A$2:$A$194,'Line Yield'!L$1,'Job Number'!$E$2:$E$194,'Line Yield'!$A$60,'Job Number'!$B$2:$B$194,'Line Yield'!$C61)</f>
        <v>0</v>
      </c>
      <c r="M61" s="5">
        <f>SUMIFS('Job Number'!$Q$2:$Q$194,'Job Number'!$A$2:$A$194,'Line Yield'!M$1,'Job Number'!$E$2:$E$194,'Line Yield'!$A$60,'Job Number'!$B$2:$B$194,'Line Yield'!$C61)</f>
        <v>0</v>
      </c>
      <c r="N61" s="5">
        <f>SUMIFS('Job Number'!$Q$2:$Q$194,'Job Number'!$A$2:$A$194,'Line Yield'!N$1,'Job Number'!$E$2:$E$194,'Line Yield'!$A$60,'Job Number'!$B$2:$B$194,'Line Yield'!$C61)</f>
        <v>0</v>
      </c>
      <c r="O61" s="5">
        <f>SUMIFS('Job Number'!$Q$2:$Q$194,'Job Number'!$A$2:$A$194,'Line Yield'!O$1,'Job Number'!$E$2:$E$194,'Line Yield'!$A$60,'Job Number'!$B$2:$B$194,'Line Yield'!$C61)</f>
        <v>0</v>
      </c>
      <c r="P61" s="5">
        <f>SUMIFS('Job Number'!$Q$2:$Q$194,'Job Number'!$A$2:$A$194,'Line Yield'!P$1,'Job Number'!$E$2:$E$194,'Line Yield'!$A$60,'Job Number'!$B$2:$B$194,'Line Yield'!$C61)</f>
        <v>0</v>
      </c>
      <c r="Q61" s="5">
        <f>SUMIFS('Job Number'!$Q$2:$Q$194,'Job Number'!$A$2:$A$194,'Line Yield'!Q$1,'Job Number'!$E$2:$E$194,'Line Yield'!$A$60,'Job Number'!$B$2:$B$194,'Line Yield'!$C61)</f>
        <v>0</v>
      </c>
      <c r="R61" s="5">
        <f>SUMIFS('Job Number'!$Q$2:$Q$194,'Job Number'!$A$2:$A$194,'Line Yield'!R$1,'Job Number'!$E$2:$E$194,'Line Yield'!$A$60,'Job Number'!$B$2:$B$194,'Line Yield'!$C61)</f>
        <v>0</v>
      </c>
      <c r="S61" s="5">
        <f>SUMIFS('Job Number'!$Q$2:$Q$194,'Job Number'!$A$2:$A$194,'Line Yield'!S$1,'Job Number'!$E$2:$E$194,'Line Yield'!$A$60,'Job Number'!$B$2:$B$194,'Line Yield'!$C61)</f>
        <v>0</v>
      </c>
      <c r="T61" s="5">
        <f>SUMIFS('Job Number'!$Q$2:$Q$194,'Job Number'!$A$2:$A$194,'Line Yield'!T$1,'Job Number'!$E$2:$E$194,'Line Yield'!$A$60,'Job Number'!$B$2:$B$194,'Line Yield'!$C61)</f>
        <v>0</v>
      </c>
      <c r="U61" s="5">
        <f>SUMIFS('Job Number'!$Q$2:$Q$194,'Job Number'!$A$2:$A$194,'Line Yield'!U$1,'Job Number'!$E$2:$E$194,'Line Yield'!$A$60,'Job Number'!$B$2:$B$194,'Line Yield'!$C61)</f>
        <v>0</v>
      </c>
      <c r="V61" s="5">
        <f>SUMIFS('Job Number'!$Q$2:$Q$194,'Job Number'!$A$2:$A$194,'Line Yield'!V$1,'Job Number'!$E$2:$E$194,'Line Yield'!$A$60,'Job Number'!$B$2:$B$194,'Line Yield'!$C61)</f>
        <v>0</v>
      </c>
      <c r="W61" s="5">
        <f>SUMIFS('Job Number'!$Q$2:$Q$194,'Job Number'!$A$2:$A$194,'Line Yield'!W$1,'Job Number'!$E$2:$E$194,'Line Yield'!$A$60,'Job Number'!$B$2:$B$194,'Line Yield'!$C61)</f>
        <v>0</v>
      </c>
      <c r="X61" s="5">
        <f>SUMIFS('Job Number'!$Q$2:$Q$194,'Job Number'!$A$2:$A$194,'Line Yield'!X$1,'Job Number'!$E$2:$E$194,'Line Yield'!$A$60,'Job Number'!$B$2:$B$194,'Line Yield'!$C61)</f>
        <v>0</v>
      </c>
      <c r="Y61" s="5">
        <f>SUMIFS('Job Number'!$Q$2:$Q$194,'Job Number'!$A$2:$A$194,'Line Yield'!Y$1,'Job Number'!$E$2:$E$194,'Line Yield'!$A$60,'Job Number'!$B$2:$B$194,'Line Yield'!$C61)</f>
        <v>0</v>
      </c>
      <c r="Z61" s="5">
        <f>SUMIFS('Job Number'!$Q$2:$Q$194,'Job Number'!$A$2:$A$194,'Line Yield'!Z$1,'Job Number'!$E$2:$E$194,'Line Yield'!$A$60,'Job Number'!$B$2:$B$194,'Line Yield'!$C61)</f>
        <v>0</v>
      </c>
      <c r="AA61" s="5">
        <f>SUMIFS('Job Number'!$Q$2:$Q$194,'Job Number'!$A$2:$A$194,'Line Yield'!AA$1,'Job Number'!$E$2:$E$194,'Line Yield'!$A$60,'Job Number'!$B$2:$B$194,'Line Yield'!$C61)</f>
        <v>0</v>
      </c>
      <c r="AB61" s="5">
        <f>SUMIFS('Job Number'!$Q$2:$Q$194,'Job Number'!$A$2:$A$194,'Line Yield'!AB$1,'Job Number'!$E$2:$E$194,'Line Yield'!$A$60,'Job Number'!$B$2:$B$194,'Line Yield'!$C61)</f>
        <v>0</v>
      </c>
      <c r="AC61" s="5">
        <f>SUMIFS('Job Number'!$Q$2:$Q$194,'Job Number'!$A$2:$A$194,'Line Yield'!AC$1,'Job Number'!$E$2:$E$194,'Line Yield'!$A$60,'Job Number'!$B$2:$B$194,'Line Yield'!$C61)</f>
        <v>0</v>
      </c>
      <c r="AD61" s="5">
        <f>SUMIFS('Job Number'!$Q$2:$Q$194,'Job Number'!$A$2:$A$194,'Line Yield'!AD$1,'Job Number'!$E$2:$E$194,'Line Yield'!$A$60,'Job Number'!$B$2:$B$194,'Line Yield'!$C61)</f>
        <v>0</v>
      </c>
      <c r="AE61" s="5">
        <f>SUMIFS('Job Number'!$Q$2:$Q$194,'Job Number'!$A$2:$A$194,'Line Yield'!AE$1,'Job Number'!$E$2:$E$194,'Line Yield'!$A$60,'Job Number'!$B$2:$B$194,'Line Yield'!$C61)</f>
        <v>0</v>
      </c>
      <c r="AF61" s="5">
        <f>SUMIFS('Job Number'!$Q$2:$Q$194,'Job Number'!$A$2:$A$194,'Line Yield'!AF$1,'Job Number'!$E$2:$E$194,'Line Yield'!$A$60,'Job Number'!$B$2:$B$194,'Line Yield'!$C61)</f>
        <v>0</v>
      </c>
      <c r="AG61" s="5">
        <f>SUMIFS('Job Number'!$Q$2:$Q$194,'Job Number'!$A$2:$A$194,'Line Yield'!AG$1,'Job Number'!$E$2:$E$194,'Line Yield'!$A$60,'Job Number'!$B$2:$B$194,'Line Yield'!$C61)</f>
        <v>0</v>
      </c>
    </row>
    <row r="63" spans="1:33" ht="15.75" customHeight="1">
      <c r="A63" s="62" t="str">
        <f>'Line Output'!A62</f>
        <v>W03-25040037-Y</v>
      </c>
      <c r="B63" s="62" t="str">
        <f>'Line Output'!B62</f>
        <v>28#*2C+28#*2C+AL+D+</v>
      </c>
      <c r="C63" s="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ht="14.25" customHeight="1">
      <c r="A64" s="70"/>
      <c r="B64" s="5">
        <f>IFERROR(SUM(D64:AG64)/COUNTIF(D64:AG64,"&gt;0"),0)</f>
        <v>1.0708787638078055E-2</v>
      </c>
      <c r="C64" s="7" t="str">
        <f>'Line Output'!C63</f>
        <v>Y01</v>
      </c>
      <c r="D64" s="5">
        <f>SUMIFS('Job Number'!$Q$2:$Q$194,'Job Number'!$A$2:$A$194,'Line Yield'!D$1,'Job Number'!$E$2:$E$194,'Line Yield'!$A$63,'Job Number'!$B$2:$B$194,'Line Yield'!$C64)</f>
        <v>0</v>
      </c>
      <c r="E64" s="5">
        <f>SUMIFS('Job Number'!$Q$2:$Q$194,'Job Number'!$A$2:$A$194,'Line Yield'!E$1,'Job Number'!$E$2:$E$194,'Line Yield'!$A$63,'Job Number'!$B$2:$B$194,'Line Yield'!$C64)</f>
        <v>0</v>
      </c>
      <c r="F64" s="5">
        <f>SUMIFS('Job Number'!$Q$2:$Q$194,'Job Number'!$A$2:$A$194,'Line Yield'!F$1,'Job Number'!$E$2:$E$194,'Line Yield'!$A$63,'Job Number'!$B$2:$B$194,'Line Yield'!$C64)</f>
        <v>0</v>
      </c>
      <c r="G64" s="5">
        <f>SUMIFS('Job Number'!$Q$2:$Q$194,'Job Number'!$A$2:$A$194,'Line Yield'!G$1,'Job Number'!$E$2:$E$194,'Line Yield'!$A$63,'Job Number'!$B$2:$B$194,'Line Yield'!$C64)</f>
        <v>0</v>
      </c>
      <c r="H64" s="5">
        <f>SUMIFS('Job Number'!$Q$2:$Q$194,'Job Number'!$A$2:$A$194,'Line Yield'!H$1,'Job Number'!$E$2:$E$194,'Line Yield'!$A$63,'Job Number'!$B$2:$B$194,'Line Yield'!$C64)</f>
        <v>0</v>
      </c>
      <c r="I64" s="5">
        <f>SUMIFS('Job Number'!$Q$2:$Q$194,'Job Number'!$A$2:$A$194,'Line Yield'!I$1,'Job Number'!$E$2:$E$194,'Line Yield'!$A$63,'Job Number'!$B$2:$B$194,'Line Yield'!$C64)</f>
        <v>0</v>
      </c>
      <c r="J64" s="5">
        <f>SUMIFS('Job Number'!$Q$2:$Q$194,'Job Number'!$A$2:$A$194,'Line Yield'!J$1,'Job Number'!$E$2:$E$194,'Line Yield'!$A$63,'Job Number'!$B$2:$B$194,'Line Yield'!$C64)</f>
        <v>0</v>
      </c>
      <c r="K64" s="5">
        <f>SUMIFS('Job Number'!$Q$2:$Q$194,'Job Number'!$A$2:$A$194,'Line Yield'!K$1,'Job Number'!$E$2:$E$194,'Line Yield'!$A$63,'Job Number'!$B$2:$B$194,'Line Yield'!$C64)</f>
        <v>0</v>
      </c>
      <c r="L64" s="5">
        <f>SUMIFS('Job Number'!$Q$2:$Q$194,'Job Number'!$A$2:$A$194,'Line Yield'!L$1,'Job Number'!$E$2:$E$194,'Line Yield'!$A$63,'Job Number'!$B$2:$B$194,'Line Yield'!$C64)</f>
        <v>0</v>
      </c>
      <c r="M64" s="5">
        <f>SUMIFS('Job Number'!$Q$2:$Q$194,'Job Number'!$A$2:$A$194,'Line Yield'!M$1,'Job Number'!$E$2:$E$194,'Line Yield'!$A$63,'Job Number'!$B$2:$B$194,'Line Yield'!$C64)</f>
        <v>0</v>
      </c>
      <c r="N64" s="5">
        <f>SUMIFS('Job Number'!$Q$2:$Q$194,'Job Number'!$A$2:$A$194,'Line Yield'!N$1,'Job Number'!$E$2:$E$194,'Line Yield'!$A$63,'Job Number'!$B$2:$B$194,'Line Yield'!$C64)</f>
        <v>0</v>
      </c>
      <c r="O64" s="5">
        <f>SUMIFS('Job Number'!$Q$2:$Q$194,'Job Number'!$A$2:$A$194,'Line Yield'!O$1,'Job Number'!$E$2:$E$194,'Line Yield'!$A$63,'Job Number'!$B$2:$B$194,'Line Yield'!$C64)</f>
        <v>0</v>
      </c>
      <c r="P64" s="5">
        <f>SUMIFS('Job Number'!$Q$2:$Q$194,'Job Number'!$A$2:$A$194,'Line Yield'!P$1,'Job Number'!$E$2:$E$194,'Line Yield'!$A$63,'Job Number'!$B$2:$B$194,'Line Yield'!$C64)</f>
        <v>0</v>
      </c>
      <c r="Q64" s="5">
        <f>SUMIFS('Job Number'!$Q$2:$Q$194,'Job Number'!$A$2:$A$194,'Line Yield'!Q$1,'Job Number'!$E$2:$E$194,'Line Yield'!$A$63,'Job Number'!$B$2:$B$194,'Line Yield'!$C64)</f>
        <v>0</v>
      </c>
      <c r="R64" s="5">
        <f>SUMIFS('Job Number'!$Q$2:$Q$194,'Job Number'!$A$2:$A$194,'Line Yield'!R$1,'Job Number'!$E$2:$E$194,'Line Yield'!$A$63,'Job Number'!$B$2:$B$194,'Line Yield'!$C64)</f>
        <v>0</v>
      </c>
      <c r="S64" s="5">
        <f>SUMIFS('Job Number'!$Q$2:$Q$194,'Job Number'!$A$2:$A$194,'Line Yield'!S$1,'Job Number'!$E$2:$E$194,'Line Yield'!$A$63,'Job Number'!$B$2:$B$194,'Line Yield'!$C64)</f>
        <v>0</v>
      </c>
      <c r="T64" s="5">
        <f>SUMIFS('Job Number'!$Q$2:$Q$194,'Job Number'!$A$2:$A$194,'Line Yield'!T$1,'Job Number'!$E$2:$E$194,'Line Yield'!$A$63,'Job Number'!$B$2:$B$194,'Line Yield'!$C64)</f>
        <v>0</v>
      </c>
      <c r="U64" s="5">
        <f>SUMIFS('Job Number'!$Q$2:$Q$194,'Job Number'!$A$2:$A$194,'Line Yield'!U$1,'Job Number'!$E$2:$E$194,'Line Yield'!$A$63,'Job Number'!$B$2:$B$194,'Line Yield'!$C64)</f>
        <v>1.0708787638078055E-2</v>
      </c>
      <c r="V64" s="5">
        <f>SUMIFS('Job Number'!$Q$2:$Q$194,'Job Number'!$A$2:$A$194,'Line Yield'!V$1,'Job Number'!$E$2:$E$194,'Line Yield'!$A$63,'Job Number'!$B$2:$B$194,'Line Yield'!$C64)</f>
        <v>0</v>
      </c>
      <c r="W64" s="5">
        <f>SUMIFS('Job Number'!$Q$2:$Q$194,'Job Number'!$A$2:$A$194,'Line Yield'!W$1,'Job Number'!$E$2:$E$194,'Line Yield'!$A$63,'Job Number'!$B$2:$B$194,'Line Yield'!$C64)</f>
        <v>0</v>
      </c>
      <c r="X64" s="5">
        <f>SUMIFS('Job Number'!$Q$2:$Q$194,'Job Number'!$A$2:$A$194,'Line Yield'!X$1,'Job Number'!$E$2:$E$194,'Line Yield'!$A$63,'Job Number'!$B$2:$B$194,'Line Yield'!$C64)</f>
        <v>0</v>
      </c>
      <c r="Y64" s="5">
        <f>SUMIFS('Job Number'!$Q$2:$Q$194,'Job Number'!$A$2:$A$194,'Line Yield'!Y$1,'Job Number'!$E$2:$E$194,'Line Yield'!$A$63,'Job Number'!$B$2:$B$194,'Line Yield'!$C64)</f>
        <v>0</v>
      </c>
      <c r="Z64" s="5">
        <f>SUMIFS('Job Number'!$Q$2:$Q$194,'Job Number'!$A$2:$A$194,'Line Yield'!Z$1,'Job Number'!$E$2:$E$194,'Line Yield'!$A$63,'Job Number'!$B$2:$B$194,'Line Yield'!$C64)</f>
        <v>0</v>
      </c>
      <c r="AA64" s="5">
        <f>SUMIFS('Job Number'!$Q$2:$Q$194,'Job Number'!$A$2:$A$194,'Line Yield'!AA$1,'Job Number'!$E$2:$E$194,'Line Yield'!$A$63,'Job Number'!$B$2:$B$194,'Line Yield'!$C64)</f>
        <v>0</v>
      </c>
      <c r="AB64" s="5">
        <f>SUMIFS('Job Number'!$Q$2:$Q$194,'Job Number'!$A$2:$A$194,'Line Yield'!AB$1,'Job Number'!$E$2:$E$194,'Line Yield'!$A$63,'Job Number'!$B$2:$B$194,'Line Yield'!$C64)</f>
        <v>0</v>
      </c>
      <c r="AC64" s="5">
        <f>SUMIFS('Job Number'!$Q$2:$Q$194,'Job Number'!$A$2:$A$194,'Line Yield'!AC$1,'Job Number'!$E$2:$E$194,'Line Yield'!$A$63,'Job Number'!$B$2:$B$194,'Line Yield'!$C64)</f>
        <v>0</v>
      </c>
      <c r="AD64" s="5">
        <f>SUMIFS('Job Number'!$Q$2:$Q$194,'Job Number'!$A$2:$A$194,'Line Yield'!AD$1,'Job Number'!$E$2:$E$194,'Line Yield'!$A$63,'Job Number'!$B$2:$B$194,'Line Yield'!$C64)</f>
        <v>0</v>
      </c>
      <c r="AE64" s="5">
        <f>SUMIFS('Job Number'!$Q$2:$Q$194,'Job Number'!$A$2:$A$194,'Line Yield'!AE$1,'Job Number'!$E$2:$E$194,'Line Yield'!$A$63,'Job Number'!$B$2:$B$194,'Line Yield'!$C64)</f>
        <v>0</v>
      </c>
      <c r="AF64" s="5">
        <f>SUMIFS('Job Number'!$Q$2:$Q$194,'Job Number'!$A$2:$A$194,'Line Yield'!AF$1,'Job Number'!$E$2:$E$194,'Line Yield'!$A$63,'Job Number'!$B$2:$B$194,'Line Yield'!$C64)</f>
        <v>0</v>
      </c>
      <c r="AG64" s="5">
        <f>SUMIFS('Job Number'!$Q$2:$Q$194,'Job Number'!$A$2:$A$194,'Line Yield'!AG$1,'Job Number'!$E$2:$E$194,'Line Yield'!$A$63,'Job Number'!$B$2:$B$194,'Line Yield'!$C64)</f>
        <v>0</v>
      </c>
    </row>
    <row r="66" spans="1:33" ht="15.75" customHeight="1">
      <c r="A66" s="62" t="str">
        <f>'Line Output'!A65</f>
        <v>W03-25040038-Y</v>
      </c>
      <c r="B66" s="62" t="str">
        <f>'Line Output'!B65</f>
        <v>28#*2C+28#*2C+AL+D+</v>
      </c>
      <c r="C66" s="9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ht="14.25" customHeight="1">
      <c r="A67" s="70"/>
      <c r="B67" s="5">
        <f>IFERROR(SUM(D67:AG67)/COUNTIF(D67:AG67,"&gt;0"),0)</f>
        <v>0</v>
      </c>
      <c r="C67" s="7" t="str">
        <f>'Line Output'!C66</f>
        <v>Y01</v>
      </c>
      <c r="D67" s="5">
        <f>SUMIFS('Job Number'!$Q$2:$Q$194,'Job Number'!$A$2:$A$194,'Line Yield'!D$1,'Job Number'!$E$2:$E$194,'Line Yield'!$A$66,'Job Number'!$B$2:$B$194,'Line Yield'!$C67)</f>
        <v>0</v>
      </c>
      <c r="E67" s="5">
        <f>SUMIFS('Job Number'!$Q$2:$Q$194,'Job Number'!$A$2:$A$194,'Line Yield'!E$1,'Job Number'!$E$2:$E$194,'Line Yield'!$A$66,'Job Number'!$B$2:$B$194,'Line Yield'!$C67)</f>
        <v>0</v>
      </c>
      <c r="F67" s="5">
        <f>SUMIFS('Job Number'!$Q$2:$Q$194,'Job Number'!$A$2:$A$194,'Line Yield'!F$1,'Job Number'!$E$2:$E$194,'Line Yield'!$A$66,'Job Number'!$B$2:$B$194,'Line Yield'!$C67)</f>
        <v>0</v>
      </c>
      <c r="G67" s="5">
        <f>SUMIFS('Job Number'!$Q$2:$Q$194,'Job Number'!$A$2:$A$194,'Line Yield'!G$1,'Job Number'!$E$2:$E$194,'Line Yield'!$A$66,'Job Number'!$B$2:$B$194,'Line Yield'!$C67)</f>
        <v>0</v>
      </c>
      <c r="H67" s="5">
        <f>SUMIFS('Job Number'!$Q$2:$Q$194,'Job Number'!$A$2:$A$194,'Line Yield'!H$1,'Job Number'!$E$2:$E$194,'Line Yield'!$A$66,'Job Number'!$B$2:$B$194,'Line Yield'!$C67)</f>
        <v>0</v>
      </c>
      <c r="I67" s="5">
        <f>SUMIFS('Job Number'!$Q$2:$Q$194,'Job Number'!$A$2:$A$194,'Line Yield'!I$1,'Job Number'!$E$2:$E$194,'Line Yield'!$A$66,'Job Number'!$B$2:$B$194,'Line Yield'!$C67)</f>
        <v>0</v>
      </c>
      <c r="J67" s="5">
        <f>SUMIFS('Job Number'!$Q$2:$Q$194,'Job Number'!$A$2:$A$194,'Line Yield'!J$1,'Job Number'!$E$2:$E$194,'Line Yield'!$A$66,'Job Number'!$B$2:$B$194,'Line Yield'!$C67)</f>
        <v>0</v>
      </c>
      <c r="K67" s="5">
        <f>SUMIFS('Job Number'!$Q$2:$Q$194,'Job Number'!$A$2:$A$194,'Line Yield'!K$1,'Job Number'!$E$2:$E$194,'Line Yield'!$A$66,'Job Number'!$B$2:$B$194,'Line Yield'!$C67)</f>
        <v>0</v>
      </c>
      <c r="L67" s="5">
        <f>SUMIFS('Job Number'!$Q$2:$Q$194,'Job Number'!$A$2:$A$194,'Line Yield'!L$1,'Job Number'!$E$2:$E$194,'Line Yield'!$A$66,'Job Number'!$B$2:$B$194,'Line Yield'!$C67)</f>
        <v>0</v>
      </c>
      <c r="M67" s="5">
        <f>SUMIFS('Job Number'!$Q$2:$Q$194,'Job Number'!$A$2:$A$194,'Line Yield'!M$1,'Job Number'!$E$2:$E$194,'Line Yield'!$A$66,'Job Number'!$B$2:$B$194,'Line Yield'!$C67)</f>
        <v>0</v>
      </c>
      <c r="N67" s="5">
        <f>SUMIFS('Job Number'!$Q$2:$Q$194,'Job Number'!$A$2:$A$194,'Line Yield'!N$1,'Job Number'!$E$2:$E$194,'Line Yield'!$A$66,'Job Number'!$B$2:$B$194,'Line Yield'!$C67)</f>
        <v>0</v>
      </c>
      <c r="O67" s="5">
        <f>SUMIFS('Job Number'!$Q$2:$Q$194,'Job Number'!$A$2:$A$194,'Line Yield'!O$1,'Job Number'!$E$2:$E$194,'Line Yield'!$A$66,'Job Number'!$B$2:$B$194,'Line Yield'!$C67)</f>
        <v>0</v>
      </c>
      <c r="P67" s="5">
        <f>SUMIFS('Job Number'!$Q$2:$Q$194,'Job Number'!$A$2:$A$194,'Line Yield'!P$1,'Job Number'!$E$2:$E$194,'Line Yield'!$A$66,'Job Number'!$B$2:$B$194,'Line Yield'!$C67)</f>
        <v>0</v>
      </c>
      <c r="Q67" s="5">
        <f>SUMIFS('Job Number'!$Q$2:$Q$194,'Job Number'!$A$2:$A$194,'Line Yield'!Q$1,'Job Number'!$E$2:$E$194,'Line Yield'!$A$66,'Job Number'!$B$2:$B$194,'Line Yield'!$C67)</f>
        <v>0</v>
      </c>
      <c r="R67" s="5">
        <f>SUMIFS('Job Number'!$Q$2:$Q$194,'Job Number'!$A$2:$A$194,'Line Yield'!R$1,'Job Number'!$E$2:$E$194,'Line Yield'!$A$66,'Job Number'!$B$2:$B$194,'Line Yield'!$C67)</f>
        <v>0</v>
      </c>
      <c r="S67" s="5">
        <f>SUMIFS('Job Number'!$Q$2:$Q$194,'Job Number'!$A$2:$A$194,'Line Yield'!S$1,'Job Number'!$E$2:$E$194,'Line Yield'!$A$66,'Job Number'!$B$2:$B$194,'Line Yield'!$C67)</f>
        <v>0</v>
      </c>
      <c r="T67" s="5">
        <f>SUMIFS('Job Number'!$Q$2:$Q$194,'Job Number'!$A$2:$A$194,'Line Yield'!T$1,'Job Number'!$E$2:$E$194,'Line Yield'!$A$66,'Job Number'!$B$2:$B$194,'Line Yield'!$C67)</f>
        <v>0</v>
      </c>
      <c r="U67" s="5">
        <f>SUMIFS('Job Number'!$Q$2:$Q$194,'Job Number'!$A$2:$A$194,'Line Yield'!U$1,'Job Number'!$E$2:$E$194,'Line Yield'!$A$66,'Job Number'!$B$2:$B$194,'Line Yield'!$C67)</f>
        <v>0</v>
      </c>
      <c r="V67" s="5">
        <f>SUMIFS('Job Number'!$Q$2:$Q$194,'Job Number'!$A$2:$A$194,'Line Yield'!V$1,'Job Number'!$E$2:$E$194,'Line Yield'!$A$66,'Job Number'!$B$2:$B$194,'Line Yield'!$C67)</f>
        <v>0</v>
      </c>
      <c r="W67" s="5">
        <f>SUMIFS('Job Number'!$Q$2:$Q$194,'Job Number'!$A$2:$A$194,'Line Yield'!W$1,'Job Number'!$E$2:$E$194,'Line Yield'!$A$66,'Job Number'!$B$2:$B$194,'Line Yield'!$C67)</f>
        <v>0</v>
      </c>
      <c r="X67" s="5">
        <f>SUMIFS('Job Number'!$Q$2:$Q$194,'Job Number'!$A$2:$A$194,'Line Yield'!X$1,'Job Number'!$E$2:$E$194,'Line Yield'!$A$66,'Job Number'!$B$2:$B$194,'Line Yield'!$C67)</f>
        <v>0</v>
      </c>
      <c r="Y67" s="5">
        <f>SUMIFS('Job Number'!$Q$2:$Q$194,'Job Number'!$A$2:$A$194,'Line Yield'!Y$1,'Job Number'!$E$2:$E$194,'Line Yield'!$A$66,'Job Number'!$B$2:$B$194,'Line Yield'!$C67)</f>
        <v>0</v>
      </c>
      <c r="Z67" s="5">
        <f>SUMIFS('Job Number'!$Q$2:$Q$194,'Job Number'!$A$2:$A$194,'Line Yield'!Z$1,'Job Number'!$E$2:$E$194,'Line Yield'!$A$66,'Job Number'!$B$2:$B$194,'Line Yield'!$C67)</f>
        <v>0</v>
      </c>
      <c r="AA67" s="5">
        <f>SUMIFS('Job Number'!$Q$2:$Q$194,'Job Number'!$A$2:$A$194,'Line Yield'!AA$1,'Job Number'!$E$2:$E$194,'Line Yield'!$A$66,'Job Number'!$B$2:$B$194,'Line Yield'!$C67)</f>
        <v>0</v>
      </c>
      <c r="AB67" s="5">
        <f>SUMIFS('Job Number'!$Q$2:$Q$194,'Job Number'!$A$2:$A$194,'Line Yield'!AB$1,'Job Number'!$E$2:$E$194,'Line Yield'!$A$66,'Job Number'!$B$2:$B$194,'Line Yield'!$C67)</f>
        <v>0</v>
      </c>
      <c r="AC67" s="5">
        <f>SUMIFS('Job Number'!$Q$2:$Q$194,'Job Number'!$A$2:$A$194,'Line Yield'!AC$1,'Job Number'!$E$2:$E$194,'Line Yield'!$A$66,'Job Number'!$B$2:$B$194,'Line Yield'!$C67)</f>
        <v>0</v>
      </c>
      <c r="AD67" s="5">
        <f>SUMIFS('Job Number'!$Q$2:$Q$194,'Job Number'!$A$2:$A$194,'Line Yield'!AD$1,'Job Number'!$E$2:$E$194,'Line Yield'!$A$66,'Job Number'!$B$2:$B$194,'Line Yield'!$C67)</f>
        <v>0</v>
      </c>
      <c r="AE67" s="5">
        <f>SUMIFS('Job Number'!$Q$2:$Q$194,'Job Number'!$A$2:$A$194,'Line Yield'!AE$1,'Job Number'!$E$2:$E$194,'Line Yield'!$A$66,'Job Number'!$B$2:$B$194,'Line Yield'!$C67)</f>
        <v>0</v>
      </c>
      <c r="AF67" s="5">
        <f>SUMIFS('Job Number'!$Q$2:$Q$194,'Job Number'!$A$2:$A$194,'Line Yield'!AF$1,'Job Number'!$E$2:$E$194,'Line Yield'!$A$66,'Job Number'!$B$2:$B$194,'Line Yield'!$C67)</f>
        <v>0</v>
      </c>
      <c r="AG67" s="5">
        <f>SUMIFS('Job Number'!$Q$2:$Q$194,'Job Number'!$A$2:$A$194,'Line Yield'!AG$1,'Job Number'!$E$2:$E$194,'Line Yield'!$A$66,'Job Number'!$B$2:$B$194,'Line Yield'!$C67)</f>
        <v>0</v>
      </c>
    </row>
    <row r="69" spans="1:33" ht="15.75" customHeight="1">
      <c r="A69" s="62" t="str">
        <f>'Line Output'!A68</f>
        <v>W03-25040039-Y</v>
      </c>
      <c r="B69" s="62" t="str">
        <f>'Line Output'!B68</f>
        <v>28#*2C+28#*2C+AL+D+</v>
      </c>
      <c r="C69" s="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ht="14.25" customHeight="1">
      <c r="A70" s="70"/>
      <c r="B70" s="5">
        <f>IFERROR(SUM(D70:AG70)/COUNTIF(D70:AG70,"&gt;0"),0)</f>
        <v>0</v>
      </c>
      <c r="C70" s="7" t="str">
        <f>'Line Output'!C69</f>
        <v>Y01</v>
      </c>
      <c r="D70" s="5">
        <f>SUMIFS('Job Number'!$Q$2:$Q$194,'Job Number'!$A$2:$A$194,'Line Yield'!D$1,'Job Number'!$E$2:$E$194,'Line Yield'!$A$69,'Job Number'!$B$2:$B$194,'Line Yield'!$C70)</f>
        <v>0</v>
      </c>
      <c r="E70" s="5">
        <f>SUMIFS('Job Number'!$Q$2:$Q$194,'Job Number'!$A$2:$A$194,'Line Yield'!E$1,'Job Number'!$E$2:$E$194,'Line Yield'!$A$69,'Job Number'!$B$2:$B$194,'Line Yield'!$C70)</f>
        <v>0</v>
      </c>
      <c r="F70" s="5">
        <f>SUMIFS('Job Number'!$Q$2:$Q$194,'Job Number'!$A$2:$A$194,'Line Yield'!F$1,'Job Number'!$E$2:$E$194,'Line Yield'!$A$69,'Job Number'!$B$2:$B$194,'Line Yield'!$C70)</f>
        <v>0</v>
      </c>
      <c r="G70" s="5">
        <f>SUMIFS('Job Number'!$Q$2:$Q$194,'Job Number'!$A$2:$A$194,'Line Yield'!G$1,'Job Number'!$E$2:$E$194,'Line Yield'!$A$69,'Job Number'!$B$2:$B$194,'Line Yield'!$C70)</f>
        <v>0</v>
      </c>
      <c r="H70" s="5">
        <f>SUMIFS('Job Number'!$Q$2:$Q$194,'Job Number'!$A$2:$A$194,'Line Yield'!H$1,'Job Number'!$E$2:$E$194,'Line Yield'!$A$69,'Job Number'!$B$2:$B$194,'Line Yield'!$C70)</f>
        <v>0</v>
      </c>
      <c r="I70" s="5">
        <f>SUMIFS('Job Number'!$Q$2:$Q$194,'Job Number'!$A$2:$A$194,'Line Yield'!I$1,'Job Number'!$E$2:$E$194,'Line Yield'!$A$69,'Job Number'!$B$2:$B$194,'Line Yield'!$C70)</f>
        <v>0</v>
      </c>
      <c r="J70" s="5">
        <f>SUMIFS('Job Number'!$Q$2:$Q$194,'Job Number'!$A$2:$A$194,'Line Yield'!J$1,'Job Number'!$E$2:$E$194,'Line Yield'!$A$69,'Job Number'!$B$2:$B$194,'Line Yield'!$C70)</f>
        <v>0</v>
      </c>
      <c r="K70" s="5">
        <f>SUMIFS('Job Number'!$Q$2:$Q$194,'Job Number'!$A$2:$A$194,'Line Yield'!K$1,'Job Number'!$E$2:$E$194,'Line Yield'!$A$69,'Job Number'!$B$2:$B$194,'Line Yield'!$C70)</f>
        <v>0</v>
      </c>
      <c r="L70" s="5">
        <f>SUMIFS('Job Number'!$Q$2:$Q$194,'Job Number'!$A$2:$A$194,'Line Yield'!L$1,'Job Number'!$E$2:$E$194,'Line Yield'!$A$69,'Job Number'!$B$2:$B$194,'Line Yield'!$C70)</f>
        <v>0</v>
      </c>
      <c r="M70" s="5">
        <f>SUMIFS('Job Number'!$Q$2:$Q$194,'Job Number'!$A$2:$A$194,'Line Yield'!M$1,'Job Number'!$E$2:$E$194,'Line Yield'!$A$69,'Job Number'!$B$2:$B$194,'Line Yield'!$C70)</f>
        <v>0</v>
      </c>
      <c r="N70" s="5">
        <f>SUMIFS('Job Number'!$Q$2:$Q$194,'Job Number'!$A$2:$A$194,'Line Yield'!N$1,'Job Number'!$E$2:$E$194,'Line Yield'!$A$69,'Job Number'!$B$2:$B$194,'Line Yield'!$C70)</f>
        <v>0</v>
      </c>
      <c r="O70" s="5">
        <f>SUMIFS('Job Number'!$Q$2:$Q$194,'Job Number'!$A$2:$A$194,'Line Yield'!O$1,'Job Number'!$E$2:$E$194,'Line Yield'!$A$69,'Job Number'!$B$2:$B$194,'Line Yield'!$C70)</f>
        <v>0</v>
      </c>
      <c r="P70" s="5">
        <f>SUMIFS('Job Number'!$Q$2:$Q$194,'Job Number'!$A$2:$A$194,'Line Yield'!P$1,'Job Number'!$E$2:$E$194,'Line Yield'!$A$69,'Job Number'!$B$2:$B$194,'Line Yield'!$C70)</f>
        <v>0</v>
      </c>
      <c r="Q70" s="5">
        <f>SUMIFS('Job Number'!$Q$2:$Q$194,'Job Number'!$A$2:$A$194,'Line Yield'!Q$1,'Job Number'!$E$2:$E$194,'Line Yield'!$A$69,'Job Number'!$B$2:$B$194,'Line Yield'!$C70)</f>
        <v>0</v>
      </c>
      <c r="R70" s="5">
        <f>SUMIFS('Job Number'!$Q$2:$Q$194,'Job Number'!$A$2:$A$194,'Line Yield'!R$1,'Job Number'!$E$2:$E$194,'Line Yield'!$A$69,'Job Number'!$B$2:$B$194,'Line Yield'!$C70)</f>
        <v>0</v>
      </c>
      <c r="S70" s="5">
        <f>SUMIFS('Job Number'!$Q$2:$Q$194,'Job Number'!$A$2:$A$194,'Line Yield'!S$1,'Job Number'!$E$2:$E$194,'Line Yield'!$A$69,'Job Number'!$B$2:$B$194,'Line Yield'!$C70)</f>
        <v>0</v>
      </c>
      <c r="T70" s="5">
        <f>SUMIFS('Job Number'!$Q$2:$Q$194,'Job Number'!$A$2:$A$194,'Line Yield'!T$1,'Job Number'!$E$2:$E$194,'Line Yield'!$A$69,'Job Number'!$B$2:$B$194,'Line Yield'!$C70)</f>
        <v>0</v>
      </c>
      <c r="U70" s="5">
        <f>SUMIFS('Job Number'!$Q$2:$Q$194,'Job Number'!$A$2:$A$194,'Line Yield'!U$1,'Job Number'!$E$2:$E$194,'Line Yield'!$A$69,'Job Number'!$B$2:$B$194,'Line Yield'!$C70)</f>
        <v>0</v>
      </c>
      <c r="V70" s="5">
        <f>SUMIFS('Job Number'!$Q$2:$Q$194,'Job Number'!$A$2:$A$194,'Line Yield'!V$1,'Job Number'!$E$2:$E$194,'Line Yield'!$A$69,'Job Number'!$B$2:$B$194,'Line Yield'!$C70)</f>
        <v>0</v>
      </c>
      <c r="W70" s="5">
        <f>SUMIFS('Job Number'!$Q$2:$Q$194,'Job Number'!$A$2:$A$194,'Line Yield'!W$1,'Job Number'!$E$2:$E$194,'Line Yield'!$A$69,'Job Number'!$B$2:$B$194,'Line Yield'!$C70)</f>
        <v>0</v>
      </c>
      <c r="X70" s="5">
        <f>SUMIFS('Job Number'!$Q$2:$Q$194,'Job Number'!$A$2:$A$194,'Line Yield'!X$1,'Job Number'!$E$2:$E$194,'Line Yield'!$A$69,'Job Number'!$B$2:$B$194,'Line Yield'!$C70)</f>
        <v>0</v>
      </c>
      <c r="Y70" s="5">
        <f>SUMIFS('Job Number'!$Q$2:$Q$194,'Job Number'!$A$2:$A$194,'Line Yield'!Y$1,'Job Number'!$E$2:$E$194,'Line Yield'!$A$69,'Job Number'!$B$2:$B$194,'Line Yield'!$C70)</f>
        <v>0</v>
      </c>
      <c r="Z70" s="5">
        <f>SUMIFS('Job Number'!$Q$2:$Q$194,'Job Number'!$A$2:$A$194,'Line Yield'!Z$1,'Job Number'!$E$2:$E$194,'Line Yield'!$A$69,'Job Number'!$B$2:$B$194,'Line Yield'!$C70)</f>
        <v>0</v>
      </c>
      <c r="AA70" s="5">
        <f>SUMIFS('Job Number'!$Q$2:$Q$194,'Job Number'!$A$2:$A$194,'Line Yield'!AA$1,'Job Number'!$E$2:$E$194,'Line Yield'!$A$69,'Job Number'!$B$2:$B$194,'Line Yield'!$C70)</f>
        <v>0</v>
      </c>
      <c r="AB70" s="5">
        <f>SUMIFS('Job Number'!$Q$2:$Q$194,'Job Number'!$A$2:$A$194,'Line Yield'!AB$1,'Job Number'!$E$2:$E$194,'Line Yield'!$A$69,'Job Number'!$B$2:$B$194,'Line Yield'!$C70)</f>
        <v>0</v>
      </c>
      <c r="AC70" s="5">
        <f>SUMIFS('Job Number'!$Q$2:$Q$194,'Job Number'!$A$2:$A$194,'Line Yield'!AC$1,'Job Number'!$E$2:$E$194,'Line Yield'!$A$69,'Job Number'!$B$2:$B$194,'Line Yield'!$C70)</f>
        <v>0</v>
      </c>
      <c r="AD70" s="5">
        <f>SUMIFS('Job Number'!$Q$2:$Q$194,'Job Number'!$A$2:$A$194,'Line Yield'!AD$1,'Job Number'!$E$2:$E$194,'Line Yield'!$A$69,'Job Number'!$B$2:$B$194,'Line Yield'!$C70)</f>
        <v>0</v>
      </c>
      <c r="AE70" s="5">
        <f>SUMIFS('Job Number'!$Q$2:$Q$194,'Job Number'!$A$2:$A$194,'Line Yield'!AE$1,'Job Number'!$E$2:$E$194,'Line Yield'!$A$69,'Job Number'!$B$2:$B$194,'Line Yield'!$C70)</f>
        <v>0</v>
      </c>
      <c r="AF70" s="5">
        <f>SUMIFS('Job Number'!$Q$2:$Q$194,'Job Number'!$A$2:$A$194,'Line Yield'!AF$1,'Job Number'!$E$2:$E$194,'Line Yield'!$A$69,'Job Number'!$B$2:$B$194,'Line Yield'!$C70)</f>
        <v>0</v>
      </c>
      <c r="AG70" s="5">
        <f>SUMIFS('Job Number'!$Q$2:$Q$194,'Job Number'!$A$2:$A$194,'Line Yield'!AG$1,'Job Number'!$E$2:$E$194,'Line Yield'!$A$69,'Job Number'!$B$2:$B$194,'Line Yield'!$C70)</f>
        <v>0</v>
      </c>
    </row>
    <row r="72" spans="1:33" ht="15.75" customHeight="1">
      <c r="A72" s="62" t="str">
        <f>'Line Output'!A71</f>
        <v>W03-25040040-Y</v>
      </c>
      <c r="B72" s="62" t="str">
        <f>'Line Output'!B71</f>
        <v>28#*2C+28#*2C+AL+D+</v>
      </c>
      <c r="C72" s="9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spans="1:33" ht="14.25" customHeight="1">
      <c r="A73" s="70"/>
      <c r="B73" s="5">
        <f>IFERROR(SUM(D73:AG73)/COUNTIF(D73:AG73,"&gt;0"),0)</f>
        <v>0</v>
      </c>
      <c r="C73" s="7" t="str">
        <f>'Line Output'!C72</f>
        <v>Y01</v>
      </c>
      <c r="D73" s="5">
        <f>SUMIFS('Job Number'!$Q$2:$Q$194,'Job Number'!$A$2:$A$194,'Line Yield'!D$1,'Job Number'!$E$2:$E$194,'Line Yield'!$A$72,'Job Number'!$B$2:$B$194,'Line Yield'!$C73)</f>
        <v>0</v>
      </c>
      <c r="E73" s="5">
        <f>SUMIFS('Job Number'!$Q$2:$Q$194,'Job Number'!$A$2:$A$194,'Line Yield'!E$1,'Job Number'!$E$2:$E$194,'Line Yield'!$A$72,'Job Number'!$B$2:$B$194,'Line Yield'!$C73)</f>
        <v>0</v>
      </c>
      <c r="F73" s="5">
        <f>SUMIFS('Job Number'!$Q$2:$Q$194,'Job Number'!$A$2:$A$194,'Line Yield'!F$1,'Job Number'!$E$2:$E$194,'Line Yield'!$A$72,'Job Number'!$B$2:$B$194,'Line Yield'!$C73)</f>
        <v>0</v>
      </c>
      <c r="G73" s="5">
        <f>SUMIFS('Job Number'!$Q$2:$Q$194,'Job Number'!$A$2:$A$194,'Line Yield'!G$1,'Job Number'!$E$2:$E$194,'Line Yield'!$A$72,'Job Number'!$B$2:$B$194,'Line Yield'!$C73)</f>
        <v>0</v>
      </c>
      <c r="H73" s="5">
        <f>SUMIFS('Job Number'!$Q$2:$Q$194,'Job Number'!$A$2:$A$194,'Line Yield'!H$1,'Job Number'!$E$2:$E$194,'Line Yield'!$A$72,'Job Number'!$B$2:$B$194,'Line Yield'!$C73)</f>
        <v>0</v>
      </c>
      <c r="I73" s="5">
        <f>SUMIFS('Job Number'!$Q$2:$Q$194,'Job Number'!$A$2:$A$194,'Line Yield'!I$1,'Job Number'!$E$2:$E$194,'Line Yield'!$A$72,'Job Number'!$B$2:$B$194,'Line Yield'!$C73)</f>
        <v>0</v>
      </c>
      <c r="J73" s="5">
        <f>SUMIFS('Job Number'!$Q$2:$Q$194,'Job Number'!$A$2:$A$194,'Line Yield'!J$1,'Job Number'!$E$2:$E$194,'Line Yield'!$A$72,'Job Number'!$B$2:$B$194,'Line Yield'!$C73)</f>
        <v>0</v>
      </c>
      <c r="K73" s="5">
        <f>SUMIFS('Job Number'!$Q$2:$Q$194,'Job Number'!$A$2:$A$194,'Line Yield'!K$1,'Job Number'!$E$2:$E$194,'Line Yield'!$A$72,'Job Number'!$B$2:$B$194,'Line Yield'!$C73)</f>
        <v>0</v>
      </c>
      <c r="L73" s="5">
        <f>SUMIFS('Job Number'!$Q$2:$Q$194,'Job Number'!$A$2:$A$194,'Line Yield'!L$1,'Job Number'!$E$2:$E$194,'Line Yield'!$A$72,'Job Number'!$B$2:$B$194,'Line Yield'!$C73)</f>
        <v>0</v>
      </c>
      <c r="M73" s="5">
        <f>SUMIFS('Job Number'!$Q$2:$Q$194,'Job Number'!$A$2:$A$194,'Line Yield'!M$1,'Job Number'!$E$2:$E$194,'Line Yield'!$A$72,'Job Number'!$B$2:$B$194,'Line Yield'!$C73)</f>
        <v>0</v>
      </c>
      <c r="N73" s="5">
        <f>SUMIFS('Job Number'!$Q$2:$Q$194,'Job Number'!$A$2:$A$194,'Line Yield'!N$1,'Job Number'!$E$2:$E$194,'Line Yield'!$A$72,'Job Number'!$B$2:$B$194,'Line Yield'!$C73)</f>
        <v>0</v>
      </c>
      <c r="O73" s="5">
        <f>SUMIFS('Job Number'!$Q$2:$Q$194,'Job Number'!$A$2:$A$194,'Line Yield'!O$1,'Job Number'!$E$2:$E$194,'Line Yield'!$A$72,'Job Number'!$B$2:$B$194,'Line Yield'!$C73)</f>
        <v>0</v>
      </c>
      <c r="P73" s="5">
        <f>SUMIFS('Job Number'!$Q$2:$Q$194,'Job Number'!$A$2:$A$194,'Line Yield'!P$1,'Job Number'!$E$2:$E$194,'Line Yield'!$A$72,'Job Number'!$B$2:$B$194,'Line Yield'!$C73)</f>
        <v>0</v>
      </c>
      <c r="Q73" s="5">
        <f>SUMIFS('Job Number'!$Q$2:$Q$194,'Job Number'!$A$2:$A$194,'Line Yield'!Q$1,'Job Number'!$E$2:$E$194,'Line Yield'!$A$72,'Job Number'!$B$2:$B$194,'Line Yield'!$C73)</f>
        <v>0</v>
      </c>
      <c r="R73" s="5">
        <f>SUMIFS('Job Number'!$Q$2:$Q$194,'Job Number'!$A$2:$A$194,'Line Yield'!R$1,'Job Number'!$E$2:$E$194,'Line Yield'!$A$72,'Job Number'!$B$2:$B$194,'Line Yield'!$C73)</f>
        <v>0</v>
      </c>
      <c r="S73" s="5">
        <f>SUMIFS('Job Number'!$Q$2:$Q$194,'Job Number'!$A$2:$A$194,'Line Yield'!S$1,'Job Number'!$E$2:$E$194,'Line Yield'!$A$72,'Job Number'!$B$2:$B$194,'Line Yield'!$C73)</f>
        <v>0</v>
      </c>
      <c r="T73" s="5">
        <f>SUMIFS('Job Number'!$Q$2:$Q$194,'Job Number'!$A$2:$A$194,'Line Yield'!T$1,'Job Number'!$E$2:$E$194,'Line Yield'!$A$72,'Job Number'!$B$2:$B$194,'Line Yield'!$C73)</f>
        <v>0</v>
      </c>
      <c r="U73" s="5">
        <f>SUMIFS('Job Number'!$Q$2:$Q$194,'Job Number'!$A$2:$A$194,'Line Yield'!U$1,'Job Number'!$E$2:$E$194,'Line Yield'!$A$72,'Job Number'!$B$2:$B$194,'Line Yield'!$C73)</f>
        <v>0</v>
      </c>
      <c r="V73" s="5">
        <f>SUMIFS('Job Number'!$Q$2:$Q$194,'Job Number'!$A$2:$A$194,'Line Yield'!V$1,'Job Number'!$E$2:$E$194,'Line Yield'!$A$72,'Job Number'!$B$2:$B$194,'Line Yield'!$C73)</f>
        <v>0</v>
      </c>
      <c r="W73" s="5">
        <f>SUMIFS('Job Number'!$Q$2:$Q$194,'Job Number'!$A$2:$A$194,'Line Yield'!W$1,'Job Number'!$E$2:$E$194,'Line Yield'!$A$72,'Job Number'!$B$2:$B$194,'Line Yield'!$C73)</f>
        <v>0</v>
      </c>
      <c r="X73" s="5">
        <f>SUMIFS('Job Number'!$Q$2:$Q$194,'Job Number'!$A$2:$A$194,'Line Yield'!X$1,'Job Number'!$E$2:$E$194,'Line Yield'!$A$72,'Job Number'!$B$2:$B$194,'Line Yield'!$C73)</f>
        <v>0</v>
      </c>
      <c r="Y73" s="5">
        <f>SUMIFS('Job Number'!$Q$2:$Q$194,'Job Number'!$A$2:$A$194,'Line Yield'!Y$1,'Job Number'!$E$2:$E$194,'Line Yield'!$A$72,'Job Number'!$B$2:$B$194,'Line Yield'!$C73)</f>
        <v>0</v>
      </c>
      <c r="Z73" s="5">
        <f>SUMIFS('Job Number'!$Q$2:$Q$194,'Job Number'!$A$2:$A$194,'Line Yield'!Z$1,'Job Number'!$E$2:$E$194,'Line Yield'!$A$72,'Job Number'!$B$2:$B$194,'Line Yield'!$C73)</f>
        <v>0</v>
      </c>
      <c r="AA73" s="5">
        <f>SUMIFS('Job Number'!$Q$2:$Q$194,'Job Number'!$A$2:$A$194,'Line Yield'!AA$1,'Job Number'!$E$2:$E$194,'Line Yield'!$A$72,'Job Number'!$B$2:$B$194,'Line Yield'!$C73)</f>
        <v>0</v>
      </c>
      <c r="AB73" s="5">
        <f>SUMIFS('Job Number'!$Q$2:$Q$194,'Job Number'!$A$2:$A$194,'Line Yield'!AB$1,'Job Number'!$E$2:$E$194,'Line Yield'!$A$72,'Job Number'!$B$2:$B$194,'Line Yield'!$C73)</f>
        <v>0</v>
      </c>
      <c r="AC73" s="5">
        <f>SUMIFS('Job Number'!$Q$2:$Q$194,'Job Number'!$A$2:$A$194,'Line Yield'!AC$1,'Job Number'!$E$2:$E$194,'Line Yield'!$A$72,'Job Number'!$B$2:$B$194,'Line Yield'!$C73)</f>
        <v>0</v>
      </c>
      <c r="AD73" s="5">
        <f>SUMIFS('Job Number'!$Q$2:$Q$194,'Job Number'!$A$2:$A$194,'Line Yield'!AD$1,'Job Number'!$E$2:$E$194,'Line Yield'!$A$72,'Job Number'!$B$2:$B$194,'Line Yield'!$C73)</f>
        <v>0</v>
      </c>
      <c r="AE73" s="5">
        <f>SUMIFS('Job Number'!$Q$2:$Q$194,'Job Number'!$A$2:$A$194,'Line Yield'!AE$1,'Job Number'!$E$2:$E$194,'Line Yield'!$A$72,'Job Number'!$B$2:$B$194,'Line Yield'!$C73)</f>
        <v>0</v>
      </c>
      <c r="AF73" s="5">
        <f>SUMIFS('Job Number'!$Q$2:$Q$194,'Job Number'!$A$2:$A$194,'Line Yield'!AF$1,'Job Number'!$E$2:$E$194,'Line Yield'!$A$72,'Job Number'!$B$2:$B$194,'Line Yield'!$C73)</f>
        <v>0</v>
      </c>
      <c r="AG73" s="5">
        <f>SUMIFS('Job Number'!$Q$2:$Q$194,'Job Number'!$A$2:$A$194,'Line Yield'!AG$1,'Job Number'!$E$2:$E$194,'Line Yield'!$A$72,'Job Number'!$B$2:$B$194,'Line Yield'!$C73)</f>
        <v>0</v>
      </c>
    </row>
    <row r="74" spans="1:33" ht="14.25" customHeight="1"/>
    <row r="75" spans="1:33" ht="15.75" customHeight="1">
      <c r="A75" s="62" t="str">
        <f>'Line Output'!A74</f>
        <v>W03-00040033-Y</v>
      </c>
      <c r="B75" s="62" t="str">
        <f>'Line Output'!B74</f>
        <v>MM38 / MP98</v>
      </c>
      <c r="C75" s="9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:33" ht="14.25" customHeight="1">
      <c r="A76" s="70"/>
      <c r="B76" s="5">
        <f>IFERROR(SUM(D76:AG76)/COUNTIF(D76:AG76,"&gt;0"),0)</f>
        <v>1.3594380658502036E-2</v>
      </c>
      <c r="C76" s="7" t="str">
        <f>'Line Output'!C75</f>
        <v>Y01</v>
      </c>
      <c r="D76" s="5">
        <f>SUMIFS('Job Number'!$Q$2:$Q$194,'Job Number'!$A$2:$A$194,'Line Yield'!D$1,'Job Number'!$E$2:$E$194,'Line Yield'!$A$75,'Job Number'!$B$2:$B$194,'Line Yield'!$C76)</f>
        <v>1.1960523182795035E-2</v>
      </c>
      <c r="E76" s="5">
        <f>SUMIFS('Job Number'!$Q$2:$Q$194,'Job Number'!$A$2:$A$194,'Line Yield'!E$1,'Job Number'!$E$2:$E$194,'Line Yield'!$A$75,'Job Number'!$B$2:$B$194,'Line Yield'!$C76)</f>
        <v>0</v>
      </c>
      <c r="F76" s="5">
        <f>SUMIFS('Job Number'!$Q$2:$Q$194,'Job Number'!$A$2:$A$194,'Line Yield'!F$1,'Job Number'!$E$2:$E$194,'Line Yield'!$A$75,'Job Number'!$B$2:$B$194,'Line Yield'!$C76)</f>
        <v>0</v>
      </c>
      <c r="G76" s="5">
        <f>SUMIFS('Job Number'!$Q$2:$Q$194,'Job Number'!$A$2:$A$194,'Line Yield'!G$1,'Job Number'!$E$2:$E$194,'Line Yield'!$A$75,'Job Number'!$B$2:$B$194,'Line Yield'!$C76)</f>
        <v>1.5903331900705184E-2</v>
      </c>
      <c r="H76" s="5">
        <f>SUMIFS('Job Number'!$Q$2:$Q$194,'Job Number'!$A$2:$A$194,'Line Yield'!H$1,'Job Number'!$E$2:$E$194,'Line Yield'!$A$75,'Job Number'!$B$2:$B$194,'Line Yield'!$C76)</f>
        <v>0</v>
      </c>
      <c r="I76" s="5">
        <f>SUMIFS('Job Number'!$Q$2:$Q$194,'Job Number'!$A$2:$A$194,'Line Yield'!I$1,'Job Number'!$E$2:$E$194,'Line Yield'!$A$75,'Job Number'!$B$2:$B$194,'Line Yield'!$C76)</f>
        <v>0</v>
      </c>
      <c r="J76" s="5">
        <f>SUMIFS('Job Number'!$Q$2:$Q$194,'Job Number'!$A$2:$A$194,'Line Yield'!J$1,'Job Number'!$E$2:$E$194,'Line Yield'!$A$75,'Job Number'!$B$2:$B$194,'Line Yield'!$C76)</f>
        <v>0</v>
      </c>
      <c r="K76" s="5">
        <f>SUMIFS('Job Number'!$Q$2:$Q$194,'Job Number'!$A$2:$A$194,'Line Yield'!K$1,'Job Number'!$E$2:$E$194,'Line Yield'!$A$75,'Job Number'!$B$2:$B$194,'Line Yield'!$C76)</f>
        <v>0</v>
      </c>
      <c r="L76" s="5">
        <f>SUMIFS('Job Number'!$Q$2:$Q$194,'Job Number'!$A$2:$A$194,'Line Yield'!L$1,'Job Number'!$E$2:$E$194,'Line Yield'!$A$75,'Job Number'!$B$2:$B$194,'Line Yield'!$C76)</f>
        <v>0</v>
      </c>
      <c r="M76" s="5">
        <f>SUMIFS('Job Number'!$Q$2:$Q$194,'Job Number'!$A$2:$A$194,'Line Yield'!M$1,'Job Number'!$E$2:$E$194,'Line Yield'!$A$75,'Job Number'!$B$2:$B$194,'Line Yield'!$C76)</f>
        <v>0</v>
      </c>
      <c r="N76" s="5">
        <f>SUMIFS('Job Number'!$Q$2:$Q$194,'Job Number'!$A$2:$A$194,'Line Yield'!N$1,'Job Number'!$E$2:$E$194,'Line Yield'!$A$75,'Job Number'!$B$2:$B$194,'Line Yield'!$C76)</f>
        <v>0</v>
      </c>
      <c r="O76" s="5">
        <f>SUMIFS('Job Number'!$Q$2:$Q$194,'Job Number'!$A$2:$A$194,'Line Yield'!O$1,'Job Number'!$E$2:$E$194,'Line Yield'!$A$75,'Job Number'!$B$2:$B$194,'Line Yield'!$C76)</f>
        <v>0</v>
      </c>
      <c r="P76" s="5">
        <f>SUMIFS('Job Number'!$Q$2:$Q$194,'Job Number'!$A$2:$A$194,'Line Yield'!P$1,'Job Number'!$E$2:$E$194,'Line Yield'!$A$75,'Job Number'!$B$2:$B$194,'Line Yield'!$C76)</f>
        <v>0</v>
      </c>
      <c r="Q76" s="5">
        <f>SUMIFS('Job Number'!$Q$2:$Q$194,'Job Number'!$A$2:$A$194,'Line Yield'!Q$1,'Job Number'!$E$2:$E$194,'Line Yield'!$A$75,'Job Number'!$B$2:$B$194,'Line Yield'!$C76)</f>
        <v>0</v>
      </c>
      <c r="R76" s="5">
        <f>SUMIFS('Job Number'!$Q$2:$Q$194,'Job Number'!$A$2:$A$194,'Line Yield'!R$1,'Job Number'!$E$2:$E$194,'Line Yield'!$A$75,'Job Number'!$B$2:$B$194,'Line Yield'!$C76)</f>
        <v>0</v>
      </c>
      <c r="S76" s="5">
        <f>SUMIFS('Job Number'!$Q$2:$Q$194,'Job Number'!$A$2:$A$194,'Line Yield'!S$1,'Job Number'!$E$2:$E$194,'Line Yield'!$A$75,'Job Number'!$B$2:$B$194,'Line Yield'!$C76)</f>
        <v>0</v>
      </c>
      <c r="T76" s="5">
        <f>SUMIFS('Job Number'!$Q$2:$Q$194,'Job Number'!$A$2:$A$194,'Line Yield'!T$1,'Job Number'!$E$2:$E$194,'Line Yield'!$A$75,'Job Number'!$B$2:$B$194,'Line Yield'!$C76)</f>
        <v>0</v>
      </c>
      <c r="U76" s="5">
        <f>SUMIFS('Job Number'!$Q$2:$Q$194,'Job Number'!$A$2:$A$194,'Line Yield'!U$1,'Job Number'!$E$2:$E$194,'Line Yield'!$A$75,'Job Number'!$B$2:$B$194,'Line Yield'!$C76)</f>
        <v>0</v>
      </c>
      <c r="V76" s="5">
        <f>SUMIFS('Job Number'!$Q$2:$Q$194,'Job Number'!$A$2:$A$194,'Line Yield'!V$1,'Job Number'!$E$2:$E$194,'Line Yield'!$A$75,'Job Number'!$B$2:$B$194,'Line Yield'!$C76)</f>
        <v>1.291928689200589E-2</v>
      </c>
      <c r="W76" s="5">
        <f>SUMIFS('Job Number'!$Q$2:$Q$194,'Job Number'!$A$2:$A$194,'Line Yield'!W$1,'Job Number'!$E$2:$E$194,'Line Yield'!$A$75,'Job Number'!$B$2:$B$194,'Line Yield'!$C76)</f>
        <v>0</v>
      </c>
      <c r="X76" s="5">
        <f>SUMIFS('Job Number'!$Q$2:$Q$194,'Job Number'!$A$2:$A$194,'Line Yield'!X$1,'Job Number'!$E$2:$E$194,'Line Yield'!$A$75,'Job Number'!$B$2:$B$194,'Line Yield'!$C76)</f>
        <v>0</v>
      </c>
      <c r="Y76" s="5">
        <f>SUMIFS('Job Number'!$Q$2:$Q$194,'Job Number'!$A$2:$A$194,'Line Yield'!Y$1,'Job Number'!$E$2:$E$194,'Line Yield'!$A$75,'Job Number'!$B$2:$B$194,'Line Yield'!$C76)</f>
        <v>0</v>
      </c>
      <c r="Z76" s="5">
        <f>SUMIFS('Job Number'!$Q$2:$Q$194,'Job Number'!$A$2:$A$194,'Line Yield'!Z$1,'Job Number'!$E$2:$E$194,'Line Yield'!$A$75,'Job Number'!$B$2:$B$194,'Line Yield'!$C76)</f>
        <v>0</v>
      </c>
      <c r="AA76" s="5">
        <f>SUMIFS('Job Number'!$Q$2:$Q$194,'Job Number'!$A$2:$A$194,'Line Yield'!AA$1,'Job Number'!$E$2:$E$194,'Line Yield'!$A$75,'Job Number'!$B$2:$B$194,'Line Yield'!$C76)</f>
        <v>0</v>
      </c>
      <c r="AB76" s="5">
        <f>SUMIFS('Job Number'!$Q$2:$Q$194,'Job Number'!$A$2:$A$194,'Line Yield'!AB$1,'Job Number'!$E$2:$E$194,'Line Yield'!$A$75,'Job Number'!$B$2:$B$194,'Line Yield'!$C76)</f>
        <v>0</v>
      </c>
      <c r="AC76" s="5">
        <f>SUMIFS('Job Number'!$Q$2:$Q$194,'Job Number'!$A$2:$A$194,'Line Yield'!AC$1,'Job Number'!$E$2:$E$194,'Line Yield'!$A$75,'Job Number'!$B$2:$B$194,'Line Yield'!$C76)</f>
        <v>0</v>
      </c>
      <c r="AD76" s="5">
        <f>SUMIFS('Job Number'!$Q$2:$Q$194,'Job Number'!$A$2:$A$194,'Line Yield'!AD$1,'Job Number'!$E$2:$E$194,'Line Yield'!$A$75,'Job Number'!$B$2:$B$194,'Line Yield'!$C76)</f>
        <v>0</v>
      </c>
      <c r="AE76" s="5">
        <f>SUMIFS('Job Number'!$Q$2:$Q$194,'Job Number'!$A$2:$A$194,'Line Yield'!AE$1,'Job Number'!$E$2:$E$194,'Line Yield'!$A$75,'Job Number'!$B$2:$B$194,'Line Yield'!$C76)</f>
        <v>0</v>
      </c>
      <c r="AF76" s="5">
        <f>SUMIFS('Job Number'!$Q$2:$Q$194,'Job Number'!$A$2:$A$194,'Line Yield'!AF$1,'Job Number'!$E$2:$E$194,'Line Yield'!$A$75,'Job Number'!$B$2:$B$194,'Line Yield'!$C76)</f>
        <v>0</v>
      </c>
      <c r="AG76" s="5">
        <f>SUMIFS('Job Number'!$Q$2:$Q$194,'Job Number'!$A$2:$A$194,'Line Yield'!AG$1,'Job Number'!$E$2:$E$194,'Line Yield'!$A$75,'Job Number'!$B$2:$B$194,'Line Yield'!$C76)</f>
        <v>0</v>
      </c>
    </row>
    <row r="77" spans="1:33" ht="14.25" customHeight="1">
      <c r="A77" s="70"/>
    </row>
    <row r="78" spans="1:33" ht="15.75" customHeight="1">
      <c r="A78" s="62" t="str">
        <f>'Line Output'!A77</f>
        <v>W03-25050003-Y</v>
      </c>
      <c r="B78" s="62" t="str">
        <f>'Line Output'!B77</f>
        <v>MK83</v>
      </c>
      <c r="C78" s="9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spans="1:33" ht="14.25" customHeight="1">
      <c r="A79" s="70"/>
      <c r="B79" s="5">
        <f>IFERROR(SUM(D79:AG79)/COUNTIF(D79:AG79,"&gt;0"),0)</f>
        <v>1.0705683095883385E-2</v>
      </c>
      <c r="C79" s="7" t="str">
        <f>'Line Output'!C78</f>
        <v>Y01</v>
      </c>
      <c r="D79" s="5">
        <f>SUMIFS('Job Number'!$Q$2:$Q$194,'Job Number'!$A$2:$A$194,'Line Yield'!D$1,'Job Number'!$E$2:$E$194,'Line Yield'!$A$78,'Job Number'!$B$2:$B$194,'Line Yield'!$C79)</f>
        <v>0</v>
      </c>
      <c r="E79" s="5">
        <f>SUMIFS('Job Number'!$Q$2:$Q$194,'Job Number'!$A$2:$A$194,'Line Yield'!E$1,'Job Number'!$E$2:$E$194,'Line Yield'!$A$78,'Job Number'!$B$2:$B$194,'Line Yield'!$C79)</f>
        <v>0</v>
      </c>
      <c r="F79" s="5">
        <f>SUMIFS('Job Number'!$Q$2:$Q$194,'Job Number'!$A$2:$A$194,'Line Yield'!F$1,'Job Number'!$E$2:$E$194,'Line Yield'!$A$78,'Job Number'!$B$2:$B$194,'Line Yield'!$C79)</f>
        <v>0</v>
      </c>
      <c r="G79" s="5">
        <f>SUMIFS('Job Number'!$Q$2:$Q$194,'Job Number'!$A$2:$A$194,'Line Yield'!G$1,'Job Number'!$E$2:$E$194,'Line Yield'!$A$78,'Job Number'!$B$2:$B$194,'Line Yield'!$C79)</f>
        <v>0</v>
      </c>
      <c r="H79" s="5">
        <f>SUMIFS('Job Number'!$Q$2:$Q$194,'Job Number'!$A$2:$A$194,'Line Yield'!H$1,'Job Number'!$E$2:$E$194,'Line Yield'!$A$78,'Job Number'!$B$2:$B$194,'Line Yield'!$C79)</f>
        <v>0</v>
      </c>
      <c r="I79" s="5">
        <f>SUMIFS('Job Number'!$Q$2:$Q$194,'Job Number'!$A$2:$A$194,'Line Yield'!I$1,'Job Number'!$E$2:$E$194,'Line Yield'!$A$78,'Job Number'!$B$2:$B$194,'Line Yield'!$C79)</f>
        <v>0</v>
      </c>
      <c r="J79" s="5">
        <f>SUMIFS('Job Number'!$Q$2:$Q$194,'Job Number'!$A$2:$A$194,'Line Yield'!J$1,'Job Number'!$E$2:$E$194,'Line Yield'!$A$78,'Job Number'!$B$2:$B$194,'Line Yield'!$C79)</f>
        <v>0</v>
      </c>
      <c r="K79" s="5">
        <f>SUMIFS('Job Number'!$Q$2:$Q$194,'Job Number'!$A$2:$A$194,'Line Yield'!K$1,'Job Number'!$E$2:$E$194,'Line Yield'!$A$78,'Job Number'!$B$2:$B$194,'Line Yield'!$C79)</f>
        <v>0</v>
      </c>
      <c r="L79" s="5">
        <f>SUMIFS('Job Number'!$Q$2:$Q$194,'Job Number'!$A$2:$A$194,'Line Yield'!L$1,'Job Number'!$E$2:$E$194,'Line Yield'!$A$78,'Job Number'!$B$2:$B$194,'Line Yield'!$C79)</f>
        <v>0</v>
      </c>
      <c r="M79" s="5">
        <f>SUMIFS('Job Number'!$Q$2:$Q$194,'Job Number'!$A$2:$A$194,'Line Yield'!M$1,'Job Number'!$E$2:$E$194,'Line Yield'!$A$78,'Job Number'!$B$2:$B$194,'Line Yield'!$C79)</f>
        <v>0</v>
      </c>
      <c r="N79" s="5">
        <f>SUMIFS('Job Number'!$Q$2:$Q$194,'Job Number'!$A$2:$A$194,'Line Yield'!N$1,'Job Number'!$E$2:$E$194,'Line Yield'!$A$78,'Job Number'!$B$2:$B$194,'Line Yield'!$C79)</f>
        <v>0</v>
      </c>
      <c r="O79" s="5">
        <f>SUMIFS('Job Number'!$Q$2:$Q$194,'Job Number'!$A$2:$A$194,'Line Yield'!O$1,'Job Number'!$E$2:$E$194,'Line Yield'!$A$78,'Job Number'!$B$2:$B$194,'Line Yield'!$C79)</f>
        <v>0</v>
      </c>
      <c r="P79" s="5">
        <f>SUMIFS('Job Number'!$Q$2:$Q$194,'Job Number'!$A$2:$A$194,'Line Yield'!P$1,'Job Number'!$E$2:$E$194,'Line Yield'!$A$78,'Job Number'!$B$2:$B$194,'Line Yield'!$C79)</f>
        <v>0</v>
      </c>
      <c r="Q79" s="5">
        <f>SUMIFS('Job Number'!$Q$2:$Q$194,'Job Number'!$A$2:$A$194,'Line Yield'!Q$1,'Job Number'!$E$2:$E$194,'Line Yield'!$A$78,'Job Number'!$B$2:$B$194,'Line Yield'!$C79)</f>
        <v>0</v>
      </c>
      <c r="R79" s="5">
        <f>SUMIFS('Job Number'!$Q$2:$Q$194,'Job Number'!$A$2:$A$194,'Line Yield'!R$1,'Job Number'!$E$2:$E$194,'Line Yield'!$A$78,'Job Number'!$B$2:$B$194,'Line Yield'!$C79)</f>
        <v>0</v>
      </c>
      <c r="S79" s="5">
        <f>SUMIFS('Job Number'!$Q$2:$Q$194,'Job Number'!$A$2:$A$194,'Line Yield'!S$1,'Job Number'!$E$2:$E$194,'Line Yield'!$A$78,'Job Number'!$B$2:$B$194,'Line Yield'!$C79)</f>
        <v>0</v>
      </c>
      <c r="T79" s="5">
        <f>SUMIFS('Job Number'!$Q$2:$Q$194,'Job Number'!$A$2:$A$194,'Line Yield'!T$1,'Job Number'!$E$2:$E$194,'Line Yield'!$A$78,'Job Number'!$B$2:$B$194,'Line Yield'!$C79)</f>
        <v>0</v>
      </c>
      <c r="U79" s="5">
        <f>SUMIFS('Job Number'!$Q$2:$Q$194,'Job Number'!$A$2:$A$194,'Line Yield'!U$1,'Job Number'!$E$2:$E$194,'Line Yield'!$A$78,'Job Number'!$B$2:$B$194,'Line Yield'!$C79)</f>
        <v>0</v>
      </c>
      <c r="V79" s="5">
        <f>SUMIFS('Job Number'!$Q$2:$Q$194,'Job Number'!$A$2:$A$194,'Line Yield'!V$1,'Job Number'!$E$2:$E$194,'Line Yield'!$A$78,'Job Number'!$B$2:$B$194,'Line Yield'!$C79)</f>
        <v>0</v>
      </c>
      <c r="W79" s="5">
        <f>SUMIFS('Job Number'!$Q$2:$Q$194,'Job Number'!$A$2:$A$194,'Line Yield'!W$1,'Job Number'!$E$2:$E$194,'Line Yield'!$A$78,'Job Number'!$B$2:$B$194,'Line Yield'!$C79)</f>
        <v>0</v>
      </c>
      <c r="X79" s="5">
        <f>SUMIFS('Job Number'!$Q$2:$Q$194,'Job Number'!$A$2:$A$194,'Line Yield'!X$1,'Job Number'!$E$2:$E$194,'Line Yield'!$A$78,'Job Number'!$B$2:$B$194,'Line Yield'!$C79)</f>
        <v>1.0705683095883385E-2</v>
      </c>
      <c r="Y79" s="5">
        <f>SUMIFS('Job Number'!$Q$2:$Q$194,'Job Number'!$A$2:$A$194,'Line Yield'!Y$1,'Job Number'!$E$2:$E$194,'Line Yield'!$A$78,'Job Number'!$B$2:$B$194,'Line Yield'!$C79)</f>
        <v>0</v>
      </c>
      <c r="Z79" s="5">
        <f>SUMIFS('Job Number'!$Q$2:$Q$194,'Job Number'!$A$2:$A$194,'Line Yield'!Z$1,'Job Number'!$E$2:$E$194,'Line Yield'!$A$78,'Job Number'!$B$2:$B$194,'Line Yield'!$C79)</f>
        <v>0</v>
      </c>
      <c r="AA79" s="5">
        <f>SUMIFS('Job Number'!$Q$2:$Q$194,'Job Number'!$A$2:$A$194,'Line Yield'!AA$1,'Job Number'!$E$2:$E$194,'Line Yield'!$A$78,'Job Number'!$B$2:$B$194,'Line Yield'!$C79)</f>
        <v>0</v>
      </c>
      <c r="AB79" s="5">
        <f>SUMIFS('Job Number'!$Q$2:$Q$194,'Job Number'!$A$2:$A$194,'Line Yield'!AB$1,'Job Number'!$E$2:$E$194,'Line Yield'!$A$78,'Job Number'!$B$2:$B$194,'Line Yield'!$C79)</f>
        <v>0</v>
      </c>
      <c r="AC79" s="5">
        <f>SUMIFS('Job Number'!$Q$2:$Q$194,'Job Number'!$A$2:$A$194,'Line Yield'!AC$1,'Job Number'!$E$2:$E$194,'Line Yield'!$A$78,'Job Number'!$B$2:$B$194,'Line Yield'!$C79)</f>
        <v>0</v>
      </c>
      <c r="AD79" s="5">
        <f>SUMIFS('Job Number'!$Q$2:$Q$194,'Job Number'!$A$2:$A$194,'Line Yield'!AD$1,'Job Number'!$E$2:$E$194,'Line Yield'!$A$78,'Job Number'!$B$2:$B$194,'Line Yield'!$C79)</f>
        <v>0</v>
      </c>
      <c r="AE79" s="5">
        <f>SUMIFS('Job Number'!$Q$2:$Q$194,'Job Number'!$A$2:$A$194,'Line Yield'!AE$1,'Job Number'!$E$2:$E$194,'Line Yield'!$A$78,'Job Number'!$B$2:$B$194,'Line Yield'!$C79)</f>
        <v>0</v>
      </c>
      <c r="AF79" s="5">
        <f>SUMIFS('Job Number'!$Q$2:$Q$194,'Job Number'!$A$2:$A$194,'Line Yield'!AF$1,'Job Number'!$E$2:$E$194,'Line Yield'!$A$78,'Job Number'!$B$2:$B$194,'Line Yield'!$C79)</f>
        <v>0</v>
      </c>
      <c r="AG79" s="5">
        <f>SUMIFS('Job Number'!$Q$2:$Q$194,'Job Number'!$A$2:$A$194,'Line Yield'!AG$1,'Job Number'!$E$2:$E$194,'Line Yield'!$A$78,'Job Number'!$B$2:$B$194,'Line Yield'!$C79)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H63"/>
  <sheetViews>
    <sheetView zoomScale="91" zoomScaleNormal="91" workbookViewId="0">
      <pane xSplit="2" ySplit="5" topLeftCell="C6" activePane="bottomRight" state="frozenSplit"/>
      <selection pane="topRight" activeCell="C1" sqref="C1"/>
      <selection pane="bottomLeft" activeCell="A7" sqref="A7"/>
      <selection pane="bottomRight" activeCell="D42" sqref="D42"/>
    </sheetView>
  </sheetViews>
  <sheetFormatPr defaultRowHeight="15.75"/>
  <cols>
    <col min="1" max="1" width="20.28515625" style="11" customWidth="1"/>
    <col min="2" max="2" width="22.7109375" style="11" bestFit="1" customWidth="1"/>
    <col min="3" max="5" width="22.5703125" style="12" customWidth="1"/>
    <col min="6" max="6" width="22.5703125" style="11" customWidth="1"/>
    <col min="7" max="8" width="22.5703125" style="13" customWidth="1"/>
    <col min="9" max="12" width="22.5703125" style="11" customWidth="1"/>
    <col min="13" max="17" width="22.7109375" style="11" bestFit="1" customWidth="1"/>
    <col min="18" max="24" width="22.7109375" style="25" bestFit="1" customWidth="1"/>
    <col min="25" max="25" width="22.5703125" style="25" customWidth="1"/>
    <col min="26" max="26" width="15" style="25" customWidth="1"/>
    <col min="27" max="27" width="14.7109375" style="25" customWidth="1"/>
    <col min="28" max="28" width="15.140625" style="25" customWidth="1"/>
    <col min="29" max="31" width="15" style="25" customWidth="1"/>
    <col min="32" max="32" width="18" style="25" customWidth="1"/>
    <col min="33" max="33" width="15" style="25" customWidth="1"/>
    <col min="34" max="34" width="19.42578125" style="25" customWidth="1"/>
    <col min="35" max="37" width="15" style="25" customWidth="1"/>
    <col min="38" max="45" width="15" style="25" hidden="1" customWidth="1"/>
    <col min="46" max="46" width="14.7109375" style="25" hidden="1" customWidth="1"/>
    <col min="47" max="55" width="15" style="25" hidden="1" customWidth="1"/>
    <col min="56" max="56" width="12.7109375" style="11" customWidth="1"/>
    <col min="57" max="57" width="12.42578125" customWidth="1"/>
    <col min="58" max="58" width="12.28515625" bestFit="1" customWidth="1"/>
  </cols>
  <sheetData>
    <row r="1" spans="1:60" s="24" customFormat="1" ht="18" thickTop="1" thickBot="1">
      <c r="A1" s="154"/>
      <c r="B1" s="154"/>
      <c r="C1" s="177" t="str">
        <f>'FG TYPE'!B2</f>
        <v>W01-03000027</v>
      </c>
      <c r="D1" s="177" t="str">
        <f>'FG TYPE'!B3</f>
        <v>W01-03000013</v>
      </c>
      <c r="E1" s="177" t="str">
        <f>'FG TYPE'!B4</f>
        <v>W01-03000026</v>
      </c>
      <c r="F1" s="177" t="str">
        <f>'FG TYPE'!B5</f>
        <v>W01-03000020</v>
      </c>
      <c r="G1" s="177" t="str">
        <f>'FG TYPE'!B6</f>
        <v>W01-03000004</v>
      </c>
      <c r="H1" s="152" t="str">
        <f>'FG TYPE'!B7</f>
        <v>W01-03000025</v>
      </c>
      <c r="I1" s="152" t="str">
        <f>'FG TYPE'!B14</f>
        <v>W03-71010060-Y</v>
      </c>
      <c r="J1" s="152" t="str">
        <f>'FG TYPE'!B15</f>
        <v>W03-71010061-Y</v>
      </c>
      <c r="K1" s="152" t="str">
        <f>'FG TYPE'!B16</f>
        <v>W03-25040027-Y</v>
      </c>
      <c r="L1" s="152" t="str">
        <f>'FG TYPE'!B17</f>
        <v>W03-25040028-Y</v>
      </c>
      <c r="M1" s="152" t="str">
        <f>'FG TYPE'!B18</f>
        <v>W03-25040029-Y</v>
      </c>
      <c r="N1" s="152" t="str">
        <f>'FG TYPE'!B19</f>
        <v>W03-25040030-Y</v>
      </c>
      <c r="O1" s="152" t="str">
        <f>'FG TYPE'!B20</f>
        <v>W03-25040031-Y</v>
      </c>
      <c r="P1" s="152" t="str">
        <f>'FG TYPE'!B21</f>
        <v>W03-25040032-Y</v>
      </c>
      <c r="Q1" s="152" t="str">
        <f>'FG TYPE'!B22</f>
        <v>W03-25040033-Y</v>
      </c>
      <c r="R1" s="152" t="str">
        <f>'FG TYPE'!B23</f>
        <v>W03-25040034-Y</v>
      </c>
      <c r="S1" s="152" t="str">
        <f>'FG TYPE'!B24</f>
        <v>W03-25040035-Y</v>
      </c>
      <c r="T1" s="152" t="str">
        <f>'FG TYPE'!B25</f>
        <v>W03-25040036-Y</v>
      </c>
      <c r="U1" s="152" t="str">
        <f>'FG TYPE'!B26</f>
        <v>W03-25040037-Y</v>
      </c>
      <c r="V1" s="152" t="str">
        <f>'FG TYPE'!B27</f>
        <v>W03-25040038-Y</v>
      </c>
      <c r="W1" s="152" t="str">
        <f>'FG TYPE'!B28</f>
        <v>W03-25040039-Y</v>
      </c>
      <c r="X1" s="152" t="str">
        <f>'FG TYPE'!B29</f>
        <v>W03-25040040-Y</v>
      </c>
      <c r="Y1" s="181" t="str">
        <f>'FG TYPE'!B30</f>
        <v>W03-00040033-Y</v>
      </c>
      <c r="Z1" s="181"/>
      <c r="AA1" s="183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6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291"/>
      <c r="BE1" s="291"/>
      <c r="BF1" s="292"/>
      <c r="BH1" s="54"/>
    </row>
    <row r="2" spans="1:60" s="24" customFormat="1" ht="18" thickTop="1" thickBot="1">
      <c r="A2" s="154"/>
      <c r="B2" s="154"/>
      <c r="C2" s="178" t="str">
        <f>'FG TYPE'!C2</f>
        <v>0,127 A</v>
      </c>
      <c r="D2" s="178" t="str">
        <f>'FG TYPE'!C3</f>
        <v>0,120 A</v>
      </c>
      <c r="E2" s="178" t="str">
        <f>'FG TYPE'!C4</f>
        <v>0,200 A</v>
      </c>
      <c r="F2" s="178" t="str">
        <f>'FG TYPE'!C5</f>
        <v>0,160 A</v>
      </c>
      <c r="G2" s="178" t="str">
        <f>'FG TYPE'!C6</f>
        <v>0,080 A</v>
      </c>
      <c r="H2" s="153" t="str">
        <f>'FG TYPE'!C7</f>
        <v>0,180 A</v>
      </c>
      <c r="I2" s="153" t="str">
        <f>'FG TYPE'!C14</f>
        <v>AY01</v>
      </c>
      <c r="J2" s="153" t="str">
        <f>'FG TYPE'!C15</f>
        <v>AX88</v>
      </c>
      <c r="K2" s="153" t="str">
        <f>'FG TYPE'!C16</f>
        <v>28#*2C+24#*2C+AL+D+</v>
      </c>
      <c r="L2" s="153" t="str">
        <f>'FG TYPE'!C17</f>
        <v>28#*2C+24#*2C+AL+D+</v>
      </c>
      <c r="M2" s="153" t="str">
        <f>'FG TYPE'!C18</f>
        <v>28#*2C+24#*2C+AL+D+</v>
      </c>
      <c r="N2" s="153" t="str">
        <f>'FG TYPE'!C19</f>
        <v>28#*2C+24#*2C+AL+D+</v>
      </c>
      <c r="O2" s="153" t="str">
        <f>'FG TYPE'!C20</f>
        <v>28#*2C+24#*2C+AL+D+</v>
      </c>
      <c r="P2" s="153" t="str">
        <f>'FG TYPE'!C21</f>
        <v>28#*2C+24#*2C+AL+D+</v>
      </c>
      <c r="Q2" s="153" t="str">
        <f>'FG TYPE'!C22</f>
        <v>28#*2C+24#*2C+AL+D+</v>
      </c>
      <c r="R2" s="153" t="str">
        <f>'FG TYPE'!C23</f>
        <v>28#*2C+24#*2C+AL+D+</v>
      </c>
      <c r="S2" s="153" t="str">
        <f>'FG TYPE'!C24</f>
        <v>28#*2C+24#*2C+AL+D+</v>
      </c>
      <c r="T2" s="153" t="str">
        <f>'FG TYPE'!C25</f>
        <v>28#*2C+28#*2C+AL+D+</v>
      </c>
      <c r="U2" s="153" t="str">
        <f>'FG TYPE'!C26</f>
        <v>28#*2C+28#*2C+AL+D+</v>
      </c>
      <c r="V2" s="153" t="str">
        <f>'FG TYPE'!C27</f>
        <v>28#*2C+28#*2C+AL+D+</v>
      </c>
      <c r="W2" s="153" t="str">
        <f>'FG TYPE'!C28</f>
        <v>28#*2C+28#*2C+AL+D+</v>
      </c>
      <c r="X2" s="153" t="str">
        <f>'FG TYPE'!C29</f>
        <v>28#*2C+28#*2C+AL+D+</v>
      </c>
      <c r="Y2" s="182" t="str">
        <f>'FG TYPE'!C30</f>
        <v>MM38 / MP98</v>
      </c>
      <c r="Z2" s="182"/>
      <c r="AA2" s="184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7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293"/>
      <c r="BE2" s="293"/>
      <c r="BF2" s="294"/>
      <c r="BH2" s="55"/>
    </row>
    <row r="3" spans="1:60" s="24" customFormat="1" ht="45.75" thickBot="1">
      <c r="A3" s="155"/>
      <c r="B3" s="190" t="s">
        <v>120</v>
      </c>
      <c r="C3" s="40">
        <f>IFERROR(VLOOKUP(C$1,'FG TYPE'!$B$2:$D$30,3,FALSE),0)</f>
        <v>21.64</v>
      </c>
      <c r="D3" s="40">
        <f>IFERROR(VLOOKUP(D$1,'FG TYPE'!$B$2:$D$30,3,FALSE),0)</f>
        <v>19.32</v>
      </c>
      <c r="E3" s="40">
        <f>IFERROR(VLOOKUP(E$1,'FG TYPE'!$B$2:$D$30,3,FALSE),0)</f>
        <v>53.68</v>
      </c>
      <c r="F3" s="40">
        <f>IFERROR(VLOOKUP(F$1,'FG TYPE'!$B$2:$D$30,3,FALSE),0)</f>
        <v>34.35</v>
      </c>
      <c r="G3" s="40">
        <f>IFERROR(VLOOKUP(G$1,'FG TYPE'!$B$2:$D$30,3,FALSE),0)</f>
        <v>11.66</v>
      </c>
      <c r="H3" s="40">
        <f>IFERROR(VLOOKUP(H$1,'FG TYPE'!$B$2:$D$30,3,FALSE),0)</f>
        <v>58.88</v>
      </c>
      <c r="I3" s="40">
        <f>IFERROR(VLOOKUP(I$1,'FG TYPE'!$B$2:$D$30,3,FALSE),0)</f>
        <v>80</v>
      </c>
      <c r="J3" s="40">
        <f>IFERROR(VLOOKUP(J$1,'FG TYPE'!$B$2:$D$30,3,FALSE),0)</f>
        <v>80</v>
      </c>
      <c r="K3" s="40">
        <f>IFERROR(VLOOKUP(K$1,'FG TYPE'!$B$2:$D$30,3,FALSE),0)</f>
        <v>60</v>
      </c>
      <c r="L3" s="40">
        <f>IFERROR(VLOOKUP(L$1,'FG TYPE'!$B$2:$D$30,3,FALSE),0)</f>
        <v>60</v>
      </c>
      <c r="M3" s="40">
        <f>IFERROR(VLOOKUP(M$1,'FG TYPE'!$B$2:$D$30,3,FALSE),0)</f>
        <v>60</v>
      </c>
      <c r="N3" s="40">
        <f>IFERROR(VLOOKUP(N$1,'FG TYPE'!$B$2:$D$30,3,FALSE),0)</f>
        <v>60</v>
      </c>
      <c r="O3" s="40">
        <f>IFERROR(VLOOKUP(O$1,'FG TYPE'!$B$2:$D$30,3,FALSE),0)</f>
        <v>60</v>
      </c>
      <c r="P3" s="40">
        <f>IFERROR(VLOOKUP(P$1,'FG TYPE'!$B$2:$D$30,3,FALSE),0)</f>
        <v>60</v>
      </c>
      <c r="Q3" s="40">
        <f>IFERROR(VLOOKUP(Q$1,'FG TYPE'!$B$2:$D$30,3,FALSE),0)</f>
        <v>60</v>
      </c>
      <c r="R3" s="40">
        <f>IFERROR(VLOOKUP(R$1,'FG TYPE'!$B$2:$D$30,3,FALSE),0)</f>
        <v>60</v>
      </c>
      <c r="S3" s="40">
        <f>IFERROR(VLOOKUP(S$1,'FG TYPE'!$B$2:$D$30,3,FALSE),0)</f>
        <v>60</v>
      </c>
      <c r="T3" s="40">
        <f>IFERROR(VLOOKUP(T$1,'FG TYPE'!$B$2:$D$30,3,FALSE),0)</f>
        <v>60</v>
      </c>
      <c r="U3" s="40">
        <f>IFERROR(VLOOKUP(U$1,'FG TYPE'!$B$2:$D$30,3,FALSE),0)</f>
        <v>60</v>
      </c>
      <c r="V3" s="40">
        <f>IFERROR(VLOOKUP(V$1,'FG TYPE'!$B$2:$D$30,3,FALSE),0)</f>
        <v>60</v>
      </c>
      <c r="W3" s="40">
        <f>IFERROR(VLOOKUP(W$1,'FG TYPE'!$B$2:$D$30,3,FALSE),0)</f>
        <v>60</v>
      </c>
      <c r="X3" s="40">
        <f>IFERROR(VLOOKUP(X$1,'FG TYPE'!$B$2:$D$30,3,FALSE),0)</f>
        <v>60</v>
      </c>
      <c r="Y3" s="40">
        <f>IFERROR(VLOOKUP(Y$1,'FG TYPE'!$B$2:$D$30,3,FALSE),0)</f>
        <v>50</v>
      </c>
      <c r="Z3" s="40">
        <f>IFERROR(VLOOKUP(Z$1,'FG TYPE'!$B$2:$D$30,3,FALSE),0)</f>
        <v>0</v>
      </c>
      <c r="AA3" s="40">
        <f>IFERROR(VLOOKUP(AA$1,'FG TYPE'!$B$2:$D$30,3,FALSE),0)</f>
        <v>0</v>
      </c>
      <c r="AB3" s="40">
        <f>IFERROR(VLOOKUP(AB$1,'FG TYPE'!$B$2:$D$30,3,FALSE),0)</f>
        <v>0</v>
      </c>
      <c r="AC3" s="40">
        <f>IFERROR(VLOOKUP(AC$1,'FG TYPE'!$B$2:$D$30,3,FALSE),0)</f>
        <v>0</v>
      </c>
      <c r="AD3" s="40">
        <f>IFERROR(VLOOKUP(AD$1,'FG TYPE'!$B$2:$D$30,3,FALSE),0)</f>
        <v>0</v>
      </c>
      <c r="AE3" s="40">
        <f>IFERROR(VLOOKUP(AE$1,'FG TYPE'!$B$2:$D$30,3,FALSE),0)</f>
        <v>0</v>
      </c>
      <c r="AF3" s="40">
        <f>IFERROR(VLOOKUP(AF$1,'FG TYPE'!$B$2:$D$30,3,FALSE),0)</f>
        <v>0</v>
      </c>
      <c r="AG3" s="40">
        <f>IFERROR(VLOOKUP(AG$1,'FG TYPE'!$B$2:$D$30,3,FALSE),0)</f>
        <v>0</v>
      </c>
      <c r="AH3" s="40">
        <f>IFERROR(VLOOKUP(AH$1,'FG TYPE'!$B$2:$D$30,3,FALSE),0)</f>
        <v>0</v>
      </c>
      <c r="AI3" s="40">
        <f>IFERROR(VLOOKUP(AI$1,'FG TYPE'!$B$2:$D$30,3,FALSE),0)</f>
        <v>0</v>
      </c>
      <c r="AJ3" s="40">
        <f>IFERROR(VLOOKUP(AJ$1,'FG TYPE'!$B$2:$D$30,3,FALSE),0)</f>
        <v>0</v>
      </c>
      <c r="AK3" s="40">
        <f>IFERROR(VLOOKUP(AK$1,'FG TYPE'!$B$2:$D$30,3,FALSE),0)</f>
        <v>0</v>
      </c>
      <c r="AL3" s="40">
        <f>IFERROR(VLOOKUP(AL$1,'FG TYPE'!$B$2:$D$30,3,FALSE),0)</f>
        <v>0</v>
      </c>
      <c r="AM3" s="40">
        <f>IFERROR(VLOOKUP(AM$1,'FG TYPE'!$B$2:$D$30,3,FALSE),0)</f>
        <v>0</v>
      </c>
      <c r="AN3" s="40">
        <f>IFERROR(VLOOKUP(AN$1,'FG TYPE'!$B$2:$D$30,3,FALSE),0)</f>
        <v>0</v>
      </c>
      <c r="AO3" s="40">
        <f>IFERROR(VLOOKUP(AO$1,'FG TYPE'!$B$2:$D$30,3,FALSE),0)</f>
        <v>0</v>
      </c>
      <c r="AP3" s="40">
        <f>IFERROR(VLOOKUP(AP$1,'FG TYPE'!$B$2:$D$30,3,FALSE),0)</f>
        <v>0</v>
      </c>
      <c r="AQ3" s="40">
        <f>IFERROR(VLOOKUP(AQ$1,'FG TYPE'!$B$2:$D$30,3,FALSE),0)</f>
        <v>0</v>
      </c>
      <c r="AR3" s="40">
        <f>IFERROR(VLOOKUP(AR$1,'FG TYPE'!$B$2:$D$30,3,FALSE),0)</f>
        <v>0</v>
      </c>
      <c r="AS3" s="40">
        <f>IFERROR(VLOOKUP(AS$1,'FG TYPE'!$B$2:$D$30,3,FALSE),0)</f>
        <v>0</v>
      </c>
      <c r="AT3" s="40">
        <f>IFERROR(VLOOKUP(AT$1,'FG TYPE'!$B$2:$D$30,3,FALSE),0)</f>
        <v>0</v>
      </c>
      <c r="AU3" s="40">
        <f>IFERROR(VLOOKUP(AU$1,'FG TYPE'!$B$2:$D$30,3,FALSE),0)</f>
        <v>0</v>
      </c>
      <c r="AV3" s="40">
        <f>IFERROR(VLOOKUP(AV$1,'FG TYPE'!$B$2:$D$30,3,FALSE),0)</f>
        <v>0</v>
      </c>
      <c r="AW3" s="40">
        <f>IFERROR(VLOOKUP(AW$1,'FG TYPE'!$B$2:$D$30,3,FALSE),0)</f>
        <v>0</v>
      </c>
      <c r="AX3" s="40">
        <f>IFERROR(VLOOKUP(AX$1,'FG TYPE'!$B$2:$D$30,3,FALSE),0)</f>
        <v>0</v>
      </c>
      <c r="AY3" s="40">
        <f>IFERROR(VLOOKUP(AY$1,'FG TYPE'!$B$2:$D$30,3,FALSE),0)</f>
        <v>0</v>
      </c>
      <c r="AZ3" s="40">
        <f>IFERROR(VLOOKUP(AZ$1,'FG TYPE'!$B$2:$D$30,3,FALSE),0)</f>
        <v>0</v>
      </c>
      <c r="BA3" s="40">
        <f>IFERROR(VLOOKUP(BA$1,'FG TYPE'!$B$2:$D$30,3,FALSE),0)</f>
        <v>0</v>
      </c>
      <c r="BB3" s="40">
        <f>IFERROR(VLOOKUP(BB$1,'FG TYPE'!$B$2:$D$30,3,FALSE),0)</f>
        <v>0</v>
      </c>
      <c r="BC3" s="40">
        <f>IFERROR(VLOOKUP(BC$1,'FG TYPE'!$B$2:$D$30,3,FALSE),0)</f>
        <v>0</v>
      </c>
      <c r="BD3" s="198" t="s">
        <v>55</v>
      </c>
      <c r="BE3" s="199" t="s">
        <v>54</v>
      </c>
      <c r="BF3" s="200" t="s">
        <v>56</v>
      </c>
    </row>
    <row r="4" spans="1:60">
      <c r="A4" s="296" t="s">
        <v>53</v>
      </c>
      <c r="B4" s="38" t="s">
        <v>64</v>
      </c>
      <c r="C4" s="39" t="str">
        <f t="shared" ref="C4:O4" ca="1" si="0">IFERROR(SUMIF($A$6:$Q$72,"SHIFT A Wkt",C$6:C$72)/SUMIF($A$6:$Q$72,"SHIFT A Qty",C$6:C$72)*3600,"")</f>
        <v/>
      </c>
      <c r="D4" s="39" t="str">
        <f t="shared" ca="1" si="0"/>
        <v/>
      </c>
      <c r="E4" s="39" t="str">
        <f t="shared" ca="1" si="0"/>
        <v/>
      </c>
      <c r="F4" s="39" t="str">
        <f t="shared" ca="1" si="0"/>
        <v/>
      </c>
      <c r="G4" s="39" t="str">
        <f t="shared" ca="1" si="0"/>
        <v/>
      </c>
      <c r="H4" s="39" t="str">
        <f t="shared" ca="1" si="0"/>
        <v/>
      </c>
      <c r="I4" s="39" t="str">
        <f t="shared" ca="1" si="0"/>
        <v/>
      </c>
      <c r="J4" s="39" t="str">
        <f t="shared" ca="1" si="0"/>
        <v/>
      </c>
      <c r="K4" s="39" t="str">
        <f t="shared" ca="1" si="0"/>
        <v/>
      </c>
      <c r="L4" s="39" t="str">
        <f t="shared" ca="1" si="0"/>
        <v/>
      </c>
      <c r="M4" s="39" t="str">
        <f t="shared" ca="1" si="0"/>
        <v/>
      </c>
      <c r="N4" s="39" t="str">
        <f t="shared" ca="1" si="0"/>
        <v/>
      </c>
      <c r="O4" s="39" t="str">
        <f t="shared" ca="1" si="0"/>
        <v/>
      </c>
      <c r="P4" s="39" t="str">
        <f t="shared" ref="P4:AE4" ca="1" si="1">IFERROR(SUMIF($A$6:$Q$72,"SHIFT A Wkt",P$6:P$65)/SUMIF($A$6:$Q$72,"SHIFT A Qty",P$6:P$65)*3600,"")</f>
        <v/>
      </c>
      <c r="Q4" s="39" t="str">
        <f t="shared" ca="1" si="1"/>
        <v/>
      </c>
      <c r="R4" s="39" t="str">
        <f t="shared" ca="1" si="1"/>
        <v/>
      </c>
      <c r="S4" s="39" t="str">
        <f t="shared" ca="1" si="1"/>
        <v/>
      </c>
      <c r="T4" s="39" t="str">
        <f t="shared" ca="1" si="1"/>
        <v/>
      </c>
      <c r="U4" s="39" t="str">
        <f t="shared" ca="1" si="1"/>
        <v/>
      </c>
      <c r="V4" s="39" t="str">
        <f t="shared" ca="1" si="1"/>
        <v/>
      </c>
      <c r="W4" s="39" t="str">
        <f t="shared" ca="1" si="1"/>
        <v/>
      </c>
      <c r="X4" s="39" t="str">
        <f t="shared" ca="1" si="1"/>
        <v/>
      </c>
      <c r="Y4" s="39" t="str">
        <f t="shared" ca="1" si="1"/>
        <v/>
      </c>
      <c r="Z4" s="39" t="str">
        <f t="shared" ca="1" si="1"/>
        <v/>
      </c>
      <c r="AA4" s="39" t="str">
        <f t="shared" ca="1" si="1"/>
        <v/>
      </c>
      <c r="AB4" s="39" t="str">
        <f t="shared" ca="1" si="1"/>
        <v/>
      </c>
      <c r="AC4" s="39" t="str">
        <f t="shared" ca="1" si="1"/>
        <v/>
      </c>
      <c r="AD4" s="39" t="str">
        <f t="shared" ca="1" si="1"/>
        <v/>
      </c>
      <c r="AE4" s="39" t="str">
        <f t="shared" ca="1" si="1"/>
        <v/>
      </c>
      <c r="AF4" s="39" t="str">
        <f t="shared" ref="AF4:BC4" ca="1" si="2">IFERROR(SUMIF($A$6:$Q$72,"SHIFT A Wkt",AF$6:AF$72)/SUMIF($A$6:$Q$72,"SHIFT A Qty",AF$6:AF$72)*3600,"")</f>
        <v/>
      </c>
      <c r="AG4" s="39" t="str">
        <f t="shared" ca="1" si="2"/>
        <v/>
      </c>
      <c r="AH4" s="39" t="str">
        <f t="shared" ca="1" si="2"/>
        <v/>
      </c>
      <c r="AI4" s="39" t="str">
        <f t="shared" ca="1" si="2"/>
        <v/>
      </c>
      <c r="AJ4" s="39" t="str">
        <f t="shared" ca="1" si="2"/>
        <v/>
      </c>
      <c r="AK4" s="39" t="str">
        <f t="shared" ca="1" si="2"/>
        <v/>
      </c>
      <c r="AL4" s="39" t="str">
        <f t="shared" ca="1" si="2"/>
        <v/>
      </c>
      <c r="AM4" s="39" t="str">
        <f t="shared" ca="1" si="2"/>
        <v/>
      </c>
      <c r="AN4" s="39" t="str">
        <f t="shared" ca="1" si="2"/>
        <v/>
      </c>
      <c r="AO4" s="39" t="str">
        <f t="shared" ca="1" si="2"/>
        <v/>
      </c>
      <c r="AP4" s="39" t="str">
        <f t="shared" ca="1" si="2"/>
        <v/>
      </c>
      <c r="AQ4" s="39" t="str">
        <f t="shared" ca="1" si="2"/>
        <v/>
      </c>
      <c r="AR4" s="39" t="str">
        <f t="shared" ca="1" si="2"/>
        <v/>
      </c>
      <c r="AS4" s="39" t="str">
        <f t="shared" ca="1" si="2"/>
        <v/>
      </c>
      <c r="AT4" s="39" t="str">
        <f t="shared" ca="1" si="2"/>
        <v/>
      </c>
      <c r="AU4" s="39" t="str">
        <f t="shared" ca="1" si="2"/>
        <v/>
      </c>
      <c r="AV4" s="39" t="str">
        <f t="shared" ca="1" si="2"/>
        <v/>
      </c>
      <c r="AW4" s="39" t="str">
        <f t="shared" ca="1" si="2"/>
        <v/>
      </c>
      <c r="AX4" s="39" t="str">
        <f t="shared" ca="1" si="2"/>
        <v/>
      </c>
      <c r="AY4" s="39" t="str">
        <f t="shared" ca="1" si="2"/>
        <v/>
      </c>
      <c r="AZ4" s="39" t="str">
        <f t="shared" ca="1" si="2"/>
        <v/>
      </c>
      <c r="BA4" s="39" t="str">
        <f t="shared" ca="1" si="2"/>
        <v/>
      </c>
      <c r="BB4" s="39" t="str">
        <f t="shared" ca="1" si="2"/>
        <v/>
      </c>
      <c r="BC4" s="39" t="str">
        <f t="shared" ca="1" si="2"/>
        <v/>
      </c>
      <c r="BD4" s="37">
        <f>SUMIF('Job Number'!$B:$B,"S01",'Job Number'!$I:$I)</f>
        <v>228</v>
      </c>
      <c r="BE4" s="34">
        <f>COUNTIF('Job Number'!$B:$B, "S01") * 7</f>
        <v>252</v>
      </c>
      <c r="BF4" s="36">
        <f>IFERROR(BE4/BD4,"")</f>
        <v>1.1052631578947369</v>
      </c>
    </row>
    <row r="5" spans="1:60" ht="19.5" customHeight="1" thickBot="1">
      <c r="A5" s="297"/>
      <c r="B5" s="252" t="s">
        <v>97</v>
      </c>
      <c r="C5" s="253" t="str">
        <f t="shared" ref="C5:Y5" ca="1" si="3">IFERROR(SUMIF($A$6:$Q$72,"SHIFT B Wkt",C$6:C$72)/SUMIF($A$6:$Q$72,"SHIFT B Qty",C$6:C$72)*3600,"")</f>
        <v/>
      </c>
      <c r="D5" s="253" t="str">
        <f t="shared" ca="1" si="3"/>
        <v/>
      </c>
      <c r="E5" s="253" t="str">
        <f t="shared" ca="1" si="3"/>
        <v/>
      </c>
      <c r="F5" s="253" t="str">
        <f t="shared" ca="1" si="3"/>
        <v/>
      </c>
      <c r="G5" s="253" t="str">
        <f t="shared" ca="1" si="3"/>
        <v/>
      </c>
      <c r="H5" s="253" t="str">
        <f t="shared" ca="1" si="3"/>
        <v/>
      </c>
      <c r="I5" s="253" t="str">
        <f t="shared" ca="1" si="3"/>
        <v/>
      </c>
      <c r="J5" s="253" t="str">
        <f t="shared" ca="1" si="3"/>
        <v/>
      </c>
      <c r="K5" s="253" t="str">
        <f t="shared" ca="1" si="3"/>
        <v/>
      </c>
      <c r="L5" s="253" t="str">
        <f t="shared" ca="1" si="3"/>
        <v/>
      </c>
      <c r="M5" s="253" t="str">
        <f t="shared" ca="1" si="3"/>
        <v/>
      </c>
      <c r="N5" s="253" t="str">
        <f t="shared" ca="1" si="3"/>
        <v/>
      </c>
      <c r="O5" s="253" t="str">
        <f t="shared" ca="1" si="3"/>
        <v/>
      </c>
      <c r="P5" s="253" t="str">
        <f t="shared" ca="1" si="3"/>
        <v/>
      </c>
      <c r="Q5" s="253" t="str">
        <f t="shared" ca="1" si="3"/>
        <v/>
      </c>
      <c r="R5" s="253" t="str">
        <f t="shared" ca="1" si="3"/>
        <v/>
      </c>
      <c r="S5" s="253" t="str">
        <f t="shared" ca="1" si="3"/>
        <v/>
      </c>
      <c r="T5" s="253" t="str">
        <f t="shared" ca="1" si="3"/>
        <v/>
      </c>
      <c r="U5" s="253" t="str">
        <f t="shared" ca="1" si="3"/>
        <v/>
      </c>
      <c r="V5" s="253" t="str">
        <f t="shared" ca="1" si="3"/>
        <v/>
      </c>
      <c r="W5" s="253" t="str">
        <f t="shared" ca="1" si="3"/>
        <v/>
      </c>
      <c r="X5" s="253" t="str">
        <f t="shared" ca="1" si="3"/>
        <v/>
      </c>
      <c r="Y5" s="253" t="str">
        <f t="shared" ca="1" si="3"/>
        <v/>
      </c>
      <c r="Z5" s="253" t="str">
        <f t="shared" ref="Z5:AI5" ca="1" si="4">IFERROR(SUMIF($A$6:$Q$72,"SHIFT B Wkt",Z$6:Z$65)/SUMIF($A$6:$Q$72,"SHIFT B Qty",Z$6:Z$65)*3600,"")</f>
        <v/>
      </c>
      <c r="AA5" s="253" t="str">
        <f t="shared" ca="1" si="4"/>
        <v/>
      </c>
      <c r="AB5" s="253" t="str">
        <f t="shared" ca="1" si="4"/>
        <v/>
      </c>
      <c r="AC5" s="253" t="str">
        <f t="shared" ca="1" si="4"/>
        <v/>
      </c>
      <c r="AD5" s="253" t="str">
        <f t="shared" ca="1" si="4"/>
        <v/>
      </c>
      <c r="AE5" s="253" t="str">
        <f t="shared" ca="1" si="4"/>
        <v/>
      </c>
      <c r="AF5" s="253" t="str">
        <f t="shared" ca="1" si="4"/>
        <v/>
      </c>
      <c r="AG5" s="253" t="str">
        <f t="shared" ca="1" si="4"/>
        <v/>
      </c>
      <c r="AH5" s="253" t="str">
        <f t="shared" ca="1" si="4"/>
        <v/>
      </c>
      <c r="AI5" s="253" t="str">
        <f t="shared" ca="1" si="4"/>
        <v/>
      </c>
      <c r="AJ5" s="253" t="str">
        <f t="shared" ref="AJ5:BC5" ca="1" si="5">IFERROR(SUMIF($A$6:$Q$72,"SHIFT B Wkt",AJ$6:AJ$72)/SUMIF($A$6:$Q$72,"SHIFT B Qty",AJ$6:AJ$72)*3600,"")</f>
        <v/>
      </c>
      <c r="AK5" s="253" t="str">
        <f t="shared" ca="1" si="5"/>
        <v/>
      </c>
      <c r="AL5" s="253" t="str">
        <f t="shared" ca="1" si="5"/>
        <v/>
      </c>
      <c r="AM5" s="253" t="str">
        <f t="shared" ca="1" si="5"/>
        <v/>
      </c>
      <c r="AN5" s="253" t="str">
        <f t="shared" ca="1" si="5"/>
        <v/>
      </c>
      <c r="AO5" s="253" t="str">
        <f t="shared" ca="1" si="5"/>
        <v/>
      </c>
      <c r="AP5" s="253" t="str">
        <f t="shared" ca="1" si="5"/>
        <v/>
      </c>
      <c r="AQ5" s="253" t="str">
        <f t="shared" ca="1" si="5"/>
        <v/>
      </c>
      <c r="AR5" s="253" t="str">
        <f t="shared" ca="1" si="5"/>
        <v/>
      </c>
      <c r="AS5" s="253" t="str">
        <f t="shared" ca="1" si="5"/>
        <v/>
      </c>
      <c r="AT5" s="253" t="str">
        <f t="shared" ca="1" si="5"/>
        <v/>
      </c>
      <c r="AU5" s="253" t="str">
        <f t="shared" ca="1" si="5"/>
        <v/>
      </c>
      <c r="AV5" s="253" t="str">
        <f t="shared" ca="1" si="5"/>
        <v/>
      </c>
      <c r="AW5" s="253" t="str">
        <f t="shared" ca="1" si="5"/>
        <v/>
      </c>
      <c r="AX5" s="253" t="str">
        <f t="shared" ca="1" si="5"/>
        <v/>
      </c>
      <c r="AY5" s="253" t="str">
        <f t="shared" ca="1" si="5"/>
        <v/>
      </c>
      <c r="AZ5" s="253" t="str">
        <f t="shared" ca="1" si="5"/>
        <v/>
      </c>
      <c r="BA5" s="253" t="str">
        <f t="shared" ca="1" si="5"/>
        <v/>
      </c>
      <c r="BB5" s="253" t="str">
        <f t="shared" ca="1" si="5"/>
        <v/>
      </c>
      <c r="BC5" s="253" t="str">
        <f t="shared" ca="1" si="5"/>
        <v/>
      </c>
      <c r="BD5" s="255">
        <f>SUMIF('Job Number'!$B:$B,"Y01",'Job Number'!$I:$I)</f>
        <v>86.399999999999991</v>
      </c>
      <c r="BE5" s="253">
        <f>COUNTIF('Job Number'!$B:$B, "Y01") * 7</f>
        <v>175</v>
      </c>
      <c r="BF5" s="254">
        <f>IFERROR(BE5/BD5,"")</f>
        <v>2.0254629629629632</v>
      </c>
    </row>
    <row r="6" spans="1:60" s="24" customFormat="1" ht="16.5">
      <c r="A6" s="33"/>
      <c r="B6" s="27" t="str">
        <f>'FG TYPE'!E2</f>
        <v>S01</v>
      </c>
      <c r="C6" s="246">
        <f>SUMIFS('Job Number'!$K:$K,'Job Number'!$B:$B,Summary!$B6,'Job Number'!$E:$E,Summary!C$1)</f>
        <v>343.16</v>
      </c>
      <c r="D6" s="246">
        <f>SUMIFS('Job Number'!$K:$K,'Job Number'!$B:$B,Summary!$B6,'Job Number'!$E:$E,Summary!D$1)</f>
        <v>69.839999999999989</v>
      </c>
      <c r="E6" s="246">
        <f>SUMIFS('Job Number'!$K:$K,'Job Number'!$B:$B,Summary!$B6,'Job Number'!$E:$E,Summary!E$1)</f>
        <v>156.70000000000002</v>
      </c>
      <c r="F6" s="246">
        <f>SUMIFS('Job Number'!$K:$K,'Job Number'!$B:$B,Summary!$B6,'Job Number'!$E:$E,Summary!F$1)</f>
        <v>0</v>
      </c>
      <c r="G6" s="246">
        <f>SUMIFS('Job Number'!$K:$K,'Job Number'!$B:$B,Summary!$B6,'Job Number'!$E:$E,Summary!G$1)</f>
        <v>874.06000000000006</v>
      </c>
      <c r="H6" s="28">
        <f>SUMIFS('Job Number'!$K:$K,'Job Number'!$B:$B,Summary!$B6,'Job Number'!$E:$E,Summary!H$1)</f>
        <v>0</v>
      </c>
      <c r="I6" s="28">
        <f>SUMIFS('Job Number'!$K:$K,'Job Number'!$B:$B,Summary!$B6,'Job Number'!$E:$E,Summary!I$1)</f>
        <v>0</v>
      </c>
      <c r="J6" s="28">
        <f>SUMIFS('Job Number'!$K:$K,'Job Number'!$B:$B,Summary!$B6,'Job Number'!$E:$E,Summary!J$1)</f>
        <v>0</v>
      </c>
      <c r="K6" s="28">
        <f>SUMIFS('Job Number'!$K:$K,'Job Number'!$B:$B,Summary!$B6,'Job Number'!$E:$E,Summary!K$1)</f>
        <v>0</v>
      </c>
      <c r="L6" s="28">
        <f>SUMIFS('Job Number'!$K:$K,'Job Number'!$B:$B,Summary!$B6,'Job Number'!$E:$E,Summary!L$1)</f>
        <v>0</v>
      </c>
      <c r="M6" s="28">
        <f>SUMIFS('Job Number'!$K:$K,'Job Number'!$B:$B,Summary!$B6,'Job Number'!$E:$E,Summary!M$1)</f>
        <v>0</v>
      </c>
      <c r="N6" s="28">
        <f>SUMIFS('Job Number'!$K:$K,'Job Number'!$B:$B,Summary!$B6,'Job Number'!$E:$E,Summary!N$1)</f>
        <v>0</v>
      </c>
      <c r="O6" s="28">
        <f>SUMIFS('Job Number'!$K:$K,'Job Number'!$B:$B,Summary!$B6,'Job Number'!$E:$E,Summary!O$1)</f>
        <v>0</v>
      </c>
      <c r="P6" s="28">
        <f>SUMIFS('Job Number'!$K:$K,'Job Number'!$B:$B,Summary!$B6,'Job Number'!$E:$E,Summary!P$1)</f>
        <v>0</v>
      </c>
      <c r="Q6" s="28">
        <f>SUMIFS('Job Number'!$K:$K,'Job Number'!$B:$B,Summary!$B6,'Job Number'!$E:$E,Summary!Q$1)</f>
        <v>0</v>
      </c>
      <c r="R6" s="28">
        <f>SUMIFS('Job Number'!$K:$K,'Job Number'!$B:$B,Summary!$B6,'Job Number'!$E:$E,Summary!R$1)</f>
        <v>0</v>
      </c>
      <c r="S6" s="28">
        <f>SUMIFS('Job Number'!$K:$K,'Job Number'!$B:$B,Summary!$B6,'Job Number'!$E:$E,Summary!S$1)</f>
        <v>0</v>
      </c>
      <c r="T6" s="28">
        <f>SUMIFS('Job Number'!$K:$K,'Job Number'!$B:$B,Summary!$B6,'Job Number'!$E:$E,Summary!T$1)</f>
        <v>0</v>
      </c>
      <c r="U6" s="28">
        <f>SUMIFS('Job Number'!$K:$K,'Job Number'!$B:$B,Summary!$B6,'Job Number'!$E:$E,Summary!U$1)</f>
        <v>0</v>
      </c>
      <c r="V6" s="28">
        <f>SUMIFS('Job Number'!$K:$K,'Job Number'!$B:$B,Summary!$B6,'Job Number'!$E:$E,Summary!V$1)</f>
        <v>0</v>
      </c>
      <c r="W6" s="28">
        <f>SUMIFS('Job Number'!$K:$K,'Job Number'!$B:$B,Summary!$B6,'Job Number'!$E:$E,Summary!W$1)</f>
        <v>0</v>
      </c>
      <c r="X6" s="28">
        <f>SUMIFS('Job Number'!$K:$K,'Job Number'!$B:$B,Summary!$B6,'Job Number'!$E:$E,Summary!X$1)</f>
        <v>0</v>
      </c>
      <c r="Y6" s="28">
        <f>SUMIFS('Job Number'!$K:$K,'Job Number'!$B:$B,Summary!$B6,'Job Number'!$E:$E,Summary!Y$1)</f>
        <v>0</v>
      </c>
      <c r="Z6" s="28">
        <f>SUMIFS('Job Number'!$K:$K,'Job Number'!$B:$B,Summary!$B6,'Job Number'!$E:$E,Summary!Z$1)</f>
        <v>0</v>
      </c>
      <c r="AA6" s="28">
        <f>SUMIFS('Job Number'!$K:$K,'Job Number'!$B:$B,Summary!$B6,'Job Number'!$E:$E,Summary!AA$1)</f>
        <v>0</v>
      </c>
      <c r="AB6" s="28">
        <f>SUMIFS('Job Number'!$K:$K,'Job Number'!$B:$B,Summary!$B6,'Job Number'!$E:$E,Summary!AB$1)</f>
        <v>0</v>
      </c>
      <c r="AC6" s="28">
        <f>SUMIFS('Job Number'!$K:$K,'Job Number'!$B:$B,Summary!$B6,'Job Number'!$E:$E,Summary!AC$1)</f>
        <v>0</v>
      </c>
      <c r="AD6" s="28">
        <f>SUMIFS('Job Number'!$K:$K,'Job Number'!$B:$B,Summary!$B6,'Job Number'!$E:$E,Summary!AD$1)</f>
        <v>0</v>
      </c>
      <c r="AE6" s="28">
        <f>SUMIFS('Job Number'!$K:$K,'Job Number'!$B:$B,Summary!$B6,'Job Number'!$E:$E,Summary!AE$1)</f>
        <v>0</v>
      </c>
      <c r="AF6" s="28">
        <f>SUMIFS('Job Number'!$K:$K,'Job Number'!$B:$B,Summary!$B6,'Job Number'!$E:$E,Summary!AF$1)</f>
        <v>0</v>
      </c>
      <c r="AG6" s="28">
        <f>SUMIFS('Job Number'!$K:$K,'Job Number'!$B:$B,Summary!$B6,'Job Number'!$E:$E,Summary!AG$1)</f>
        <v>0</v>
      </c>
      <c r="AH6" s="28">
        <f>SUMIFS('Job Number'!$K:$K,'Job Number'!$B:$B,Summary!$B6,'Job Number'!$E:$E,Summary!AH$1)</f>
        <v>0</v>
      </c>
      <c r="AI6" s="28">
        <f>SUMIFS('Job Number'!$K:$K,'Job Number'!$B:$B,Summary!$B6,'Job Number'!$E:$E,Summary!AI$1)</f>
        <v>0</v>
      </c>
      <c r="AJ6" s="28">
        <f>SUMIFS('Job Number'!$K:$K,'Job Number'!$B:$B,Summary!$B6,'Job Number'!$E:$E,Summary!AJ$1)</f>
        <v>0</v>
      </c>
      <c r="AK6" s="28">
        <f>SUMIFS('Job Number'!$K:$K,'Job Number'!$B:$B,Summary!$B6,'Job Number'!$E:$E,Summary!AK$1)</f>
        <v>0</v>
      </c>
      <c r="AL6" s="28">
        <f>SUMIFS('Job Number'!$K:$K,'Job Number'!$B:$B,Summary!$B6,'Job Number'!$E:$E,Summary!AL$1)</f>
        <v>0</v>
      </c>
      <c r="AM6" s="28">
        <f>SUMIFS('Job Number'!$K:$K,'Job Number'!$B:$B,Summary!$B6,'Job Number'!$E:$E,Summary!AM$1)</f>
        <v>0</v>
      </c>
      <c r="AN6" s="28">
        <f>SUMIFS('Job Number'!$K:$K,'Job Number'!$B:$B,Summary!$B6,'Job Number'!$E:$E,Summary!AN$1)</f>
        <v>0</v>
      </c>
      <c r="AO6" s="28">
        <f>SUMIFS('Job Number'!$K:$K,'Job Number'!$B:$B,Summary!$B6,'Job Number'!$E:$E,Summary!AO$1)</f>
        <v>0</v>
      </c>
      <c r="AP6" s="28">
        <f>SUMIFS('Job Number'!$K:$K,'Job Number'!$B:$B,Summary!$B6,'Job Number'!$E:$E,Summary!AP$1)</f>
        <v>0</v>
      </c>
      <c r="AQ6" s="28">
        <f>SUMIFS('Job Number'!$K:$K,'Job Number'!$B:$B,Summary!$B6,'Job Number'!$E:$E,Summary!AQ$1)</f>
        <v>0</v>
      </c>
      <c r="AR6" s="28">
        <f>SUMIFS('Job Number'!$K:$K,'Job Number'!$B:$B,Summary!$B6,'Job Number'!$E:$E,Summary!AR$1)</f>
        <v>0</v>
      </c>
      <c r="AS6" s="28">
        <f>SUMIFS('Job Number'!$K:$K,'Job Number'!$B:$B,Summary!$B6,'Job Number'!$E:$E,Summary!AS$1)</f>
        <v>0</v>
      </c>
      <c r="AT6" s="28">
        <f>SUMIFS('Job Number'!$K:$K,'Job Number'!$B:$B,Summary!$B6,'Job Number'!$E:$E,Summary!AT$1)</f>
        <v>0</v>
      </c>
      <c r="AU6" s="28">
        <f>SUMIFS('Job Number'!$K:$K,'Job Number'!$B:$B,Summary!$B6,'Job Number'!$E:$E,Summary!AU$1)</f>
        <v>0</v>
      </c>
      <c r="AV6" s="28">
        <f>SUMIFS('Job Number'!$K:$K,'Job Number'!$B:$B,Summary!$B6,'Job Number'!$E:$E,Summary!AV$1)</f>
        <v>0</v>
      </c>
      <c r="AW6" s="28">
        <f>SUMIFS('Job Number'!$K:$K,'Job Number'!$B:$B,Summary!$B6,'Job Number'!$E:$E,Summary!AW$1)</f>
        <v>0</v>
      </c>
      <c r="AX6" s="28">
        <f>SUMIFS('Job Number'!$K:$K,'Job Number'!$B:$B,Summary!$B6,'Job Number'!$E:$E,Summary!AX$1)</f>
        <v>0</v>
      </c>
      <c r="AY6" s="28">
        <f>SUMIFS('Job Number'!$K:$K,'Job Number'!$B:$B,Summary!$B6,'Job Number'!$E:$E,Summary!AY$1)</f>
        <v>0</v>
      </c>
      <c r="AZ6" s="28">
        <f>SUMIFS('Job Number'!$K:$K,'Job Number'!$B:$B,Summary!$B6,'Job Number'!$E:$E,Summary!AZ$1)</f>
        <v>0</v>
      </c>
      <c r="BA6" s="28">
        <f>SUMIFS('Job Number'!$K:$K,'Job Number'!$B:$B,Summary!$B6,'Job Number'!$E:$E,Summary!BA$1)</f>
        <v>0</v>
      </c>
      <c r="BB6" s="28">
        <f>SUMIFS('Job Number'!$K:$K,'Job Number'!$B:$B,Summary!$B6,'Job Number'!$E:$E,Summary!BB$1)</f>
        <v>0</v>
      </c>
      <c r="BC6" s="28">
        <f>SUMIFS('Job Number'!$K:$K,'Job Number'!$B:$B,Summary!$B6,'Job Number'!$E:$E,Summary!BC$1)</f>
        <v>0</v>
      </c>
      <c r="BD6" s="29">
        <f>SUM(C6:BC6)</f>
        <v>1443.7600000000002</v>
      </c>
      <c r="BE6" s="30"/>
      <c r="BF6" s="251" t="str">
        <f>IFERROR(#REF!/#REF!,"")</f>
        <v/>
      </c>
    </row>
    <row r="7" spans="1:60" s="24" customFormat="1" ht="16.5">
      <c r="A7" s="26"/>
      <c r="B7" s="23" t="str">
        <f>'FG TYPE'!E14</f>
        <v>Y01</v>
      </c>
      <c r="C7" s="246">
        <f>SUMIFS('Job Number'!$K:$K,'Job Number'!$B:$B,Summary!$B7,'Job Number'!$E:$E,Summary!C$1)</f>
        <v>0</v>
      </c>
      <c r="D7" s="246">
        <f>SUMIFS('Job Number'!$K:$K,'Job Number'!$B:$B,Summary!$B7,'Job Number'!$E:$E,Summary!D$1)</f>
        <v>0</v>
      </c>
      <c r="E7" s="246">
        <f>SUMIFS('Job Number'!$K:$K,'Job Number'!$B:$B,Summary!$B7,'Job Number'!$E:$E,Summary!E$1)</f>
        <v>0</v>
      </c>
      <c r="F7" s="246">
        <f>SUMIFS('Job Number'!$K:$K,'Job Number'!$B:$B,Summary!$B7,'Job Number'!$E:$E,Summary!F$1)</f>
        <v>0</v>
      </c>
      <c r="G7" s="246">
        <f>SUMIFS('Job Number'!$K:$K,'Job Number'!$B:$B,Summary!$B7,'Job Number'!$E:$E,Summary!G$1)</f>
        <v>0</v>
      </c>
      <c r="H7" s="28">
        <f>SUMIFS('Job Number'!$K:$K,'Job Number'!$B:$B,Summary!$B7,'Job Number'!$E:$E,Summary!H$1)</f>
        <v>0</v>
      </c>
      <c r="I7" s="28">
        <f>SUMIFS('Job Number'!$K:$K,'Job Number'!$B:$B,Summary!$B7,'Job Number'!$E:$E,Summary!I$1)</f>
        <v>21765</v>
      </c>
      <c r="J7" s="28">
        <f>SUMIFS('Job Number'!$K:$K,'Job Number'!$B:$B,Summary!$B7,'Job Number'!$E:$E,Summary!J$1)</f>
        <v>52147</v>
      </c>
      <c r="K7" s="28">
        <f>SUMIFS('Job Number'!$K:$K,'Job Number'!$B:$B,Summary!$B7,'Job Number'!$E:$E,Summary!K$1)</f>
        <v>309</v>
      </c>
      <c r="L7" s="28">
        <f>SUMIFS('Job Number'!$K:$K,'Job Number'!$B:$B,Summary!$B7,'Job Number'!$E:$E,Summary!L$1)</f>
        <v>0</v>
      </c>
      <c r="M7" s="28">
        <f>SUMIFS('Job Number'!$K:$K,'Job Number'!$B:$B,Summary!$B7,'Job Number'!$E:$E,Summary!M$1)</f>
        <v>23</v>
      </c>
      <c r="N7" s="28">
        <f>SUMIFS('Job Number'!$K:$K,'Job Number'!$B:$B,Summary!$B7,'Job Number'!$E:$E,Summary!N$1)</f>
        <v>50</v>
      </c>
      <c r="O7" s="28">
        <f>SUMIFS('Job Number'!$K:$K,'Job Number'!$B:$B,Summary!$B7,'Job Number'!$E:$E,Summary!O$1)</f>
        <v>7200</v>
      </c>
      <c r="P7" s="28">
        <f>SUMIFS('Job Number'!$K:$K,'Job Number'!$B:$B,Summary!$B7,'Job Number'!$E:$E,Summary!P$1)</f>
        <v>283</v>
      </c>
      <c r="Q7" s="28">
        <f>SUMIFS('Job Number'!$K:$K,'Job Number'!$B:$B,Summary!$B7,'Job Number'!$E:$E,Summary!Q$1)</f>
        <v>12000</v>
      </c>
      <c r="R7" s="28">
        <f>SUMIFS('Job Number'!$K:$K,'Job Number'!$B:$B,Summary!$B7,'Job Number'!$E:$E,Summary!R$1)</f>
        <v>11486</v>
      </c>
      <c r="S7" s="28">
        <f>SUMIFS('Job Number'!$K:$K,'Job Number'!$B:$B,Summary!$B7,'Job Number'!$E:$E,Summary!S$1)</f>
        <v>0</v>
      </c>
      <c r="T7" s="28">
        <f>SUMIFS('Job Number'!$K:$K,'Job Number'!$B:$B,Summary!$B7,'Job Number'!$E:$E,Summary!T$1)</f>
        <v>0</v>
      </c>
      <c r="U7" s="28">
        <f>SUMIFS('Job Number'!$K:$K,'Job Number'!$B:$B,Summary!$B7,'Job Number'!$E:$E,Summary!U$1)</f>
        <v>16129</v>
      </c>
      <c r="V7" s="28">
        <f>SUMIFS('Job Number'!$K:$K,'Job Number'!$B:$B,Summary!$B7,'Job Number'!$E:$E,Summary!V$1)</f>
        <v>0</v>
      </c>
      <c r="W7" s="28">
        <f>SUMIFS('Job Number'!$K:$K,'Job Number'!$B:$B,Summary!$B7,'Job Number'!$E:$E,Summary!W$1)</f>
        <v>4598</v>
      </c>
      <c r="X7" s="28">
        <f>SUMIFS('Job Number'!$K:$K,'Job Number'!$B:$B,Summary!$B7,'Job Number'!$E:$E,Summary!X$1)</f>
        <v>0</v>
      </c>
      <c r="Y7" s="28">
        <f>SUMIFS('Job Number'!$K:$K,'Job Number'!$B:$B,Summary!$B7,'Job Number'!$E:$E,Summary!Y$1)</f>
        <v>49253</v>
      </c>
      <c r="Z7" s="28">
        <f>SUMIFS('Job Number'!$K:$K,'Job Number'!$B:$B,Summary!$B7,'Job Number'!$E:$E,Summary!Z$1)</f>
        <v>0</v>
      </c>
      <c r="AA7" s="28">
        <f>SUMIFS('Job Number'!$K:$K,'Job Number'!$B:$B,Summary!$B7,'Job Number'!$E:$E,Summary!AA$1)</f>
        <v>0</v>
      </c>
      <c r="AB7" s="28">
        <f>SUMIFS('Job Number'!$K:$K,'Job Number'!$B:$B,Summary!$B7,'Job Number'!$E:$E,Summary!AB$1)</f>
        <v>0</v>
      </c>
      <c r="AC7" s="28">
        <f>SUMIFS('Job Number'!$K:$K,'Job Number'!$B:$B,Summary!$B7,'Job Number'!$E:$E,Summary!AC$1)</f>
        <v>0</v>
      </c>
      <c r="AD7" s="28">
        <f>SUMIFS('Job Number'!$K:$K,'Job Number'!$B:$B,Summary!$B7,'Job Number'!$E:$E,Summary!AD$1)</f>
        <v>0</v>
      </c>
      <c r="AE7" s="28">
        <f>SUMIFS('Job Number'!$K:$K,'Job Number'!$B:$B,Summary!$B7,'Job Number'!$E:$E,Summary!AE$1)</f>
        <v>0</v>
      </c>
      <c r="AF7" s="28">
        <f>SUMIFS('Job Number'!$K:$K,'Job Number'!$B:$B,Summary!$B7,'Job Number'!$E:$E,Summary!AF$1)</f>
        <v>0</v>
      </c>
      <c r="AG7" s="28">
        <f>SUMIFS('Job Number'!$K:$K,'Job Number'!$B:$B,Summary!$B7,'Job Number'!$E:$E,Summary!AG$1)</f>
        <v>0</v>
      </c>
      <c r="AH7" s="28">
        <f>SUMIFS('Job Number'!$K:$K,'Job Number'!$B:$B,Summary!$B7,'Job Number'!$E:$E,Summary!AH$1)</f>
        <v>0</v>
      </c>
      <c r="AI7" s="28">
        <f>SUMIFS('Job Number'!$K:$K,'Job Number'!$B:$B,Summary!$B7,'Job Number'!$E:$E,Summary!AI$1)</f>
        <v>0</v>
      </c>
      <c r="AJ7" s="28">
        <f>SUMIFS('Job Number'!$K:$K,'Job Number'!$B:$B,Summary!$B7,'Job Number'!$E:$E,Summary!AJ$1)</f>
        <v>0</v>
      </c>
      <c r="AK7" s="28">
        <f>SUMIFS('Job Number'!$K:$K,'Job Number'!$B:$B,Summary!$B7,'Job Number'!$E:$E,Summary!AK$1)</f>
        <v>0</v>
      </c>
      <c r="AL7" s="28">
        <f>SUMIFS('Job Number'!$K:$K,'Job Number'!$B:$B,Summary!$B7,'Job Number'!$E:$E,Summary!AL$1)</f>
        <v>0</v>
      </c>
      <c r="AM7" s="28">
        <f>SUMIFS('Job Number'!$K:$K,'Job Number'!$B:$B,Summary!$B7,'Job Number'!$E:$E,Summary!AM$1)</f>
        <v>0</v>
      </c>
      <c r="AN7" s="28">
        <f>SUMIFS('Job Number'!$K:$K,'Job Number'!$B:$B,Summary!$B7,'Job Number'!$E:$E,Summary!AN$1)</f>
        <v>0</v>
      </c>
      <c r="AO7" s="28">
        <f>SUMIFS('Job Number'!$K:$K,'Job Number'!$B:$B,Summary!$B7,'Job Number'!$E:$E,Summary!AO$1)</f>
        <v>0</v>
      </c>
      <c r="AP7" s="28">
        <f>SUMIFS('Job Number'!$K:$K,'Job Number'!$B:$B,Summary!$B7,'Job Number'!$E:$E,Summary!AP$1)</f>
        <v>0</v>
      </c>
      <c r="AQ7" s="28">
        <f>SUMIFS('Job Number'!$K:$K,'Job Number'!$B:$B,Summary!$B7,'Job Number'!$E:$E,Summary!AQ$1)</f>
        <v>0</v>
      </c>
      <c r="AR7" s="28">
        <f>SUMIFS('Job Number'!$K:$K,'Job Number'!$B:$B,Summary!$B7,'Job Number'!$E:$E,Summary!AR$1)</f>
        <v>0</v>
      </c>
      <c r="AS7" s="28">
        <f>SUMIFS('Job Number'!$K:$K,'Job Number'!$B:$B,Summary!$B7,'Job Number'!$E:$E,Summary!AS$1)</f>
        <v>0</v>
      </c>
      <c r="AT7" s="28">
        <f>SUMIFS('Job Number'!$K:$K,'Job Number'!$B:$B,Summary!$B7,'Job Number'!$E:$E,Summary!AT$1)</f>
        <v>0</v>
      </c>
      <c r="AU7" s="28">
        <f>SUMIFS('Job Number'!$K:$K,'Job Number'!$B:$B,Summary!$B7,'Job Number'!$E:$E,Summary!AU$1)</f>
        <v>0</v>
      </c>
      <c r="AV7" s="28">
        <f>SUMIFS('Job Number'!$K:$K,'Job Number'!$B:$B,Summary!$B7,'Job Number'!$E:$E,Summary!AV$1)</f>
        <v>0</v>
      </c>
      <c r="AW7" s="28">
        <f>SUMIFS('Job Number'!$K:$K,'Job Number'!$B:$B,Summary!$B7,'Job Number'!$E:$E,Summary!AW$1)</f>
        <v>0</v>
      </c>
      <c r="AX7" s="28">
        <f>SUMIFS('Job Number'!$K:$K,'Job Number'!$B:$B,Summary!$B7,'Job Number'!$E:$E,Summary!AX$1)</f>
        <v>0</v>
      </c>
      <c r="AY7" s="28">
        <f>SUMIFS('Job Number'!$K:$K,'Job Number'!$B:$B,Summary!$B7,'Job Number'!$E:$E,Summary!AY$1)</f>
        <v>0</v>
      </c>
      <c r="AZ7" s="28">
        <f>SUMIFS('Job Number'!$K:$K,'Job Number'!$B:$B,Summary!$B7,'Job Number'!$E:$E,Summary!AZ$1)</f>
        <v>0</v>
      </c>
      <c r="BA7" s="28">
        <f>SUMIFS('Job Number'!$K:$K,'Job Number'!$B:$B,Summary!$B7,'Job Number'!$E:$E,Summary!BA$1)</f>
        <v>0</v>
      </c>
      <c r="BB7" s="28">
        <f>SUMIFS('Job Number'!$K:$K,'Job Number'!$B:$B,Summary!$B7,'Job Number'!$E:$E,Summary!BB$1)</f>
        <v>0</v>
      </c>
      <c r="BC7" s="28">
        <f>SUMIFS('Job Number'!$K:$K,'Job Number'!$B:$B,Summary!$B7,'Job Number'!$E:$E,Summary!BC$1)</f>
        <v>0</v>
      </c>
      <c r="BD7" s="29">
        <f>SUM(C7:BC7)</f>
        <v>175243</v>
      </c>
      <c r="BE7" s="30"/>
      <c r="BF7" s="35" t="str">
        <f>IFERROR(#REF!/#REF!,"")</f>
        <v/>
      </c>
    </row>
    <row r="8" spans="1:60" s="197" customFormat="1" ht="17.25" thickBot="1">
      <c r="A8" s="191"/>
      <c r="B8" s="192"/>
      <c r="C8" s="247">
        <f t="shared" ref="C8:AH8" si="6">SUM(C6:C7)</f>
        <v>343.16</v>
      </c>
      <c r="D8" s="247">
        <f t="shared" si="6"/>
        <v>69.839999999999989</v>
      </c>
      <c r="E8" s="247">
        <f t="shared" si="6"/>
        <v>156.70000000000002</v>
      </c>
      <c r="F8" s="247">
        <f t="shared" si="6"/>
        <v>0</v>
      </c>
      <c r="G8" s="247">
        <f t="shared" si="6"/>
        <v>874.06000000000006</v>
      </c>
      <c r="H8" s="193">
        <f t="shared" si="6"/>
        <v>0</v>
      </c>
      <c r="I8" s="193">
        <f t="shared" si="6"/>
        <v>21765</v>
      </c>
      <c r="J8" s="193">
        <f t="shared" si="6"/>
        <v>52147</v>
      </c>
      <c r="K8" s="193">
        <f t="shared" si="6"/>
        <v>309</v>
      </c>
      <c r="L8" s="193">
        <f t="shared" si="6"/>
        <v>0</v>
      </c>
      <c r="M8" s="193">
        <f t="shared" si="6"/>
        <v>23</v>
      </c>
      <c r="N8" s="193">
        <f t="shared" si="6"/>
        <v>50</v>
      </c>
      <c r="O8" s="193">
        <f t="shared" si="6"/>
        <v>7200</v>
      </c>
      <c r="P8" s="193">
        <f t="shared" si="6"/>
        <v>283</v>
      </c>
      <c r="Q8" s="193">
        <f t="shared" si="6"/>
        <v>12000</v>
      </c>
      <c r="R8" s="193">
        <f t="shared" si="6"/>
        <v>11486</v>
      </c>
      <c r="S8" s="193">
        <f t="shared" si="6"/>
        <v>0</v>
      </c>
      <c r="T8" s="193">
        <f t="shared" si="6"/>
        <v>0</v>
      </c>
      <c r="U8" s="193">
        <f t="shared" si="6"/>
        <v>16129</v>
      </c>
      <c r="V8" s="193">
        <f t="shared" si="6"/>
        <v>0</v>
      </c>
      <c r="W8" s="193">
        <f t="shared" si="6"/>
        <v>4598</v>
      </c>
      <c r="X8" s="193">
        <f t="shared" si="6"/>
        <v>0</v>
      </c>
      <c r="Y8" s="193">
        <f t="shared" si="6"/>
        <v>49253</v>
      </c>
      <c r="Z8" s="193">
        <f t="shared" si="6"/>
        <v>0</v>
      </c>
      <c r="AA8" s="193">
        <f t="shared" si="6"/>
        <v>0</v>
      </c>
      <c r="AB8" s="193">
        <f t="shared" si="6"/>
        <v>0</v>
      </c>
      <c r="AC8" s="193">
        <f t="shared" si="6"/>
        <v>0</v>
      </c>
      <c r="AD8" s="193">
        <f t="shared" si="6"/>
        <v>0</v>
      </c>
      <c r="AE8" s="193">
        <f t="shared" si="6"/>
        <v>0</v>
      </c>
      <c r="AF8" s="193">
        <f t="shared" si="6"/>
        <v>0</v>
      </c>
      <c r="AG8" s="193">
        <f t="shared" si="6"/>
        <v>0</v>
      </c>
      <c r="AH8" s="193">
        <f t="shared" si="6"/>
        <v>0</v>
      </c>
      <c r="AI8" s="193">
        <f t="shared" ref="AI8:BC8" si="7">SUM(AI6:AI7)</f>
        <v>0</v>
      </c>
      <c r="AJ8" s="193">
        <f t="shared" si="7"/>
        <v>0</v>
      </c>
      <c r="AK8" s="193">
        <f t="shared" si="7"/>
        <v>0</v>
      </c>
      <c r="AL8" s="193">
        <f t="shared" si="7"/>
        <v>0</v>
      </c>
      <c r="AM8" s="193">
        <f t="shared" si="7"/>
        <v>0</v>
      </c>
      <c r="AN8" s="193">
        <f t="shared" si="7"/>
        <v>0</v>
      </c>
      <c r="AO8" s="193">
        <f t="shared" si="7"/>
        <v>0</v>
      </c>
      <c r="AP8" s="193">
        <f t="shared" si="7"/>
        <v>0</v>
      </c>
      <c r="AQ8" s="193">
        <f t="shared" si="7"/>
        <v>0</v>
      </c>
      <c r="AR8" s="193">
        <f t="shared" si="7"/>
        <v>0</v>
      </c>
      <c r="AS8" s="193">
        <f t="shared" si="7"/>
        <v>0</v>
      </c>
      <c r="AT8" s="193">
        <f t="shared" si="7"/>
        <v>0</v>
      </c>
      <c r="AU8" s="193">
        <f t="shared" si="7"/>
        <v>0</v>
      </c>
      <c r="AV8" s="193">
        <f t="shared" si="7"/>
        <v>0</v>
      </c>
      <c r="AW8" s="193">
        <f t="shared" si="7"/>
        <v>0</v>
      </c>
      <c r="AX8" s="193">
        <f t="shared" si="7"/>
        <v>0</v>
      </c>
      <c r="AY8" s="193">
        <f t="shared" si="7"/>
        <v>0</v>
      </c>
      <c r="AZ8" s="193">
        <f t="shared" si="7"/>
        <v>0</v>
      </c>
      <c r="BA8" s="193">
        <f t="shared" si="7"/>
        <v>0</v>
      </c>
      <c r="BB8" s="193">
        <f t="shared" si="7"/>
        <v>0</v>
      </c>
      <c r="BC8" s="193">
        <f t="shared" si="7"/>
        <v>0</v>
      </c>
      <c r="BD8" s="194">
        <f>SUM(C8:BC8)</f>
        <v>176686.76</v>
      </c>
      <c r="BE8" s="195"/>
      <c r="BF8" s="196"/>
    </row>
    <row r="9" spans="1:60" ht="16.5" thickBot="1"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0"/>
      <c r="BE9" s="51"/>
      <c r="BF9" s="51"/>
    </row>
    <row r="10" spans="1:60">
      <c r="F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60" ht="15.75" customHeight="1">
      <c r="A11" s="92"/>
      <c r="B11" s="92"/>
      <c r="C11" s="31" t="s">
        <v>21</v>
      </c>
      <c r="D11" s="31" t="s">
        <v>22</v>
      </c>
      <c r="E11" s="31" t="s">
        <v>13</v>
      </c>
      <c r="F11" s="201" t="s">
        <v>14</v>
      </c>
      <c r="G11" s="202" t="s">
        <v>57</v>
      </c>
      <c r="H11" s="5"/>
    </row>
    <row r="12" spans="1:60" ht="15.75" customHeight="1">
      <c r="A12" s="17" t="str">
        <f>'FG TYPE'!B2</f>
        <v>W01-03000027</v>
      </c>
      <c r="B12" s="17" t="str">
        <f>'FG TYPE'!C2</f>
        <v>0,127 A</v>
      </c>
      <c r="C12" s="16">
        <v>0</v>
      </c>
      <c r="D12" s="257">
        <f>'Product Result'!$B$2</f>
        <v>343.16</v>
      </c>
      <c r="E12" s="257">
        <f t="shared" ref="E12:E19" si="8">D12-C12</f>
        <v>343.16</v>
      </c>
      <c r="F12" s="15">
        <f>'Product Result'!$B$3</f>
        <v>0</v>
      </c>
      <c r="G12" s="15">
        <f>'Product Result'!$B$5</f>
        <v>2.4756394427972439E-5</v>
      </c>
      <c r="H12" s="25"/>
      <c r="I12" s="25"/>
      <c r="J12" s="10"/>
    </row>
    <row r="13" spans="1:60" s="176" customFormat="1" ht="15.75" customHeight="1">
      <c r="A13" s="17" t="str">
        <f>'FG TYPE'!B3</f>
        <v>W01-03000013</v>
      </c>
      <c r="B13" s="17" t="str">
        <f>'FG TYPE'!C3</f>
        <v>0,120 A</v>
      </c>
      <c r="C13" s="32">
        <v>0</v>
      </c>
      <c r="D13" s="261">
        <f>'Product Result'!$B$7</f>
        <v>69.839999999999989</v>
      </c>
      <c r="E13" s="261">
        <f t="shared" si="8"/>
        <v>69.839999999999989</v>
      </c>
      <c r="F13" s="173">
        <f>'Product Result'!$B$8</f>
        <v>0</v>
      </c>
      <c r="G13" s="173">
        <f>'Product Result'!$B$10</f>
        <v>2.7135392584005754E-5</v>
      </c>
      <c r="H13" s="174"/>
      <c r="I13" s="174"/>
      <c r="J13" s="175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</row>
    <row r="14" spans="1:60" s="176" customFormat="1" ht="15.75" customHeight="1">
      <c r="A14" s="17" t="str">
        <f>'FG TYPE'!B4</f>
        <v>W01-03000026</v>
      </c>
      <c r="B14" s="17" t="str">
        <f>'FG TYPE'!C4</f>
        <v>0,200 A</v>
      </c>
      <c r="C14" s="32">
        <v>0</v>
      </c>
      <c r="D14" s="261">
        <f>'Product Result'!$B$12</f>
        <v>156.70000000000002</v>
      </c>
      <c r="E14" s="261">
        <f t="shared" si="8"/>
        <v>156.70000000000002</v>
      </c>
      <c r="F14" s="173">
        <f>'Product Result'!$B$13</f>
        <v>0</v>
      </c>
      <c r="G14" s="173">
        <f>'Product Result'!$B$15</f>
        <v>1.3635942161787724E-5</v>
      </c>
      <c r="H14" s="174"/>
      <c r="I14" s="174"/>
      <c r="J14" s="175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</row>
    <row r="15" spans="1:60" s="176" customFormat="1" ht="15.75" customHeight="1">
      <c r="A15" s="17" t="str">
        <f>'FG TYPE'!B5</f>
        <v>W01-03000020</v>
      </c>
      <c r="B15" s="17" t="str">
        <f>'FG TYPE'!C5</f>
        <v>0,160 A</v>
      </c>
      <c r="C15" s="32">
        <v>0</v>
      </c>
      <c r="D15" s="261">
        <f>'Product Result'!$B$17</f>
        <v>0</v>
      </c>
      <c r="E15" s="261">
        <f t="shared" si="8"/>
        <v>0</v>
      </c>
      <c r="F15" s="173">
        <f>'Product Result'!$B$18</f>
        <v>0</v>
      </c>
      <c r="G15" s="173">
        <f>'Product Result'!$B$20</f>
        <v>0</v>
      </c>
      <c r="H15" s="174"/>
      <c r="I15" s="174"/>
      <c r="J15" s="175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</row>
    <row r="16" spans="1:60" s="176" customFormat="1" ht="15.75" customHeight="1">
      <c r="A16" s="17" t="str">
        <f>'FG TYPE'!B6</f>
        <v>W01-03000004</v>
      </c>
      <c r="B16" s="17" t="str">
        <f>'FG TYPE'!C6</f>
        <v>0,080 A</v>
      </c>
      <c r="C16" s="32">
        <v>0</v>
      </c>
      <c r="D16" s="261">
        <f>'Product Result'!$B$22</f>
        <v>874.06000000000006</v>
      </c>
      <c r="E16" s="261">
        <f t="shared" si="8"/>
        <v>874.06000000000006</v>
      </c>
      <c r="F16" s="173">
        <f>'Product Result'!$B$23</f>
        <v>0</v>
      </c>
      <c r="G16" s="173">
        <f>'Product Result'!$B$25</f>
        <v>2.9497572656338994E-5</v>
      </c>
      <c r="H16" s="174"/>
      <c r="I16" s="174"/>
      <c r="J16" s="175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</row>
    <row r="17" spans="1:56" s="176" customFormat="1" ht="15.75" customHeight="1">
      <c r="A17" s="17" t="str">
        <f>'FG TYPE'!B7</f>
        <v>W01-03000025</v>
      </c>
      <c r="B17" s="17" t="str">
        <f>'FG TYPE'!C7</f>
        <v>0,180 A</v>
      </c>
      <c r="C17" s="32">
        <v>0</v>
      </c>
      <c r="D17" s="261">
        <f>'Product Result'!$B$27</f>
        <v>0</v>
      </c>
      <c r="E17" s="261">
        <f t="shared" si="8"/>
        <v>0</v>
      </c>
      <c r="F17" s="173">
        <f>'Product Result'!$B$28</f>
        <v>0</v>
      </c>
      <c r="G17" s="173">
        <f>'Product Result'!$B$30</f>
        <v>0</v>
      </c>
      <c r="H17" s="174"/>
      <c r="I17" s="174"/>
      <c r="J17" s="175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</row>
    <row r="18" spans="1:56" s="176" customFormat="1" ht="15.75" customHeight="1">
      <c r="A18" s="17" t="s">
        <v>134</v>
      </c>
      <c r="B18" s="17" t="s">
        <v>135</v>
      </c>
      <c r="C18" s="32">
        <v>0</v>
      </c>
      <c r="D18" s="261">
        <f>'Product Result'!$B$32</f>
        <v>198.66</v>
      </c>
      <c r="E18" s="261">
        <f t="shared" si="8"/>
        <v>198.66</v>
      </c>
      <c r="F18" s="173">
        <f>'Product Result'!$B$33</f>
        <v>0</v>
      </c>
      <c r="G18" s="173">
        <f>'Product Result'!$B$35</f>
        <v>0</v>
      </c>
      <c r="H18" s="174"/>
      <c r="I18" s="174"/>
      <c r="J18" s="175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</row>
    <row r="19" spans="1:56" s="176" customFormat="1" ht="15.75" customHeight="1">
      <c r="A19" s="17" t="s">
        <v>139</v>
      </c>
      <c r="B19" s="17" t="s">
        <v>140</v>
      </c>
      <c r="C19" s="32">
        <v>0</v>
      </c>
      <c r="D19" s="261">
        <f>'Product Result'!$B$38</f>
        <v>0</v>
      </c>
      <c r="E19" s="261">
        <f t="shared" si="8"/>
        <v>0</v>
      </c>
      <c r="F19" s="173">
        <f>'Product Result'!$B$39</f>
        <v>0</v>
      </c>
      <c r="G19" s="173">
        <f>'Product Result'!$B$41</f>
        <v>0</v>
      </c>
      <c r="H19" s="174"/>
      <c r="I19" s="174"/>
      <c r="J19" s="175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</row>
    <row r="20" spans="1:56" s="176" customFormat="1" ht="15.75" customHeight="1">
      <c r="A20" s="17" t="str">
        <f>'FG TYPE'!B14</f>
        <v>W03-71010060-Y</v>
      </c>
      <c r="B20" s="17" t="str">
        <f>'FG TYPE'!C14</f>
        <v>AY01</v>
      </c>
      <c r="C20" s="32">
        <v>0</v>
      </c>
      <c r="D20" s="172">
        <f>'Product Result'!$B$43</f>
        <v>21765</v>
      </c>
      <c r="E20" s="172">
        <f t="shared" ref="E20:E26" si="9">D20-C20</f>
        <v>21765</v>
      </c>
      <c r="F20" s="173">
        <f>'Product Result'!$B$44</f>
        <v>0</v>
      </c>
      <c r="G20" s="173">
        <f>'Product Result'!$B$46</f>
        <v>4.2703159498647001E-6</v>
      </c>
      <c r="H20" s="174"/>
      <c r="I20" s="174"/>
      <c r="J20" s="175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</row>
    <row r="21" spans="1:56" s="176" customFormat="1" ht="15.75" customHeight="1">
      <c r="A21" s="17" t="str">
        <f>'FG TYPE'!B15</f>
        <v>W03-71010061-Y</v>
      </c>
      <c r="B21" s="17" t="str">
        <f>'FG TYPE'!C15</f>
        <v>AX88</v>
      </c>
      <c r="C21" s="32">
        <v>0</v>
      </c>
      <c r="D21" s="172">
        <f>'Product Result'!$B$48</f>
        <v>52147</v>
      </c>
      <c r="E21" s="172">
        <f t="shared" si="9"/>
        <v>52147</v>
      </c>
      <c r="F21" s="173">
        <f>'Product Result'!$B$49</f>
        <v>0</v>
      </c>
      <c r="G21" s="173">
        <f>'Product Result'!$B$51</f>
        <v>9.5471827996730577E-7</v>
      </c>
      <c r="H21" s="174"/>
      <c r="I21" s="174"/>
      <c r="J21" s="175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</row>
    <row r="22" spans="1:56" s="176" customFormat="1" ht="15.75" customHeight="1">
      <c r="A22" s="17" t="str">
        <f>'FG TYPE'!B16</f>
        <v>W03-25040027-Y</v>
      </c>
      <c r="B22" s="17" t="str">
        <f>'FG TYPE'!C16</f>
        <v>28#*2C+24#*2C+AL+D+</v>
      </c>
      <c r="C22" s="32">
        <v>0</v>
      </c>
      <c r="D22" s="172">
        <f>'Product Result'!$B$53</f>
        <v>309</v>
      </c>
      <c r="E22" s="172">
        <f t="shared" si="9"/>
        <v>309</v>
      </c>
      <c r="F22" s="173">
        <f>'Product Result'!$B$54</f>
        <v>0</v>
      </c>
      <c r="G22" s="173">
        <f>'Product Result'!$B$56</f>
        <v>0</v>
      </c>
      <c r="H22" s="174"/>
      <c r="I22" s="174"/>
      <c r="J22" s="175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</row>
    <row r="23" spans="1:56" s="176" customFormat="1" ht="15.75" customHeight="1">
      <c r="A23" s="17" t="str">
        <f>'FG TYPE'!B17</f>
        <v>W03-25040028-Y</v>
      </c>
      <c r="B23" s="17" t="str">
        <f>'FG TYPE'!C17</f>
        <v>28#*2C+24#*2C+AL+D+</v>
      </c>
      <c r="C23" s="32">
        <v>0</v>
      </c>
      <c r="D23" s="172">
        <f>'Product Result'!$B$58</f>
        <v>0</v>
      </c>
      <c r="E23" s="172">
        <f t="shared" si="9"/>
        <v>0</v>
      </c>
      <c r="F23" s="173">
        <f>'Product Result'!$B$59</f>
        <v>0</v>
      </c>
      <c r="G23" s="173">
        <f>'Product Result'!$B$61</f>
        <v>0</v>
      </c>
      <c r="H23" s="174"/>
      <c r="I23" s="174"/>
      <c r="J23" s="17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</row>
    <row r="24" spans="1:56" s="176" customFormat="1" ht="15.75" customHeight="1">
      <c r="A24" s="17" t="str">
        <f>'FG TYPE'!B18</f>
        <v>W03-25040029-Y</v>
      </c>
      <c r="B24" s="17" t="str">
        <f>'FG TYPE'!C18</f>
        <v>28#*2C+24#*2C+AL+D+</v>
      </c>
      <c r="C24" s="32">
        <v>0</v>
      </c>
      <c r="D24" s="172">
        <f>'Product Result'!B63</f>
        <v>23</v>
      </c>
      <c r="E24" s="172">
        <f>D24-C24</f>
        <v>23</v>
      </c>
      <c r="F24" s="173">
        <f>'Product Result'!B64</f>
        <v>0</v>
      </c>
      <c r="G24" s="173">
        <f>'Product Result'!B66</f>
        <v>0</v>
      </c>
      <c r="H24" s="174"/>
      <c r="I24" s="174"/>
      <c r="J24" s="175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</row>
    <row r="25" spans="1:56" s="176" customFormat="1" ht="15.75" customHeight="1">
      <c r="A25" s="17" t="str">
        <f>'FG TYPE'!B19</f>
        <v>W03-25040030-Y</v>
      </c>
      <c r="B25" s="17" t="str">
        <f>'FG TYPE'!C19</f>
        <v>28#*2C+24#*2C+AL+D+</v>
      </c>
      <c r="C25" s="32">
        <v>0</v>
      </c>
      <c r="D25" s="172">
        <f>'Product Result'!$B$68</f>
        <v>50</v>
      </c>
      <c r="E25" s="172">
        <f t="shared" si="9"/>
        <v>50</v>
      </c>
      <c r="F25" s="173">
        <f>'Product Result'!$B$69</f>
        <v>0</v>
      </c>
      <c r="G25" s="173">
        <f>'Product Result'!$B$71</f>
        <v>0</v>
      </c>
      <c r="H25" s="174"/>
      <c r="I25" s="174"/>
      <c r="J25" s="175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</row>
    <row r="26" spans="1:56" s="176" customFormat="1" ht="15.75" customHeight="1">
      <c r="A26" s="17" t="str">
        <f>'FG TYPE'!B20</f>
        <v>W03-25040031-Y</v>
      </c>
      <c r="B26" s="17" t="str">
        <f>'FG TYPE'!C20</f>
        <v>28#*2C+24#*2C+AL+D+</v>
      </c>
      <c r="C26" s="32">
        <v>0</v>
      </c>
      <c r="D26" s="172">
        <f>'Product Result'!$B$73</f>
        <v>7200</v>
      </c>
      <c r="E26" s="172">
        <f t="shared" si="9"/>
        <v>7200</v>
      </c>
      <c r="F26" s="173">
        <f>'Product Result'!$B$74</f>
        <v>0</v>
      </c>
      <c r="G26" s="173">
        <f>'Product Result'!B76</f>
        <v>4.7395156151342243E-7</v>
      </c>
      <c r="H26" s="174"/>
      <c r="I26" s="174"/>
      <c r="J26" s="175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</row>
    <row r="27" spans="1:56" s="176" customFormat="1" ht="15.75" customHeight="1">
      <c r="A27" s="17" t="str">
        <f>'FG TYPE'!B21</f>
        <v>W03-25040032-Y</v>
      </c>
      <c r="B27" s="17" t="str">
        <f>'FG TYPE'!C21</f>
        <v>28#*2C+24#*2C+AL+D+</v>
      </c>
      <c r="C27" s="32">
        <v>0</v>
      </c>
      <c r="D27" s="172">
        <f>'Product Result'!B78</f>
        <v>283</v>
      </c>
      <c r="E27" s="172">
        <f t="shared" ref="E27:E37" si="10">D27-C27</f>
        <v>283</v>
      </c>
      <c r="F27" s="173">
        <f>'Product Result'!B79</f>
        <v>0</v>
      </c>
      <c r="G27" s="173">
        <f>'Product Result'!B81</f>
        <v>0</v>
      </c>
      <c r="H27" s="174"/>
      <c r="I27" s="174"/>
      <c r="J27" s="175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</row>
    <row r="28" spans="1:56" ht="15.75" customHeight="1">
      <c r="A28" s="17" t="str">
        <f>'FG TYPE'!B22</f>
        <v>W03-25040033-Y</v>
      </c>
      <c r="B28" s="17" t="str">
        <f>'FG TYPE'!C22</f>
        <v>28#*2C+24#*2C+AL+D+</v>
      </c>
      <c r="C28" s="32">
        <v>0</v>
      </c>
      <c r="D28" s="32">
        <f>'Product Result'!B83</f>
        <v>12000</v>
      </c>
      <c r="E28" s="32">
        <f t="shared" si="10"/>
        <v>12000</v>
      </c>
      <c r="F28" s="15">
        <f>'Product Result'!B84</f>
        <v>0</v>
      </c>
      <c r="G28" s="15">
        <f>'Product Result'!B86</f>
        <v>3.8344279687879608E-7</v>
      </c>
      <c r="H28" s="25"/>
      <c r="I28" s="25"/>
      <c r="J28" s="10"/>
      <c r="K28" s="25"/>
      <c r="L28" s="25"/>
      <c r="M28" s="25"/>
      <c r="N28" s="25"/>
      <c r="O28" s="25"/>
      <c r="P28" s="25"/>
      <c r="Q28" s="25"/>
      <c r="BD28" s="25"/>
    </row>
    <row r="29" spans="1:56" ht="15.75" customHeight="1">
      <c r="A29" s="17" t="str">
        <f>'FG TYPE'!B23</f>
        <v>W03-25040034-Y</v>
      </c>
      <c r="B29" s="17" t="str">
        <f>'FG TYPE'!C23</f>
        <v>28#*2C+24#*2C+AL+D+</v>
      </c>
      <c r="C29" s="32">
        <v>0</v>
      </c>
      <c r="D29" s="32">
        <f>'Product Result'!B88</f>
        <v>11486</v>
      </c>
      <c r="E29" s="32">
        <f t="shared" si="10"/>
        <v>11486</v>
      </c>
      <c r="F29" s="15">
        <f>'Product Result'!B89</f>
        <v>0</v>
      </c>
      <c r="G29" s="15">
        <f>'Product Result'!B91</f>
        <v>4.3851539032577235E-6</v>
      </c>
      <c r="H29" s="25"/>
      <c r="I29" s="25"/>
      <c r="J29" s="10"/>
      <c r="K29" s="25"/>
      <c r="L29" s="25"/>
      <c r="M29" s="25"/>
      <c r="N29" s="25"/>
      <c r="O29" s="25"/>
      <c r="P29" s="25"/>
      <c r="Q29" s="25"/>
      <c r="BD29" s="25"/>
    </row>
    <row r="30" spans="1:56" ht="15.75" customHeight="1">
      <c r="A30" s="17" t="str">
        <f>'FG TYPE'!B24</f>
        <v>W03-25040035-Y</v>
      </c>
      <c r="B30" s="17" t="str">
        <f>'FG TYPE'!C24</f>
        <v>28#*2C+24#*2C+AL+D+</v>
      </c>
      <c r="C30" s="32">
        <v>0</v>
      </c>
      <c r="D30" s="32">
        <f>'Product Result'!B93</f>
        <v>0</v>
      </c>
      <c r="E30" s="32">
        <f t="shared" si="10"/>
        <v>0</v>
      </c>
      <c r="F30" s="15">
        <f>'Product Result'!B94</f>
        <v>0</v>
      </c>
      <c r="G30" s="15">
        <f>'Product Result'!B96</f>
        <v>0</v>
      </c>
      <c r="H30" s="25"/>
      <c r="I30" s="25"/>
      <c r="J30" s="10"/>
      <c r="K30" s="25"/>
      <c r="L30" s="25"/>
      <c r="M30" s="25"/>
      <c r="N30" s="25"/>
      <c r="O30" s="25"/>
      <c r="P30" s="25"/>
      <c r="Q30" s="25"/>
      <c r="BD30" s="25"/>
    </row>
    <row r="31" spans="1:56" ht="15.75" customHeight="1">
      <c r="A31" s="17" t="str">
        <f>'FG TYPE'!B25</f>
        <v>W03-25040036-Y</v>
      </c>
      <c r="B31" s="17" t="str">
        <f>'FG TYPE'!C25</f>
        <v>28#*2C+28#*2C+AL+D+</v>
      </c>
      <c r="C31" s="32">
        <v>0</v>
      </c>
      <c r="D31" s="32">
        <f>'Product Result'!B98</f>
        <v>0</v>
      </c>
      <c r="E31" s="32">
        <f t="shared" si="10"/>
        <v>0</v>
      </c>
      <c r="F31" s="15">
        <f>'Product Result'!B99</f>
        <v>0</v>
      </c>
      <c r="G31" s="15">
        <f>'Product Result'!B101</f>
        <v>0</v>
      </c>
      <c r="H31" s="25"/>
      <c r="I31" s="25"/>
      <c r="J31" s="10"/>
      <c r="K31" s="25"/>
      <c r="L31" s="25"/>
      <c r="M31" s="25"/>
      <c r="N31" s="25"/>
      <c r="O31" s="25"/>
      <c r="P31" s="25"/>
      <c r="Q31" s="25"/>
      <c r="BD31" s="25"/>
    </row>
    <row r="32" spans="1:56" ht="15.75" customHeight="1">
      <c r="A32" s="17" t="str">
        <f>'FG TYPE'!B26</f>
        <v>W03-25040037-Y</v>
      </c>
      <c r="B32" s="17" t="str">
        <f>'FG TYPE'!C26</f>
        <v>28#*2C+28#*2C+AL+D+</v>
      </c>
      <c r="C32" s="32">
        <v>0</v>
      </c>
      <c r="D32" s="32">
        <f>'Product Result'!B103</f>
        <v>16129</v>
      </c>
      <c r="E32" s="32">
        <f t="shared" si="10"/>
        <v>16129</v>
      </c>
      <c r="F32" s="15">
        <f>'Product Result'!B104</f>
        <v>0</v>
      </c>
      <c r="G32" s="15">
        <f>'Product Result'!B106</f>
        <v>6.6394616145316227E-7</v>
      </c>
      <c r="H32" s="25"/>
      <c r="I32" s="25"/>
      <c r="J32" s="10"/>
      <c r="K32" s="25"/>
      <c r="L32" s="25"/>
      <c r="M32" s="25"/>
      <c r="N32" s="25"/>
      <c r="O32" s="25"/>
      <c r="P32" s="25"/>
      <c r="Q32" s="25"/>
      <c r="BD32" s="25"/>
    </row>
    <row r="33" spans="1:56" ht="15.75" customHeight="1">
      <c r="A33" s="17" t="str">
        <f>'FG TYPE'!B27</f>
        <v>W03-25040038-Y</v>
      </c>
      <c r="B33" s="17" t="str">
        <f>'FG TYPE'!C27</f>
        <v>28#*2C+28#*2C+AL+D+</v>
      </c>
      <c r="C33" s="32">
        <v>0</v>
      </c>
      <c r="D33" s="32">
        <f>'Product Result'!$B$108</f>
        <v>0</v>
      </c>
      <c r="E33" s="32">
        <f t="shared" si="10"/>
        <v>0</v>
      </c>
      <c r="F33" s="15">
        <f>'Product Result'!B109</f>
        <v>0</v>
      </c>
      <c r="G33" s="15">
        <f>'Product Result'!$B$111</f>
        <v>0</v>
      </c>
      <c r="H33" s="25"/>
      <c r="I33" s="25"/>
      <c r="J33" s="10"/>
      <c r="K33" s="25"/>
      <c r="L33" s="25"/>
      <c r="M33" s="25"/>
      <c r="N33" s="25"/>
      <c r="O33" s="25"/>
      <c r="P33" s="25"/>
      <c r="Q33" s="25"/>
      <c r="BD33" s="25"/>
    </row>
    <row r="34" spans="1:56" ht="15.75" customHeight="1">
      <c r="A34" s="17" t="str">
        <f>'FG TYPE'!B28</f>
        <v>W03-25040039-Y</v>
      </c>
      <c r="B34" s="17" t="str">
        <f>'FG TYPE'!C28</f>
        <v>28#*2C+28#*2C+AL+D+</v>
      </c>
      <c r="C34" s="32">
        <v>0</v>
      </c>
      <c r="D34" s="32">
        <f>'Product Result'!$B$113</f>
        <v>4598</v>
      </c>
      <c r="E34" s="32">
        <f t="shared" si="10"/>
        <v>4598</v>
      </c>
      <c r="F34" s="15">
        <f>'Product Result'!B114</f>
        <v>0</v>
      </c>
      <c r="G34" s="15">
        <f>'Product Result'!$B$116</f>
        <v>0</v>
      </c>
      <c r="H34" s="25"/>
      <c r="I34" s="25"/>
      <c r="J34" s="10"/>
      <c r="K34" s="25"/>
      <c r="L34" s="25"/>
      <c r="M34" s="25"/>
      <c r="N34" s="25"/>
      <c r="O34" s="25"/>
      <c r="P34" s="25"/>
      <c r="Q34" s="25"/>
      <c r="BD34" s="25"/>
    </row>
    <row r="35" spans="1:56" ht="15.75" customHeight="1">
      <c r="A35" s="17" t="str">
        <f>'FG TYPE'!B29</f>
        <v>W03-25040040-Y</v>
      </c>
      <c r="B35" s="17" t="str">
        <f>'FG TYPE'!C29</f>
        <v>28#*2C+28#*2C+AL+D+</v>
      </c>
      <c r="C35" s="32">
        <v>0</v>
      </c>
      <c r="D35" s="32">
        <f>'Product Result'!B118</f>
        <v>0</v>
      </c>
      <c r="E35" s="32">
        <f t="shared" si="10"/>
        <v>0</v>
      </c>
      <c r="F35" s="15">
        <f>'Product Result'!$B$119</f>
        <v>0</v>
      </c>
      <c r="G35" s="15">
        <f>'Product Result'!B121</f>
        <v>0</v>
      </c>
      <c r="H35" s="25"/>
      <c r="I35" s="25"/>
      <c r="J35" s="10"/>
      <c r="K35" s="25"/>
      <c r="L35" s="25"/>
      <c r="M35" s="25"/>
      <c r="N35" s="25"/>
      <c r="O35" s="25"/>
      <c r="P35" s="25"/>
      <c r="Q35" s="25"/>
      <c r="BD35" s="25"/>
    </row>
    <row r="36" spans="1:56" ht="15.75" customHeight="1">
      <c r="A36" s="17" t="str">
        <f>'FG TYPE'!B30</f>
        <v>W03-00040033-Y</v>
      </c>
      <c r="B36" s="17" t="str">
        <f>'FG TYPE'!C30</f>
        <v>MM38 / MP98</v>
      </c>
      <c r="C36" s="32">
        <v>0</v>
      </c>
      <c r="D36" s="32">
        <f>'Product Result'!B123</f>
        <v>49253</v>
      </c>
      <c r="E36" s="32">
        <f t="shared" si="10"/>
        <v>49253</v>
      </c>
      <c r="F36" s="15">
        <f>'Product Result'!B124</f>
        <v>0</v>
      </c>
      <c r="G36" s="15">
        <f>'Product Result'!B126</f>
        <v>8.2803366242677827E-7</v>
      </c>
      <c r="H36" s="25"/>
      <c r="I36" s="25"/>
      <c r="J36" s="10"/>
      <c r="K36" s="25"/>
      <c r="L36" s="25"/>
      <c r="M36" s="25"/>
      <c r="N36" s="25"/>
      <c r="O36" s="25"/>
      <c r="P36" s="25"/>
      <c r="Q36" s="25"/>
      <c r="BD36" s="25"/>
    </row>
    <row r="37" spans="1:56" ht="15.75" customHeight="1">
      <c r="A37" s="287" t="s">
        <v>130</v>
      </c>
      <c r="B37" s="287" t="s">
        <v>132</v>
      </c>
      <c r="C37" s="32">
        <v>0</v>
      </c>
      <c r="D37" s="32">
        <f>'Product Result'!B128</f>
        <v>15871</v>
      </c>
      <c r="E37" s="32">
        <f t="shared" si="10"/>
        <v>15871</v>
      </c>
      <c r="F37" s="15">
        <f>'Product Result'!B129</f>
        <v>0</v>
      </c>
      <c r="G37" s="15">
        <f>'Product Result'!B131</f>
        <v>6.7454370209081875E-7</v>
      </c>
      <c r="H37" s="25"/>
      <c r="I37" s="25"/>
      <c r="J37" s="10"/>
      <c r="K37" s="25"/>
      <c r="L37" s="25"/>
      <c r="M37" s="25"/>
      <c r="N37" s="25"/>
      <c r="O37" s="25"/>
      <c r="P37" s="25"/>
      <c r="Q37" s="25"/>
      <c r="BD37" s="25"/>
    </row>
    <row r="38" spans="1:56" ht="15.75" customHeight="1">
      <c r="A38" s="286"/>
      <c r="B38" s="286"/>
      <c r="C38" s="56"/>
      <c r="D38" s="32"/>
      <c r="E38" s="32"/>
      <c r="F38" s="15"/>
      <c r="G38" s="15"/>
      <c r="H38" s="25"/>
      <c r="I38" s="25"/>
      <c r="J38" s="10"/>
      <c r="K38" s="25"/>
      <c r="L38" s="25"/>
      <c r="M38" s="25"/>
      <c r="N38" s="25"/>
      <c r="O38" s="25"/>
      <c r="P38" s="25"/>
      <c r="Q38" s="25"/>
      <c r="BD38" s="25"/>
    </row>
    <row r="39" spans="1:56" ht="15.75" customHeight="1">
      <c r="A39" s="86"/>
      <c r="B39" s="87"/>
      <c r="C39" s="56"/>
      <c r="D39" s="32"/>
      <c r="E39" s="32"/>
      <c r="F39" s="15"/>
      <c r="G39" s="15"/>
      <c r="H39" s="25"/>
      <c r="I39" s="25"/>
      <c r="J39" s="10"/>
      <c r="K39" s="25"/>
      <c r="L39" s="25"/>
      <c r="M39" s="25"/>
      <c r="N39" s="25"/>
      <c r="O39" s="25"/>
      <c r="P39" s="25"/>
      <c r="Q39" s="25"/>
      <c r="BD39" s="25"/>
    </row>
    <row r="40" spans="1:56" ht="15.75" customHeight="1">
      <c r="A40" s="86"/>
      <c r="B40" s="87"/>
      <c r="C40" s="56"/>
      <c r="D40" s="32"/>
      <c r="E40" s="32"/>
      <c r="F40" s="15"/>
      <c r="G40" s="15"/>
      <c r="H40" s="25"/>
      <c r="I40" s="25"/>
      <c r="J40" s="10"/>
      <c r="K40" s="25"/>
      <c r="L40" s="25"/>
      <c r="M40" s="25"/>
      <c r="N40" s="25"/>
      <c r="O40" s="25"/>
      <c r="P40" s="25"/>
      <c r="Q40" s="25"/>
      <c r="BD40" s="25"/>
    </row>
    <row r="41" spans="1:56" ht="15.75" customHeight="1">
      <c r="A41" s="86"/>
      <c r="B41" s="87"/>
      <c r="C41" s="56"/>
      <c r="D41" s="32"/>
      <c r="E41" s="32"/>
      <c r="F41" s="15"/>
      <c r="G41" s="15"/>
      <c r="H41" s="25"/>
      <c r="I41" s="25"/>
      <c r="J41" s="10"/>
      <c r="K41" s="25"/>
      <c r="L41" s="25"/>
      <c r="M41" s="25"/>
      <c r="N41" s="25"/>
      <c r="O41" s="25"/>
      <c r="P41" s="25"/>
      <c r="Q41" s="25"/>
      <c r="BD41" s="25"/>
    </row>
    <row r="42" spans="1:56" ht="15.75" customHeight="1">
      <c r="A42" s="298" t="s">
        <v>49</v>
      </c>
      <c r="B42" s="262" t="s">
        <v>136</v>
      </c>
      <c r="C42" s="264">
        <f>SUM(C12:C17)</f>
        <v>0</v>
      </c>
      <c r="D42" s="282">
        <f>SUM(D12:D19)</f>
        <v>1642.4200000000003</v>
      </c>
      <c r="E42" s="265" t="s">
        <v>121</v>
      </c>
      <c r="F42" s="15"/>
      <c r="G42" s="15"/>
      <c r="H42" s="25"/>
      <c r="I42" s="25"/>
      <c r="J42" s="10"/>
      <c r="K42" s="25"/>
      <c r="L42" s="25"/>
      <c r="M42" s="25"/>
      <c r="N42" s="25"/>
      <c r="O42" s="25"/>
      <c r="P42" s="25"/>
      <c r="Q42" s="25"/>
      <c r="BD42" s="25"/>
    </row>
    <row r="43" spans="1:56" ht="15" customHeight="1">
      <c r="A43" s="299"/>
      <c r="B43" s="263" t="s">
        <v>137</v>
      </c>
      <c r="C43" s="21">
        <f>SUM(C20:C36)</f>
        <v>0</v>
      </c>
      <c r="D43" s="283">
        <f>SUM(D20:D41)</f>
        <v>191114</v>
      </c>
      <c r="E43" s="265" t="s">
        <v>122</v>
      </c>
      <c r="F43" s="284">
        <f>SUMIF('Job Number'!B:B, "Y01",'Job Number'!L:L)</f>
        <v>4934.8752101170003</v>
      </c>
      <c r="G43" s="273" t="s">
        <v>121</v>
      </c>
      <c r="H43" s="5"/>
    </row>
    <row r="44" spans="1:56" ht="15" customHeight="1">
      <c r="A44" s="272"/>
      <c r="B44" s="269"/>
      <c r="C44" s="270"/>
      <c r="D44" s="270"/>
      <c r="E44" s="271"/>
      <c r="F44" s="5"/>
      <c r="G44" s="5"/>
      <c r="H44" s="5"/>
      <c r="I44" s="25"/>
      <c r="J44" s="25"/>
      <c r="K44" s="25"/>
      <c r="L44" s="25"/>
      <c r="M44" s="25"/>
      <c r="N44" s="25"/>
      <c r="O44" s="25"/>
      <c r="P44" s="25"/>
      <c r="Q44" s="25"/>
      <c r="BD44" s="25"/>
    </row>
    <row r="45" spans="1:56" ht="15" customHeight="1">
      <c r="A45" s="272"/>
      <c r="B45" s="269"/>
      <c r="C45" s="270"/>
      <c r="D45" s="270"/>
      <c r="E45" s="271"/>
      <c r="F45" s="5"/>
      <c r="G45" s="5"/>
      <c r="H45" s="5"/>
      <c r="I45" s="25"/>
      <c r="J45" s="25"/>
      <c r="K45" s="25"/>
      <c r="L45" s="25"/>
      <c r="M45" s="25"/>
      <c r="N45" s="25"/>
      <c r="O45" s="25"/>
      <c r="P45" s="25"/>
      <c r="Q45" s="25"/>
      <c r="BD45" s="25"/>
    </row>
    <row r="46" spans="1:56" ht="15" customHeight="1">
      <c r="D46" s="13"/>
      <c r="E46" s="25"/>
      <c r="F46" s="25"/>
      <c r="G46" s="25"/>
      <c r="H46" s="25"/>
      <c r="I46" s="25"/>
      <c r="J46" s="25"/>
      <c r="K46" s="1"/>
      <c r="L46" s="25"/>
      <c r="M46" s="25"/>
      <c r="N46" s="25"/>
      <c r="O46" s="25"/>
      <c r="P46" s="25"/>
      <c r="Q46" s="25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s="131" customFormat="1" ht="15.75" customHeight="1">
      <c r="A47" s="129" t="str">
        <f>A42</f>
        <v>01/01 ~ 01/31</v>
      </c>
      <c r="B47" s="159" t="str">
        <f t="shared" ref="B47:X47" si="11">C1</f>
        <v>W01-03000027</v>
      </c>
      <c r="C47" s="159" t="str">
        <f t="shared" si="11"/>
        <v>W01-03000013</v>
      </c>
      <c r="D47" s="159" t="str">
        <f t="shared" si="11"/>
        <v>W01-03000026</v>
      </c>
      <c r="E47" s="159" t="str">
        <f t="shared" si="11"/>
        <v>W01-03000020</v>
      </c>
      <c r="F47" s="159" t="str">
        <f t="shared" si="11"/>
        <v>W01-03000004</v>
      </c>
      <c r="G47" s="159" t="str">
        <f t="shared" si="11"/>
        <v>W01-03000025</v>
      </c>
      <c r="H47" s="159" t="str">
        <f t="shared" si="11"/>
        <v>W03-71010060-Y</v>
      </c>
      <c r="I47" s="159" t="str">
        <f t="shared" si="11"/>
        <v>W03-71010061-Y</v>
      </c>
      <c r="J47" s="159" t="str">
        <f t="shared" si="11"/>
        <v>W03-25040027-Y</v>
      </c>
      <c r="K47" s="159" t="str">
        <f t="shared" si="11"/>
        <v>W03-25040028-Y</v>
      </c>
      <c r="L47" s="159" t="str">
        <f t="shared" si="11"/>
        <v>W03-25040029-Y</v>
      </c>
      <c r="M47" s="159" t="str">
        <f t="shared" si="11"/>
        <v>W03-25040030-Y</v>
      </c>
      <c r="N47" s="159" t="str">
        <f t="shared" si="11"/>
        <v>W03-25040031-Y</v>
      </c>
      <c r="O47" s="159" t="str">
        <f t="shared" si="11"/>
        <v>W03-25040032-Y</v>
      </c>
      <c r="P47" s="159" t="str">
        <f t="shared" si="11"/>
        <v>W03-25040033-Y</v>
      </c>
      <c r="Q47" s="159" t="str">
        <f t="shared" si="11"/>
        <v>W03-25040034-Y</v>
      </c>
      <c r="R47" s="159" t="str">
        <f t="shared" si="11"/>
        <v>W03-25040035-Y</v>
      </c>
      <c r="S47" s="159" t="str">
        <f t="shared" si="11"/>
        <v>W03-25040036-Y</v>
      </c>
      <c r="T47" s="159" t="str">
        <f t="shared" si="11"/>
        <v>W03-25040037-Y</v>
      </c>
      <c r="U47" s="159" t="str">
        <f t="shared" si="11"/>
        <v>W03-25040038-Y</v>
      </c>
      <c r="V47" s="159" t="str">
        <f t="shared" si="11"/>
        <v>W03-25040039-Y</v>
      </c>
      <c r="W47" s="159" t="str">
        <f t="shared" si="11"/>
        <v>W03-25040040-Y</v>
      </c>
      <c r="X47" s="159" t="str">
        <f t="shared" si="11"/>
        <v>W03-00040033-Y</v>
      </c>
      <c r="Y47" s="159"/>
      <c r="Z47" s="124"/>
      <c r="AA47" s="124"/>
      <c r="AB47" s="125"/>
      <c r="AC47" s="125"/>
      <c r="AD47" s="125"/>
      <c r="AE47" s="127"/>
      <c r="AF47" s="125"/>
      <c r="AG47" s="125"/>
      <c r="AH47" s="124"/>
      <c r="AI47" s="124"/>
      <c r="AJ47" s="127"/>
      <c r="AK47" s="125"/>
      <c r="AL47" s="125"/>
      <c r="AM47" s="130"/>
      <c r="AN47" s="130"/>
      <c r="AO47" s="130"/>
    </row>
    <row r="48" spans="1:56" ht="15.75" customHeight="1">
      <c r="A48" s="14" t="s">
        <v>7</v>
      </c>
      <c r="B48" s="32">
        <f>C12</f>
        <v>0</v>
      </c>
      <c r="C48" s="32">
        <f>C13</f>
        <v>0</v>
      </c>
      <c r="D48" s="32">
        <f>C14</f>
        <v>0</v>
      </c>
      <c r="E48" s="32">
        <f>C15</f>
        <v>0</v>
      </c>
      <c r="F48" s="32">
        <f>C16</f>
        <v>0</v>
      </c>
      <c r="G48" s="32">
        <f>C17</f>
        <v>0</v>
      </c>
      <c r="H48" s="32">
        <f>C20</f>
        <v>0</v>
      </c>
      <c r="I48" s="32">
        <f>C21</f>
        <v>0</v>
      </c>
      <c r="J48" s="32">
        <f>C22</f>
        <v>0</v>
      </c>
      <c r="K48" s="32">
        <f>C23</f>
        <v>0</v>
      </c>
      <c r="L48" s="32">
        <f>C24</f>
        <v>0</v>
      </c>
      <c r="M48" s="74">
        <f>C25</f>
        <v>0</v>
      </c>
      <c r="N48" s="32">
        <f>C26</f>
        <v>0</v>
      </c>
      <c r="O48" s="74">
        <f>C27</f>
        <v>0</v>
      </c>
      <c r="P48" s="74">
        <f>C28</f>
        <v>0</v>
      </c>
      <c r="Q48" s="96">
        <f>C29</f>
        <v>0</v>
      </c>
      <c r="R48" s="96">
        <f>C30</f>
        <v>0</v>
      </c>
      <c r="S48" s="141">
        <f>C31</f>
        <v>0</v>
      </c>
      <c r="T48" s="141"/>
      <c r="U48" s="141">
        <f>C33</f>
        <v>0</v>
      </c>
      <c r="V48" s="142">
        <f>C34</f>
        <v>0</v>
      </c>
      <c r="W48" s="142">
        <f>C35</f>
        <v>0</v>
      </c>
      <c r="X48" s="142">
        <f>C36</f>
        <v>0</v>
      </c>
      <c r="Y48" s="142"/>
      <c r="Z48" s="142"/>
      <c r="AA48" s="142"/>
      <c r="AB48" s="142"/>
      <c r="AC48" s="143"/>
      <c r="AD48" s="142"/>
      <c r="AE48" s="142"/>
      <c r="AF48" s="142"/>
      <c r="AG48" s="74"/>
      <c r="AH48" s="74"/>
      <c r="AI48" s="74"/>
      <c r="AJ48" s="74"/>
      <c r="AK48" s="74"/>
      <c r="AL48" s="74" t="e">
        <f>#REF!</f>
        <v>#REF!</v>
      </c>
      <c r="AM48" s="74" t="e">
        <f>#REF!</f>
        <v>#REF!</v>
      </c>
      <c r="AN48" s="74" t="e">
        <f>#REF!</f>
        <v>#REF!</v>
      </c>
      <c r="AO48" s="74" t="e">
        <f>#REF!</f>
        <v>#REF!</v>
      </c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5.75" customHeight="1">
      <c r="A49" s="14" t="s">
        <v>8</v>
      </c>
      <c r="B49" s="257">
        <f>D12</f>
        <v>343.16</v>
      </c>
      <c r="C49" s="257">
        <f>D13</f>
        <v>69.839999999999989</v>
      </c>
      <c r="D49" s="257">
        <f>D14</f>
        <v>156.70000000000002</v>
      </c>
      <c r="E49" s="257">
        <f>D15</f>
        <v>0</v>
      </c>
      <c r="F49" s="257">
        <f>D16</f>
        <v>874.06000000000006</v>
      </c>
      <c r="G49" s="257">
        <f>D17</f>
        <v>0</v>
      </c>
      <c r="H49" s="47">
        <f>D20</f>
        <v>21765</v>
      </c>
      <c r="I49" s="32">
        <f>D21</f>
        <v>52147</v>
      </c>
      <c r="J49" s="47">
        <f>D22</f>
        <v>309</v>
      </c>
      <c r="K49" s="32">
        <f>D23</f>
        <v>0</v>
      </c>
      <c r="L49" s="32">
        <f>D24</f>
        <v>23</v>
      </c>
      <c r="M49" s="74">
        <f>D25</f>
        <v>50</v>
      </c>
      <c r="N49" s="32">
        <f>D26</f>
        <v>7200</v>
      </c>
      <c r="O49" s="74">
        <f>D27</f>
        <v>283</v>
      </c>
      <c r="P49" s="74">
        <f>D28</f>
        <v>12000</v>
      </c>
      <c r="Q49" s="74">
        <f>D29</f>
        <v>11486</v>
      </c>
      <c r="R49" s="74">
        <f>D30</f>
        <v>0</v>
      </c>
      <c r="S49" s="74">
        <f>D31</f>
        <v>0</v>
      </c>
      <c r="T49" s="74">
        <f>D32</f>
        <v>16129</v>
      </c>
      <c r="U49" s="74">
        <f>D33</f>
        <v>0</v>
      </c>
      <c r="V49" s="74">
        <f>D34</f>
        <v>4598</v>
      </c>
      <c r="W49" s="74">
        <f>D35</f>
        <v>0</v>
      </c>
      <c r="X49" s="74">
        <f>D36</f>
        <v>49253</v>
      </c>
      <c r="Y49" s="74"/>
      <c r="Z49" s="74"/>
      <c r="AA49" s="74"/>
      <c r="AB49" s="74"/>
      <c r="AC49" s="138"/>
      <c r="AD49" s="74"/>
      <c r="AE49" s="74"/>
      <c r="AF49" s="74"/>
      <c r="AG49" s="74"/>
      <c r="AH49" s="74"/>
      <c r="AI49" s="74"/>
      <c r="AJ49" s="74"/>
      <c r="AK49" s="74"/>
      <c r="AL49" s="74" t="e">
        <f>#REF!</f>
        <v>#REF!</v>
      </c>
      <c r="AM49" s="74" t="e">
        <f>#REF!</f>
        <v>#REF!</v>
      </c>
      <c r="AN49" s="74" t="e">
        <f>#REF!</f>
        <v>#REF!</v>
      </c>
      <c r="AO49" s="138" t="e">
        <f>#REF!</f>
        <v>#REF!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>
      <c r="A50" s="14" t="s">
        <v>9</v>
      </c>
      <c r="B50" s="257">
        <f>E12</f>
        <v>343.16</v>
      </c>
      <c r="C50" s="257">
        <f>E13</f>
        <v>69.839999999999989</v>
      </c>
      <c r="D50" s="257">
        <f>E14</f>
        <v>156.70000000000002</v>
      </c>
      <c r="E50" s="257">
        <f>E15</f>
        <v>0</v>
      </c>
      <c r="F50" s="257">
        <f>E16</f>
        <v>874.06000000000006</v>
      </c>
      <c r="G50" s="258">
        <f>E17</f>
        <v>0</v>
      </c>
      <c r="H50" s="32">
        <f>E20</f>
        <v>21765</v>
      </c>
      <c r="I50" s="47">
        <f>E21</f>
        <v>52147</v>
      </c>
      <c r="J50" s="32">
        <f>E22</f>
        <v>309</v>
      </c>
      <c r="K50" s="32">
        <f>E23</f>
        <v>0</v>
      </c>
      <c r="L50" s="32">
        <f>E24</f>
        <v>23</v>
      </c>
      <c r="M50" s="74">
        <f>E25</f>
        <v>50</v>
      </c>
      <c r="N50" s="32">
        <f>D26</f>
        <v>7200</v>
      </c>
      <c r="O50" s="74">
        <f>E27</f>
        <v>283</v>
      </c>
      <c r="P50" s="74">
        <f>E28</f>
        <v>12000</v>
      </c>
      <c r="Q50" s="74">
        <f>E29</f>
        <v>11486</v>
      </c>
      <c r="R50" s="74">
        <f>E30</f>
        <v>0</v>
      </c>
      <c r="S50" s="74">
        <f>E31</f>
        <v>0</v>
      </c>
      <c r="T50" s="74">
        <f>E32</f>
        <v>16129</v>
      </c>
      <c r="U50" s="74">
        <f>E33</f>
        <v>0</v>
      </c>
      <c r="V50" s="74">
        <f>E34</f>
        <v>4598</v>
      </c>
      <c r="W50" s="74">
        <f>E35</f>
        <v>0</v>
      </c>
      <c r="X50" s="74">
        <f>E36</f>
        <v>49253</v>
      </c>
      <c r="Y50" s="74"/>
      <c r="Z50" s="74"/>
      <c r="AA50" s="74"/>
      <c r="AB50" s="74"/>
      <c r="AC50" s="138"/>
      <c r="AD50" s="74"/>
      <c r="AE50" s="74"/>
      <c r="AF50" s="74"/>
      <c r="AG50" s="74"/>
      <c r="AH50" s="74"/>
      <c r="AI50" s="74"/>
      <c r="AJ50" s="74"/>
      <c r="AK50" s="74"/>
      <c r="AL50" s="74" t="e">
        <f>#REF!</f>
        <v>#REF!</v>
      </c>
      <c r="AM50" s="74" t="e">
        <f>#REF!</f>
        <v>#REF!</v>
      </c>
      <c r="AN50" s="74" t="e">
        <f>#REF!</f>
        <v>#REF!</v>
      </c>
      <c r="AO50" s="137" t="e">
        <f>#REF!</f>
        <v>#REF!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>
      <c r="A51" s="14" t="s">
        <v>10</v>
      </c>
      <c r="B51" s="15">
        <f>F12</f>
        <v>0</v>
      </c>
      <c r="C51" s="15">
        <f>F13</f>
        <v>0</v>
      </c>
      <c r="D51" s="15">
        <f>F14</f>
        <v>0</v>
      </c>
      <c r="E51" s="15">
        <f>F15</f>
        <v>0</v>
      </c>
      <c r="F51" s="15">
        <f>F16</f>
        <v>0</v>
      </c>
      <c r="G51" s="15">
        <f>F17</f>
        <v>0</v>
      </c>
      <c r="H51" s="48">
        <f>F20</f>
        <v>0</v>
      </c>
      <c r="I51" s="15">
        <f>F21</f>
        <v>0</v>
      </c>
      <c r="J51" s="48">
        <f>F22</f>
        <v>0</v>
      </c>
      <c r="K51" s="15">
        <f>F23</f>
        <v>0</v>
      </c>
      <c r="L51" s="15">
        <f>F24</f>
        <v>0</v>
      </c>
      <c r="M51" s="75">
        <f>F25</f>
        <v>0</v>
      </c>
      <c r="N51" s="75">
        <f>F26</f>
        <v>0</v>
      </c>
      <c r="O51" s="75">
        <f>F27</f>
        <v>0</v>
      </c>
      <c r="P51" s="75">
        <f>F28</f>
        <v>0</v>
      </c>
      <c r="Q51" s="75">
        <f>F29</f>
        <v>0</v>
      </c>
      <c r="R51" s="75">
        <f>F30</f>
        <v>0</v>
      </c>
      <c r="S51" s="75">
        <f>F31</f>
        <v>0</v>
      </c>
      <c r="T51" s="75">
        <f>F32</f>
        <v>0</v>
      </c>
      <c r="U51" s="75">
        <f>F33</f>
        <v>0</v>
      </c>
      <c r="V51" s="75">
        <f>F34</f>
        <v>0</v>
      </c>
      <c r="W51" s="75">
        <f>F35</f>
        <v>0</v>
      </c>
      <c r="X51" s="75">
        <f>F36</f>
        <v>0</v>
      </c>
      <c r="Y51" s="75"/>
      <c r="Z51" s="75"/>
      <c r="AA51" s="75"/>
      <c r="AB51" s="75"/>
      <c r="AC51" s="139"/>
      <c r="AD51" s="75"/>
      <c r="AE51" s="75"/>
      <c r="AF51" s="75"/>
      <c r="AG51" s="75"/>
      <c r="AH51" s="75"/>
      <c r="AI51" s="75"/>
      <c r="AJ51" s="75"/>
      <c r="AK51" s="75"/>
      <c r="AL51" s="75" t="e">
        <f>#REF!</f>
        <v>#REF!</v>
      </c>
      <c r="AM51" s="75" t="e">
        <f>#REF!</f>
        <v>#REF!</v>
      </c>
      <c r="AN51" s="75" t="e">
        <f>#REF!</f>
        <v>#REF!</v>
      </c>
      <c r="AO51" s="75" t="e">
        <f>#REF!</f>
        <v>#REF!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>
      <c r="A52" s="14" t="s">
        <v>11</v>
      </c>
      <c r="B52" s="16">
        <f>'Product Result'!$B$4</f>
        <v>8.4954043119030223E-3</v>
      </c>
      <c r="C52" s="16">
        <f>'Product Result'!B9</f>
        <v>1.8951358180669614E-3</v>
      </c>
      <c r="D52" s="44">
        <f>'Product Result'!B14</f>
        <v>2.1367521367521365E-3</v>
      </c>
      <c r="E52" s="32">
        <f>'Product Result'!B19</f>
        <v>0</v>
      </c>
      <c r="F52" s="32">
        <f>'Product Result'!B24</f>
        <v>2.5782648355999662E-2</v>
      </c>
      <c r="G52" s="32">
        <f>'Product Result'!B29</f>
        <v>0</v>
      </c>
      <c r="H52" s="32">
        <f>'Product Result'!B45</f>
        <v>9.29434266488052E-2</v>
      </c>
      <c r="I52" s="32">
        <f>'Product Result'!B50</f>
        <v>4.9785694145455098E-2</v>
      </c>
      <c r="J52" s="32">
        <f>'Product Result'!B55</f>
        <v>0</v>
      </c>
      <c r="K52" s="32">
        <f>'Product Result'!B60</f>
        <v>0</v>
      </c>
      <c r="L52" s="14">
        <f>'Product Result'!B65</f>
        <v>0</v>
      </c>
      <c r="M52" s="73">
        <f>'Product Result'!B70</f>
        <v>0</v>
      </c>
      <c r="N52" s="14">
        <f>'Product Result'!B75</f>
        <v>3.4124512428966415E-3</v>
      </c>
      <c r="O52" s="73">
        <f>'Product Result'!B80</f>
        <v>0</v>
      </c>
      <c r="P52" s="73">
        <f>'Product Result'!B85</f>
        <v>4.6013135625455528E-3</v>
      </c>
      <c r="Q52" s="73">
        <f>'Product Result'!B90</f>
        <v>5.0367877732818214E-2</v>
      </c>
      <c r="R52" s="73">
        <f>'Product Result'!B95</f>
        <v>0</v>
      </c>
      <c r="S52" s="144">
        <f>'Product Result'!B100</f>
        <v>0</v>
      </c>
      <c r="T52" s="73">
        <f>'Product Result'!B105</f>
        <v>1.0708787638078055E-2</v>
      </c>
      <c r="U52" s="73">
        <f>'Product Result'!B110</f>
        <v>0</v>
      </c>
      <c r="V52" s="73">
        <f>'Product Result'!B115</f>
        <v>0</v>
      </c>
      <c r="W52" s="73">
        <f>'Product Result'!B120</f>
        <v>0</v>
      </c>
      <c r="X52" s="73">
        <f>'Product Result'!B125</f>
        <v>4.0783141975506108E-2</v>
      </c>
      <c r="Y52" s="73"/>
      <c r="Z52" s="73"/>
      <c r="AA52" s="73"/>
      <c r="AB52" s="73"/>
      <c r="AC52" s="140"/>
      <c r="AD52" s="73"/>
      <c r="AE52" s="73"/>
      <c r="AF52" s="73"/>
      <c r="AG52" s="73"/>
      <c r="AH52" s="73"/>
      <c r="AI52" s="73"/>
      <c r="AJ52" s="73"/>
      <c r="AK52" s="73"/>
      <c r="AL52" s="73" t="e">
        <f>'Product Result'!#REF!</f>
        <v>#REF!</v>
      </c>
      <c r="AM52" s="73" t="e">
        <f>'Product Result'!#REF!</f>
        <v>#REF!</v>
      </c>
      <c r="AN52" s="73" t="e">
        <f>'Product Result'!#REF!</f>
        <v>#REF!</v>
      </c>
      <c r="AO52" s="73" t="e">
        <f>'Product Result'!#REF!</f>
        <v>#REF!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>
      <c r="A53" s="14" t="s">
        <v>12</v>
      </c>
      <c r="B53" s="15">
        <f>G12</f>
        <v>2.4756394427972439E-5</v>
      </c>
      <c r="C53" s="15">
        <f>G13</f>
        <v>2.7135392584005754E-5</v>
      </c>
      <c r="D53" s="45">
        <f>G14</f>
        <v>1.3635942161787724E-5</v>
      </c>
      <c r="E53" s="15">
        <f>G15</f>
        <v>0</v>
      </c>
      <c r="F53" s="15">
        <f>G16</f>
        <v>2.9497572656338994E-5</v>
      </c>
      <c r="G53" s="15">
        <f>G17</f>
        <v>0</v>
      </c>
      <c r="H53" s="48">
        <f>G20</f>
        <v>4.2703159498647001E-6</v>
      </c>
      <c r="I53" s="45">
        <f>G21</f>
        <v>9.5471827996730577E-7</v>
      </c>
      <c r="J53" s="49">
        <f>G22</f>
        <v>0</v>
      </c>
      <c r="K53" s="15">
        <f>G23</f>
        <v>0</v>
      </c>
      <c r="L53" s="15">
        <f>G24</f>
        <v>0</v>
      </c>
      <c r="M53" s="75">
        <f>G25</f>
        <v>0</v>
      </c>
      <c r="N53" s="15">
        <f>G26</f>
        <v>4.7395156151342243E-7</v>
      </c>
      <c r="O53" s="75">
        <f>G27</f>
        <v>0</v>
      </c>
      <c r="P53" s="75">
        <f>G28</f>
        <v>3.8344279687879608E-7</v>
      </c>
      <c r="Q53" s="75">
        <f>G29</f>
        <v>4.3851539032577235E-6</v>
      </c>
      <c r="R53" s="75">
        <f>G30</f>
        <v>0</v>
      </c>
      <c r="S53" s="75">
        <f>G31</f>
        <v>0</v>
      </c>
      <c r="T53" s="75">
        <f>F32</f>
        <v>0</v>
      </c>
      <c r="U53" s="75">
        <f>G33</f>
        <v>0</v>
      </c>
      <c r="V53" s="75">
        <f>G34</f>
        <v>0</v>
      </c>
      <c r="W53" s="75">
        <f>G35</f>
        <v>0</v>
      </c>
      <c r="X53" s="91">
        <f>G36</f>
        <v>8.2803366242677827E-7</v>
      </c>
      <c r="Y53" s="75"/>
      <c r="Z53" s="75"/>
      <c r="AA53" s="75"/>
      <c r="AB53" s="75"/>
      <c r="AC53" s="139"/>
      <c r="AD53" s="75"/>
      <c r="AE53" s="75"/>
      <c r="AF53" s="75"/>
      <c r="AG53" s="75"/>
      <c r="AH53" s="75"/>
      <c r="AI53" s="75"/>
      <c r="AJ53" s="75"/>
      <c r="AK53" s="75"/>
      <c r="AL53" s="75" t="e">
        <f>#REF!</f>
        <v>#REF!</v>
      </c>
      <c r="AM53" s="75" t="e">
        <f>#REF!</f>
        <v>#REF!</v>
      </c>
      <c r="AN53" s="75" t="e">
        <f>#REF!</f>
        <v>#REF!</v>
      </c>
      <c r="AO53" s="75" t="e">
        <f>#REF!</f>
        <v>#REF!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>
      <c r="A54" s="18"/>
      <c r="B54" s="46"/>
      <c r="C54" s="46"/>
      <c r="D54" s="46"/>
      <c r="E54" s="46"/>
      <c r="F54" s="46"/>
      <c r="G54" s="46"/>
      <c r="H54" s="46"/>
      <c r="I54" s="46"/>
      <c r="J54" s="46"/>
      <c r="K54" s="88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 s="72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 s="72"/>
      <c r="AX54" s="72"/>
      <c r="AY54" s="72"/>
      <c r="AZ54" s="72"/>
      <c r="BA54"/>
      <c r="BB54"/>
      <c r="BC54"/>
      <c r="BD54"/>
    </row>
    <row r="55" spans="1:56" s="128" customFormat="1" ht="16.5" thickBot="1">
      <c r="A55" s="126" t="s">
        <v>63</v>
      </c>
      <c r="B55" s="214" t="str">
        <f t="shared" ref="B55:X55" si="12">C1</f>
        <v>W01-03000027</v>
      </c>
      <c r="C55" s="214" t="str">
        <f t="shared" si="12"/>
        <v>W01-03000013</v>
      </c>
      <c r="D55" s="214" t="str">
        <f t="shared" si="12"/>
        <v>W01-03000026</v>
      </c>
      <c r="E55" s="214" t="str">
        <f t="shared" si="12"/>
        <v>W01-03000020</v>
      </c>
      <c r="F55" s="214" t="str">
        <f t="shared" si="12"/>
        <v>W01-03000004</v>
      </c>
      <c r="G55" s="214" t="str">
        <f t="shared" si="12"/>
        <v>W01-03000025</v>
      </c>
      <c r="H55" s="214" t="str">
        <f t="shared" si="12"/>
        <v>W03-71010060-Y</v>
      </c>
      <c r="I55" s="214" t="str">
        <f t="shared" si="12"/>
        <v>W03-71010061-Y</v>
      </c>
      <c r="J55" s="214" t="str">
        <f t="shared" si="12"/>
        <v>W03-25040027-Y</v>
      </c>
      <c r="K55" s="214" t="str">
        <f t="shared" si="12"/>
        <v>W03-25040028-Y</v>
      </c>
      <c r="L55" s="214" t="str">
        <f t="shared" si="12"/>
        <v>W03-25040029-Y</v>
      </c>
      <c r="M55" s="214" t="str">
        <f t="shared" si="12"/>
        <v>W03-25040030-Y</v>
      </c>
      <c r="N55" s="214" t="str">
        <f t="shared" si="12"/>
        <v>W03-25040031-Y</v>
      </c>
      <c r="O55" s="214" t="str">
        <f t="shared" si="12"/>
        <v>W03-25040032-Y</v>
      </c>
      <c r="P55" s="214" t="str">
        <f t="shared" si="12"/>
        <v>W03-25040033-Y</v>
      </c>
      <c r="Q55" s="214" t="str">
        <f t="shared" si="12"/>
        <v>W03-25040034-Y</v>
      </c>
      <c r="R55" s="214" t="str">
        <f t="shared" si="12"/>
        <v>W03-25040035-Y</v>
      </c>
      <c r="S55" s="214" t="str">
        <f t="shared" si="12"/>
        <v>W03-25040036-Y</v>
      </c>
      <c r="T55" s="214" t="str">
        <f t="shared" si="12"/>
        <v>W03-25040037-Y</v>
      </c>
      <c r="U55" s="214" t="str">
        <f t="shared" si="12"/>
        <v>W03-25040038-Y</v>
      </c>
      <c r="V55" s="214" t="str">
        <f t="shared" si="12"/>
        <v>W03-25040039-Y</v>
      </c>
      <c r="W55" s="214" t="str">
        <f t="shared" si="12"/>
        <v>W03-25040040-Y</v>
      </c>
      <c r="X55" s="214" t="str">
        <f t="shared" si="12"/>
        <v>W03-00040033-Y</v>
      </c>
      <c r="Y55" s="209"/>
      <c r="Z55" s="208"/>
      <c r="AA55" s="208"/>
      <c r="AB55" s="209"/>
      <c r="AC55" s="209"/>
      <c r="AD55" s="209"/>
      <c r="AE55" s="210"/>
      <c r="AF55" s="209"/>
      <c r="AG55" s="209"/>
      <c r="AH55" s="208"/>
      <c r="AI55" s="208"/>
      <c r="AJ55" s="210"/>
      <c r="AK55" s="209"/>
      <c r="AL55" s="125"/>
      <c r="AM55" s="125"/>
      <c r="AN55" s="130"/>
      <c r="AO55" s="125"/>
    </row>
    <row r="56" spans="1:56" ht="28.5">
      <c r="A56" s="203" t="s">
        <v>58</v>
      </c>
      <c r="B56" s="259">
        <f>B49</f>
        <v>343.16</v>
      </c>
      <c r="C56" s="260">
        <f>C49</f>
        <v>69.839999999999989</v>
      </c>
      <c r="D56" s="259">
        <f>D49</f>
        <v>156.70000000000002</v>
      </c>
      <c r="E56" s="260">
        <f>E49</f>
        <v>0</v>
      </c>
      <c r="F56" s="260">
        <f t="shared" ref="F56:M56" si="13">F49</f>
        <v>874.06000000000006</v>
      </c>
      <c r="G56" s="260">
        <f t="shared" si="13"/>
        <v>0</v>
      </c>
      <c r="H56" s="71">
        <f t="shared" si="13"/>
        <v>21765</v>
      </c>
      <c r="I56" s="71">
        <f t="shared" si="13"/>
        <v>52147</v>
      </c>
      <c r="J56" s="71">
        <f t="shared" si="13"/>
        <v>309</v>
      </c>
      <c r="K56" s="71">
        <f t="shared" si="13"/>
        <v>0</v>
      </c>
      <c r="L56" s="71">
        <f t="shared" si="13"/>
        <v>23</v>
      </c>
      <c r="M56" s="71">
        <f t="shared" si="13"/>
        <v>50</v>
      </c>
      <c r="N56" s="71">
        <f>N49</f>
        <v>7200</v>
      </c>
      <c r="O56" s="71">
        <f>O49</f>
        <v>283</v>
      </c>
      <c r="P56" s="71">
        <f>P49</f>
        <v>12000</v>
      </c>
      <c r="Q56" s="71">
        <f t="shared" ref="Q56:AO56" si="14">Q49</f>
        <v>11486</v>
      </c>
      <c r="R56" s="71">
        <f>R49</f>
        <v>0</v>
      </c>
      <c r="S56" s="71">
        <f t="shared" si="14"/>
        <v>0</v>
      </c>
      <c r="T56" s="71">
        <f t="shared" si="14"/>
        <v>16129</v>
      </c>
      <c r="U56" s="71">
        <f t="shared" si="14"/>
        <v>0</v>
      </c>
      <c r="V56" s="71">
        <f>V49</f>
        <v>4598</v>
      </c>
      <c r="W56" s="71">
        <f t="shared" si="14"/>
        <v>0</v>
      </c>
      <c r="X56" s="71">
        <f t="shared" si="14"/>
        <v>49253</v>
      </c>
      <c r="Y56" s="71">
        <f>Y49</f>
        <v>0</v>
      </c>
      <c r="Z56" s="71">
        <f t="shared" si="14"/>
        <v>0</v>
      </c>
      <c r="AA56" s="71">
        <f t="shared" si="14"/>
        <v>0</v>
      </c>
      <c r="AB56" s="71">
        <f t="shared" si="14"/>
        <v>0</v>
      </c>
      <c r="AC56" s="71">
        <f t="shared" si="14"/>
        <v>0</v>
      </c>
      <c r="AD56" s="71">
        <f t="shared" si="14"/>
        <v>0</v>
      </c>
      <c r="AE56" s="71">
        <f t="shared" si="14"/>
        <v>0</v>
      </c>
      <c r="AF56" s="71">
        <f t="shared" si="14"/>
        <v>0</v>
      </c>
      <c r="AG56" s="71">
        <f t="shared" si="14"/>
        <v>0</v>
      </c>
      <c r="AH56" s="71">
        <f t="shared" si="14"/>
        <v>0</v>
      </c>
      <c r="AI56" s="71">
        <f t="shared" si="14"/>
        <v>0</v>
      </c>
      <c r="AJ56" s="71">
        <f t="shared" si="14"/>
        <v>0</v>
      </c>
      <c r="AK56" s="71">
        <f t="shared" si="14"/>
        <v>0</v>
      </c>
      <c r="AL56" s="205" t="e">
        <f t="shared" si="14"/>
        <v>#REF!</v>
      </c>
      <c r="AM56" s="71" t="e">
        <f t="shared" si="14"/>
        <v>#REF!</v>
      </c>
      <c r="AN56" s="71" t="e">
        <f t="shared" si="14"/>
        <v>#REF!</v>
      </c>
      <c r="AO56" s="71" t="e">
        <f t="shared" si="14"/>
        <v>#REF!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s="136" customFormat="1">
      <c r="A57" s="135" t="s">
        <v>59</v>
      </c>
      <c r="B57" s="94"/>
      <c r="C57" s="94"/>
      <c r="D57" s="133"/>
      <c r="E57" s="211"/>
      <c r="F57" s="211"/>
      <c r="G57" s="211"/>
      <c r="H57" s="93"/>
      <c r="I57" s="93"/>
      <c r="J57" s="93"/>
      <c r="K57" s="93"/>
      <c r="L57" s="211"/>
      <c r="M57" s="93"/>
      <c r="N57" s="134"/>
      <c r="O57" s="94"/>
      <c r="P57" s="94"/>
      <c r="Q57" s="211"/>
      <c r="R57" s="211"/>
      <c r="S57" s="211"/>
      <c r="T57" s="132"/>
      <c r="U57" s="212"/>
      <c r="V57" s="211"/>
      <c r="W57" s="211"/>
      <c r="X57" s="211"/>
      <c r="Y57" s="100"/>
      <c r="Z57" s="94"/>
      <c r="AA57" s="93"/>
      <c r="AB57" s="93"/>
      <c r="AC57" s="94"/>
      <c r="AD57" s="134"/>
      <c r="AE57" s="93"/>
      <c r="AF57" s="94"/>
      <c r="AG57" s="94"/>
      <c r="AH57" s="94"/>
      <c r="AI57" s="94"/>
      <c r="AJ57" s="94"/>
      <c r="AK57" s="94"/>
      <c r="AL57" s="206"/>
      <c r="AM57" s="94"/>
      <c r="AN57" s="94"/>
      <c r="AO57" s="94"/>
    </row>
    <row r="58" spans="1:56">
      <c r="A58" s="41" t="s">
        <v>60</v>
      </c>
      <c r="B58" s="213">
        <f>B56*B57</f>
        <v>0</v>
      </c>
      <c r="C58" s="213">
        <f t="shared" ref="C58:AB58" si="15">C56*C57</f>
        <v>0</v>
      </c>
      <c r="D58" s="213">
        <f>D56*D57</f>
        <v>0</v>
      </c>
      <c r="E58" s="213">
        <f t="shared" si="15"/>
        <v>0</v>
      </c>
      <c r="F58" s="213">
        <f t="shared" si="15"/>
        <v>0</v>
      </c>
      <c r="G58" s="213">
        <f t="shared" si="15"/>
        <v>0</v>
      </c>
      <c r="H58" s="213">
        <f t="shared" si="15"/>
        <v>0</v>
      </c>
      <c r="I58" s="213">
        <f t="shared" si="15"/>
        <v>0</v>
      </c>
      <c r="J58" s="213">
        <f t="shared" si="15"/>
        <v>0</v>
      </c>
      <c r="K58" s="213">
        <f t="shared" si="15"/>
        <v>0</v>
      </c>
      <c r="L58" s="213">
        <f t="shared" si="15"/>
        <v>0</v>
      </c>
      <c r="M58" s="213">
        <f t="shared" si="15"/>
        <v>0</v>
      </c>
      <c r="N58" s="213">
        <f t="shared" si="15"/>
        <v>0</v>
      </c>
      <c r="O58" s="213">
        <f t="shared" si="15"/>
        <v>0</v>
      </c>
      <c r="P58" s="213">
        <f t="shared" si="15"/>
        <v>0</v>
      </c>
      <c r="Q58" s="213">
        <f t="shared" si="15"/>
        <v>0</v>
      </c>
      <c r="R58" s="213">
        <f t="shared" si="15"/>
        <v>0</v>
      </c>
      <c r="S58" s="213">
        <f t="shared" si="15"/>
        <v>0</v>
      </c>
      <c r="T58" s="213">
        <f t="shared" si="15"/>
        <v>0</v>
      </c>
      <c r="U58" s="213">
        <f t="shared" si="15"/>
        <v>0</v>
      </c>
      <c r="V58" s="213">
        <f t="shared" si="15"/>
        <v>0</v>
      </c>
      <c r="W58" s="213">
        <f t="shared" si="15"/>
        <v>0</v>
      </c>
      <c r="X58" s="213">
        <f t="shared" si="15"/>
        <v>0</v>
      </c>
      <c r="Y58" s="213">
        <f t="shared" si="15"/>
        <v>0</v>
      </c>
      <c r="Z58" s="213">
        <f t="shared" si="15"/>
        <v>0</v>
      </c>
      <c r="AA58" s="213">
        <f t="shared" si="15"/>
        <v>0</v>
      </c>
      <c r="AB58" s="213">
        <f t="shared" si="15"/>
        <v>0</v>
      </c>
      <c r="AC58" s="76">
        <f>AC56*AC57</f>
        <v>0</v>
      </c>
      <c r="AD58" s="76">
        <f>AD56*AD57</f>
        <v>0</v>
      </c>
      <c r="AE58" s="76">
        <f t="shared" ref="AE58:AO58" si="16">AE56*AE57</f>
        <v>0</v>
      </c>
      <c r="AF58" s="76">
        <f t="shared" si="16"/>
        <v>0</v>
      </c>
      <c r="AG58" s="76">
        <f t="shared" si="16"/>
        <v>0</v>
      </c>
      <c r="AH58" s="76">
        <f t="shared" si="16"/>
        <v>0</v>
      </c>
      <c r="AI58" s="76">
        <f t="shared" si="16"/>
        <v>0</v>
      </c>
      <c r="AJ58" s="76">
        <f t="shared" si="16"/>
        <v>0</v>
      </c>
      <c r="AK58" s="76">
        <f t="shared" si="16"/>
        <v>0</v>
      </c>
      <c r="AL58" s="207" t="e">
        <f t="shared" si="16"/>
        <v>#REF!</v>
      </c>
      <c r="AM58" s="76" t="e">
        <f t="shared" si="16"/>
        <v>#REF!</v>
      </c>
      <c r="AN58" s="76" t="e">
        <f t="shared" si="16"/>
        <v>#REF!</v>
      </c>
      <c r="AO58" s="76" t="e">
        <f t="shared" si="16"/>
        <v>#REF!</v>
      </c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27.75" customHeight="1">
      <c r="A59" s="204" t="s">
        <v>61</v>
      </c>
      <c r="B59" s="295">
        <f>SUM(B58:AK58)</f>
        <v>0</v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90"/>
      <c r="BA59"/>
      <c r="BB59"/>
      <c r="BC59"/>
      <c r="BD59"/>
    </row>
    <row r="60" spans="1:56" ht="16.5">
      <c r="D60"/>
      <c r="E60"/>
      <c r="F60"/>
      <c r="H60" s="5"/>
      <c r="I60" s="22"/>
      <c r="J60" s="22"/>
      <c r="K60"/>
      <c r="L60"/>
      <c r="M60"/>
      <c r="N60"/>
      <c r="O60"/>
      <c r="P60" s="24"/>
      <c r="Q60" s="24"/>
      <c r="R60" s="24"/>
      <c r="S60" s="24"/>
      <c r="T60" s="24"/>
      <c r="U60" s="24"/>
      <c r="V60" s="22"/>
      <c r="W60" s="22"/>
      <c r="X60" s="22"/>
      <c r="Y60" s="22"/>
      <c r="Z60" s="22"/>
      <c r="AA60" s="22"/>
      <c r="AB60" s="22"/>
      <c r="AC60" s="22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6" customHeight="1">
      <c r="C61" s="4"/>
      <c r="D61" s="4"/>
      <c r="E61" s="4"/>
      <c r="F61" s="1"/>
      <c r="G61" s="5"/>
      <c r="H61" s="5"/>
      <c r="I61" s="1"/>
      <c r="J61" s="1"/>
    </row>
    <row r="62" spans="1:56">
      <c r="C62" s="4"/>
      <c r="D62" s="4"/>
      <c r="E62" s="4"/>
      <c r="F62" s="1"/>
      <c r="G62" s="5"/>
      <c r="H62" s="5"/>
      <c r="I62" s="1"/>
      <c r="J62" s="1"/>
    </row>
    <row r="63" spans="1:56">
      <c r="C63" s="4"/>
      <c r="D63" s="4"/>
      <c r="E63" s="4"/>
      <c r="F63" s="1"/>
      <c r="G63" s="5"/>
      <c r="H63" s="5"/>
      <c r="I63" s="1"/>
      <c r="J63" s="1"/>
    </row>
  </sheetData>
  <mergeCells count="4">
    <mergeCell ref="BD1:BF2"/>
    <mergeCell ref="B59:AK59"/>
    <mergeCell ref="A4:A5"/>
    <mergeCell ref="A42:A43"/>
  </mergeCells>
  <phoneticPr fontId="7" type="noConversion"/>
  <pageMargins left="0" right="0" top="1.9685039370078741" bottom="0" header="0.31496062992125984" footer="0.31496062992125984"/>
  <pageSetup paperSize="9" scale="22" orientation="portrait" horizontalDpi="4294967293" r:id="rId1"/>
  <ignoredErrors>
    <ignoredError sqref="C42:C4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38"/>
  <sheetViews>
    <sheetView zoomScaleNormal="100" workbookViewId="0">
      <pane ySplit="1" topLeftCell="A2" activePane="bottomLeft" state="frozenSplit"/>
      <selection pane="bottomLeft" activeCell="D11" sqref="D11"/>
    </sheetView>
  </sheetViews>
  <sheetFormatPr defaultRowHeight="15"/>
  <cols>
    <col min="1" max="1" width="8.28515625" style="150" customWidth="1"/>
    <col min="2" max="2" width="16.85546875" style="162" customWidth="1"/>
    <col min="3" max="3" width="25.140625" style="150" customWidth="1"/>
    <col min="4" max="4" width="15" style="162" customWidth="1"/>
    <col min="5" max="6" width="6.7109375" style="97" customWidth="1"/>
    <col min="7" max="7" width="9.85546875" style="97" customWidth="1"/>
    <col min="8" max="8" width="6.7109375" style="98" customWidth="1"/>
    <col min="9" max="13" width="6.7109375" style="97" customWidth="1"/>
    <col min="14" max="14" width="10" style="97" bestFit="1" customWidth="1"/>
    <col min="15" max="18" width="6.7109375" style="97" customWidth="1"/>
    <col min="19" max="19" width="10.140625" style="97" customWidth="1"/>
    <col min="20" max="25" width="6.7109375" style="97" customWidth="1"/>
    <col min="26" max="16384" width="9.140625" style="97"/>
  </cols>
  <sheetData>
    <row r="1" spans="1:25" ht="18" thickBot="1">
      <c r="A1" s="145" t="s">
        <v>16</v>
      </c>
      <c r="B1" s="160" t="s">
        <v>28</v>
      </c>
      <c r="C1" s="161" t="s">
        <v>29</v>
      </c>
      <c r="D1" s="160" t="s">
        <v>18</v>
      </c>
      <c r="E1" s="234" t="s">
        <v>19</v>
      </c>
      <c r="F1" s="235"/>
      <c r="G1" s="219" t="s">
        <v>104</v>
      </c>
      <c r="H1" s="235"/>
      <c r="I1" s="235" t="s">
        <v>103</v>
      </c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</row>
    <row r="2" spans="1:25" ht="15.75" thickTop="1">
      <c r="A2" s="180" t="s">
        <v>23</v>
      </c>
      <c r="B2" s="162" t="s">
        <v>65</v>
      </c>
      <c r="C2" s="163" t="s">
        <v>71</v>
      </c>
      <c r="D2" s="164">
        <v>21.64</v>
      </c>
      <c r="E2" s="98" t="s">
        <v>64</v>
      </c>
      <c r="F2" s="98"/>
      <c r="G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</row>
    <row r="3" spans="1:25" ht="15" customHeight="1">
      <c r="A3" s="180" t="s">
        <v>24</v>
      </c>
      <c r="B3" s="162" t="s">
        <v>66</v>
      </c>
      <c r="C3" s="163" t="s">
        <v>72</v>
      </c>
      <c r="D3" s="164">
        <v>19.32</v>
      </c>
      <c r="E3" s="98" t="s">
        <v>64</v>
      </c>
      <c r="F3" s="98"/>
      <c r="G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9"/>
    </row>
    <row r="4" spans="1:25">
      <c r="A4" s="180" t="s">
        <v>25</v>
      </c>
      <c r="B4" s="162" t="s">
        <v>67</v>
      </c>
      <c r="C4" s="163" t="s">
        <v>73</v>
      </c>
      <c r="D4" s="164">
        <v>53.68</v>
      </c>
      <c r="E4" s="98" t="s">
        <v>64</v>
      </c>
      <c r="G4" s="165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9"/>
    </row>
    <row r="5" spans="1:25">
      <c r="A5" s="180" t="s">
        <v>26</v>
      </c>
      <c r="B5" s="162" t="s">
        <v>68</v>
      </c>
      <c r="C5" s="163" t="s">
        <v>74</v>
      </c>
      <c r="D5" s="164">
        <v>34.35</v>
      </c>
      <c r="E5" s="98" t="s">
        <v>64</v>
      </c>
      <c r="F5" s="98"/>
      <c r="G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9"/>
    </row>
    <row r="6" spans="1:25">
      <c r="A6" s="180" t="s">
        <v>27</v>
      </c>
      <c r="B6" s="146" t="s">
        <v>69</v>
      </c>
      <c r="C6" s="166" t="s">
        <v>75</v>
      </c>
      <c r="D6" s="164">
        <v>11.66</v>
      </c>
      <c r="E6" s="98" t="s">
        <v>64</v>
      </c>
      <c r="F6" s="98"/>
      <c r="G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9"/>
    </row>
    <row r="7" spans="1:25">
      <c r="A7" s="180" t="s">
        <v>30</v>
      </c>
      <c r="B7" s="162" t="s">
        <v>70</v>
      </c>
      <c r="C7" s="163" t="s">
        <v>76</v>
      </c>
      <c r="D7" s="164">
        <v>58.88</v>
      </c>
      <c r="E7" s="98" t="s">
        <v>64</v>
      </c>
      <c r="F7" s="98"/>
      <c r="G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9"/>
    </row>
    <row r="8" spans="1:25">
      <c r="A8" s="180" t="s">
        <v>133</v>
      </c>
      <c r="B8" s="162" t="s">
        <v>134</v>
      </c>
      <c r="C8" s="166" t="s">
        <v>135</v>
      </c>
      <c r="D8" s="162">
        <v>12.25</v>
      </c>
      <c r="E8" s="98" t="s">
        <v>64</v>
      </c>
      <c r="F8" s="98"/>
      <c r="G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</row>
    <row r="9" spans="1:25">
      <c r="A9" s="180" t="s">
        <v>138</v>
      </c>
      <c r="B9" s="162" t="s">
        <v>139</v>
      </c>
      <c r="C9" s="166" t="s">
        <v>140</v>
      </c>
      <c r="E9" s="98" t="s">
        <v>64</v>
      </c>
      <c r="F9" s="98"/>
      <c r="G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9"/>
    </row>
    <row r="10" spans="1:25">
      <c r="A10" s="180"/>
      <c r="C10" s="163"/>
      <c r="E10" s="98"/>
      <c r="F10" s="98"/>
      <c r="G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9"/>
    </row>
    <row r="11" spans="1:25">
      <c r="A11" s="180" t="s">
        <v>127</v>
      </c>
      <c r="B11" s="162" t="s">
        <v>125</v>
      </c>
      <c r="C11" s="163" t="s">
        <v>129</v>
      </c>
      <c r="D11" s="164">
        <v>34.35</v>
      </c>
      <c r="E11" s="98" t="s">
        <v>64</v>
      </c>
      <c r="F11" s="98"/>
      <c r="G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9"/>
    </row>
    <row r="12" spans="1:25">
      <c r="A12" s="180" t="s">
        <v>127</v>
      </c>
      <c r="B12" s="162" t="s">
        <v>126</v>
      </c>
      <c r="C12" s="163" t="s">
        <v>128</v>
      </c>
      <c r="D12" s="164">
        <v>11.66</v>
      </c>
      <c r="E12" s="98" t="s">
        <v>64</v>
      </c>
      <c r="F12" s="98"/>
      <c r="G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9"/>
    </row>
    <row r="13" spans="1:25">
      <c r="A13" s="147"/>
      <c r="C13" s="163"/>
      <c r="E13" s="98"/>
      <c r="F13" s="98"/>
      <c r="G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9"/>
    </row>
    <row r="14" spans="1:25">
      <c r="A14" s="147" t="s">
        <v>31</v>
      </c>
      <c r="B14" s="162" t="s">
        <v>77</v>
      </c>
      <c r="C14" s="163" t="s">
        <v>78</v>
      </c>
      <c r="D14" s="162">
        <v>80</v>
      </c>
      <c r="E14" s="167" t="s">
        <v>97</v>
      </c>
      <c r="F14" s="98"/>
      <c r="G14" s="98">
        <v>10.6615</v>
      </c>
      <c r="I14" s="98">
        <v>1.0900000000000001</v>
      </c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9"/>
    </row>
    <row r="15" spans="1:25">
      <c r="A15" s="148" t="s">
        <v>17</v>
      </c>
      <c r="B15" s="162" t="s">
        <v>79</v>
      </c>
      <c r="C15" s="163" t="s">
        <v>80</v>
      </c>
      <c r="D15" s="162">
        <v>80</v>
      </c>
      <c r="E15" s="167" t="s">
        <v>97</v>
      </c>
      <c r="F15" s="98"/>
      <c r="G15" s="98">
        <v>10.6615</v>
      </c>
      <c r="I15" s="98">
        <v>1.56</v>
      </c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9"/>
    </row>
    <row r="16" spans="1:25" ht="14.25" customHeight="1">
      <c r="A16" s="147" t="s">
        <v>15</v>
      </c>
      <c r="B16" s="162" t="s">
        <v>81</v>
      </c>
      <c r="C16" s="163" t="s">
        <v>100</v>
      </c>
      <c r="D16" s="162">
        <v>60</v>
      </c>
      <c r="E16" s="167" t="s">
        <v>97</v>
      </c>
      <c r="F16" s="98"/>
      <c r="G16" s="98">
        <v>26.744</v>
      </c>
      <c r="I16" s="98">
        <v>0.90500000000000003</v>
      </c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</row>
    <row r="17" spans="1:25" ht="14.25" customHeight="1">
      <c r="A17" s="147" t="s">
        <v>20</v>
      </c>
      <c r="B17" s="162" t="s">
        <v>82</v>
      </c>
      <c r="C17" s="163" t="s">
        <v>100</v>
      </c>
      <c r="D17" s="162">
        <v>60</v>
      </c>
      <c r="E17" s="167" t="s">
        <v>97</v>
      </c>
      <c r="F17" s="98"/>
      <c r="G17" s="98">
        <v>26.744</v>
      </c>
      <c r="I17" s="98">
        <v>1.82</v>
      </c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</row>
    <row r="18" spans="1:25">
      <c r="A18" s="148" t="s">
        <v>37</v>
      </c>
      <c r="B18" s="162" t="s">
        <v>83</v>
      </c>
      <c r="C18" s="163" t="s">
        <v>100</v>
      </c>
      <c r="D18" s="162">
        <v>60</v>
      </c>
      <c r="E18" s="167" t="s">
        <v>97</v>
      </c>
      <c r="F18" s="98"/>
      <c r="G18" s="98">
        <v>26.744</v>
      </c>
      <c r="I18" s="98">
        <v>3.03</v>
      </c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9"/>
    </row>
    <row r="19" spans="1:25">
      <c r="A19" s="148" t="s">
        <v>38</v>
      </c>
      <c r="B19" s="162" t="s">
        <v>84</v>
      </c>
      <c r="C19" s="163" t="s">
        <v>100</v>
      </c>
      <c r="D19" s="162">
        <v>60</v>
      </c>
      <c r="E19" s="167" t="s">
        <v>97</v>
      </c>
      <c r="F19" s="98"/>
      <c r="G19" s="98">
        <v>26.744</v>
      </c>
      <c r="I19" s="98">
        <v>4.55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9"/>
    </row>
    <row r="20" spans="1:25">
      <c r="A20" s="147" t="s">
        <v>52</v>
      </c>
      <c r="B20" s="162" t="s">
        <v>85</v>
      </c>
      <c r="C20" s="163" t="s">
        <v>100</v>
      </c>
      <c r="D20" s="162">
        <v>60</v>
      </c>
      <c r="E20" s="167" t="s">
        <v>97</v>
      </c>
      <c r="F20" s="98"/>
      <c r="G20" s="98">
        <v>26.744</v>
      </c>
      <c r="I20" s="98">
        <v>0.45500000000000002</v>
      </c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9"/>
    </row>
    <row r="21" spans="1:25">
      <c r="A21" s="147" t="s">
        <v>42</v>
      </c>
      <c r="B21" s="162" t="s">
        <v>86</v>
      </c>
      <c r="C21" s="163" t="s">
        <v>100</v>
      </c>
      <c r="D21" s="162">
        <v>60</v>
      </c>
      <c r="E21" s="167" t="s">
        <v>97</v>
      </c>
      <c r="F21" s="98"/>
      <c r="G21" s="98">
        <v>26.744</v>
      </c>
      <c r="I21" s="98">
        <v>0.90500000000000003</v>
      </c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9"/>
    </row>
    <row r="22" spans="1:25" ht="14.25" customHeight="1">
      <c r="A22" s="147" t="s">
        <v>43</v>
      </c>
      <c r="B22" s="162" t="s">
        <v>87</v>
      </c>
      <c r="C22" s="163" t="s">
        <v>100</v>
      </c>
      <c r="D22" s="162">
        <v>60</v>
      </c>
      <c r="E22" s="167" t="s">
        <v>97</v>
      </c>
      <c r="F22" s="98"/>
      <c r="G22" s="98">
        <v>26.744</v>
      </c>
      <c r="I22" s="98">
        <v>1.82</v>
      </c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9"/>
    </row>
    <row r="23" spans="1:25">
      <c r="A23" s="148" t="s">
        <v>39</v>
      </c>
      <c r="B23" s="162" t="s">
        <v>88</v>
      </c>
      <c r="C23" s="163" t="s">
        <v>100</v>
      </c>
      <c r="D23" s="162">
        <v>60</v>
      </c>
      <c r="E23" s="167" t="s">
        <v>97</v>
      </c>
      <c r="F23" s="98"/>
      <c r="G23" s="98">
        <v>26.744</v>
      </c>
      <c r="I23" s="98">
        <v>3.03</v>
      </c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9"/>
    </row>
    <row r="24" spans="1:25">
      <c r="A24" s="147" t="s">
        <v>41</v>
      </c>
      <c r="B24" s="162" t="s">
        <v>89</v>
      </c>
      <c r="C24" s="163" t="s">
        <v>100</v>
      </c>
      <c r="D24" s="162">
        <v>60</v>
      </c>
      <c r="E24" s="167" t="s">
        <v>97</v>
      </c>
      <c r="F24" s="98"/>
      <c r="G24" s="98">
        <v>26.744</v>
      </c>
      <c r="I24" s="98">
        <v>4.55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9"/>
    </row>
    <row r="25" spans="1:25">
      <c r="A25" s="148" t="s">
        <v>40</v>
      </c>
      <c r="B25" s="162" t="s">
        <v>90</v>
      </c>
      <c r="C25" s="163" t="s">
        <v>105</v>
      </c>
      <c r="D25" s="162">
        <v>60</v>
      </c>
      <c r="E25" s="167" t="s">
        <v>97</v>
      </c>
      <c r="F25" s="98"/>
      <c r="G25" s="98">
        <v>19.136800000000001</v>
      </c>
      <c r="I25" s="98">
        <v>0.46</v>
      </c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9"/>
    </row>
    <row r="26" spans="1:25">
      <c r="A26" s="147" t="s">
        <v>44</v>
      </c>
      <c r="B26" s="162" t="s">
        <v>91</v>
      </c>
      <c r="C26" s="163" t="s">
        <v>105</v>
      </c>
      <c r="D26" s="162">
        <v>60</v>
      </c>
      <c r="E26" s="167" t="s">
        <v>97</v>
      </c>
      <c r="F26" s="98"/>
      <c r="G26" s="98">
        <v>19.136800000000001</v>
      </c>
      <c r="I26" s="98">
        <v>0.91500000000000004</v>
      </c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9"/>
    </row>
    <row r="27" spans="1:25">
      <c r="A27" s="147" t="s">
        <v>47</v>
      </c>
      <c r="B27" s="162" t="s">
        <v>92</v>
      </c>
      <c r="C27" s="163" t="s">
        <v>105</v>
      </c>
      <c r="D27" s="162">
        <v>60</v>
      </c>
      <c r="E27" s="167" t="s">
        <v>97</v>
      </c>
      <c r="F27" s="98"/>
      <c r="G27" s="98">
        <v>19.136800000000001</v>
      </c>
      <c r="I27" s="98">
        <v>1.83</v>
      </c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9"/>
    </row>
    <row r="28" spans="1:25">
      <c r="A28" s="147" t="s">
        <v>47</v>
      </c>
      <c r="B28" s="162" t="s">
        <v>93</v>
      </c>
      <c r="C28" s="163" t="s">
        <v>105</v>
      </c>
      <c r="D28" s="162">
        <v>60</v>
      </c>
      <c r="E28" s="167" t="s">
        <v>97</v>
      </c>
      <c r="F28" s="98"/>
      <c r="G28" s="98">
        <v>19.136800000000001</v>
      </c>
      <c r="I28" s="98">
        <v>3.05</v>
      </c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9"/>
    </row>
    <row r="29" spans="1:25">
      <c r="A29" s="148" t="s">
        <v>45</v>
      </c>
      <c r="B29" s="162" t="s">
        <v>94</v>
      </c>
      <c r="C29" s="163" t="s">
        <v>105</v>
      </c>
      <c r="D29" s="162">
        <v>60</v>
      </c>
      <c r="E29" s="167" t="s">
        <v>97</v>
      </c>
      <c r="F29" s="98"/>
      <c r="G29" s="98">
        <v>19.136800000000001</v>
      </c>
      <c r="I29" s="98">
        <v>4.57</v>
      </c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9"/>
    </row>
    <row r="30" spans="1:25" ht="15.75" customHeight="1">
      <c r="A30" s="148" t="s">
        <v>46</v>
      </c>
      <c r="B30" s="162" t="s">
        <v>95</v>
      </c>
      <c r="C30" s="163" t="s">
        <v>96</v>
      </c>
      <c r="D30" s="164">
        <v>50</v>
      </c>
      <c r="E30" s="167" t="s">
        <v>97</v>
      </c>
      <c r="F30" s="98"/>
      <c r="G30" s="98">
        <v>18.007999999999999</v>
      </c>
      <c r="I30" s="98">
        <v>1.2749999999999999</v>
      </c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9"/>
    </row>
    <row r="31" spans="1:25" ht="15.75" customHeight="1">
      <c r="A31" s="148" t="s">
        <v>131</v>
      </c>
      <c r="B31" s="162" t="s">
        <v>130</v>
      </c>
      <c r="C31" s="163" t="s">
        <v>132</v>
      </c>
      <c r="D31" s="162">
        <v>60</v>
      </c>
      <c r="E31" s="167" t="s">
        <v>97</v>
      </c>
      <c r="F31" s="98"/>
      <c r="G31" s="98">
        <v>20.140599999999999</v>
      </c>
      <c r="I31" s="98">
        <v>1.59</v>
      </c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</row>
    <row r="32" spans="1:25">
      <c r="A32" s="149"/>
      <c r="E32" s="168"/>
    </row>
    <row r="33" spans="1:8">
      <c r="A33" s="149"/>
      <c r="E33" s="168"/>
      <c r="F33" s="98"/>
      <c r="G33" s="98"/>
    </row>
    <row r="34" spans="1:8">
      <c r="A34" s="151" t="s">
        <v>32</v>
      </c>
      <c r="B34" s="169" t="s">
        <v>33</v>
      </c>
      <c r="C34" s="162"/>
      <c r="E34" s="168"/>
    </row>
    <row r="35" spans="1:8">
      <c r="A35" s="146"/>
      <c r="B35" s="169" t="s">
        <v>34</v>
      </c>
      <c r="C35" s="170" t="s">
        <v>98</v>
      </c>
      <c r="E35" s="168"/>
    </row>
    <row r="36" spans="1:8">
      <c r="A36" s="146"/>
      <c r="B36" s="169" t="s">
        <v>35</v>
      </c>
      <c r="C36" s="171" t="s">
        <v>99</v>
      </c>
      <c r="E36" s="168"/>
    </row>
    <row r="37" spans="1:8">
      <c r="A37" s="146"/>
      <c r="E37" s="168"/>
      <c r="H37" s="97"/>
    </row>
    <row r="38" spans="1:8">
      <c r="A38" s="146"/>
      <c r="E38" s="168"/>
      <c r="H38" s="97"/>
    </row>
  </sheetData>
  <autoFilter ref="A1:Y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phoneticPr fontId="11" type="noConversion"/>
  <pageMargins left="0" right="0" top="0" bottom="0" header="0.31496062992125984" footer="0.31496062992125984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11" sqref="D111:AH111"/>
    </sheetView>
  </sheetViews>
  <sheetFormatPr defaultRowHeight="15"/>
  <cols>
    <col min="1" max="1" width="14.85546875" style="70" customWidth="1"/>
    <col min="2" max="2" width="20.7109375" style="1" customWidth="1"/>
    <col min="3" max="3" width="9.140625" style="1"/>
    <col min="4" max="4" width="10.28515625" style="1" bestFit="1" customWidth="1"/>
    <col min="5" max="31" width="9.140625" style="1"/>
    <col min="32" max="34" width="9.140625" style="1" customWidth="1"/>
    <col min="35" max="16384" width="9.140625" style="1"/>
  </cols>
  <sheetData>
    <row r="1" spans="1:34">
      <c r="A1" s="70" t="s">
        <v>6</v>
      </c>
      <c r="B1" s="70" t="s">
        <v>0</v>
      </c>
      <c r="C1" s="1" t="s">
        <v>5</v>
      </c>
      <c r="D1" s="61">
        <v>43891</v>
      </c>
      <c r="E1" s="61">
        <v>43892</v>
      </c>
      <c r="F1" s="61">
        <v>43893</v>
      </c>
      <c r="G1" s="61">
        <v>43894</v>
      </c>
      <c r="H1" s="61">
        <v>43895</v>
      </c>
      <c r="I1" s="61">
        <v>43896</v>
      </c>
      <c r="J1" s="61">
        <v>43897</v>
      </c>
      <c r="K1" s="61">
        <v>43898</v>
      </c>
      <c r="L1" s="61">
        <v>43899</v>
      </c>
      <c r="M1" s="61">
        <v>43900</v>
      </c>
      <c r="N1" s="61">
        <v>43901</v>
      </c>
      <c r="O1" s="61">
        <v>43902</v>
      </c>
      <c r="P1" s="61">
        <v>43903</v>
      </c>
      <c r="Q1" s="61">
        <v>43904</v>
      </c>
      <c r="R1" s="61">
        <v>43905</v>
      </c>
      <c r="S1" s="61">
        <v>43906</v>
      </c>
      <c r="T1" s="61">
        <v>43907</v>
      </c>
      <c r="U1" s="61">
        <v>43908</v>
      </c>
      <c r="V1" s="61">
        <v>43909</v>
      </c>
      <c r="W1" s="61">
        <v>43910</v>
      </c>
      <c r="X1" s="61">
        <v>43911</v>
      </c>
      <c r="Y1" s="61">
        <v>43912</v>
      </c>
      <c r="Z1" s="61">
        <v>43913</v>
      </c>
      <c r="AA1" s="61">
        <v>43914</v>
      </c>
      <c r="AB1" s="61">
        <v>43915</v>
      </c>
      <c r="AC1" s="61">
        <v>43916</v>
      </c>
      <c r="AD1" s="61">
        <v>43917</v>
      </c>
      <c r="AE1" s="61">
        <v>43918</v>
      </c>
      <c r="AF1" s="61">
        <v>43919</v>
      </c>
      <c r="AG1" s="61">
        <v>43920</v>
      </c>
      <c r="AH1" s="61">
        <v>43921</v>
      </c>
    </row>
    <row r="2" spans="1:34" ht="15" customHeight="1">
      <c r="A2" s="42" t="e">
        <f>'Line Output'!#REF!</f>
        <v>#REF!</v>
      </c>
      <c r="B2" s="42" t="e">
        <f>'FG TYPE'!#REF!</f>
        <v>#REF!</v>
      </c>
      <c r="C2" s="43" t="e">
        <f>'FG TYPE'!#REF!</f>
        <v>#REF!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" customHeight="1">
      <c r="B3" s="5">
        <f>IFERROR(SUM(D3:AH3)/COUNTIF(D3:AH3,"&gt;0"),0)</f>
        <v>0.82417582417582413</v>
      </c>
      <c r="C3" s="7" t="e">
        <f>'FG TYPE'!#REF!</f>
        <v>#REF!</v>
      </c>
      <c r="D3" s="8" t="str">
        <f>IFERROR($C$2/SUMIFS('Job Number'!#REF!,'Job Number'!$A$2:$A$194,'Line Performance OK'!D$1,'Job Number'!$B$2:$B$194,'Line Performance OK'!$C3,'Job Number'!$E$2:$E$194,'Line Performance OK'!$A$2),"")</f>
        <v/>
      </c>
      <c r="E3" s="8" t="str">
        <f>IFERROR($C$2/SUMIFS('Job Number'!#REF!,'Job Number'!$A$2:$A$194,'Line Performance OK'!E$1,'Job Number'!$B$2:$B$194,'Line Performance OK'!$C3,'Job Number'!$E$2:$E$194,'Line Performance OK'!$A$2),"")</f>
        <v/>
      </c>
      <c r="F3" s="8">
        <v>0.82417582417582413</v>
      </c>
      <c r="G3" s="8" t="str">
        <f>IFERROR($C$2/SUMIFS('Job Number'!#REF!,'Job Number'!$A$2:$A$194,'Line Performance OK'!G$1,'Job Number'!$B$2:$B$194,'Line Performance OK'!$C3,'Job Number'!$E$2:$E$194,'Line Performance OK'!$A$2),"")</f>
        <v/>
      </c>
      <c r="H3" s="8" t="str">
        <f>IFERROR($C$2/SUMIFS('Job Number'!#REF!,'Job Number'!$A$2:$A$194,'Line Performance OK'!H$1,'Job Number'!$B$2:$B$194,'Line Performance OK'!$C3,'Job Number'!$E$2:$E$194,'Line Performance OK'!$A$2),"")</f>
        <v/>
      </c>
      <c r="I3" s="8" t="str">
        <f>IFERROR($C$2/SUMIFS('Job Number'!#REF!,'Job Number'!$A$2:$A$194,'Line Performance OK'!I$1,'Job Number'!$B$2:$B$194,'Line Performance OK'!$C3,'Job Number'!$E$2:$E$194,'Line Performance OK'!$A$2),"")</f>
        <v/>
      </c>
      <c r="J3" s="8" t="str">
        <f>IFERROR($C$2/SUMIFS('Job Number'!#REF!,'Job Number'!$A$2:$A$194,'Line Performance OK'!J$1,'Job Number'!$B$2:$B$194,'Line Performance OK'!$C3,'Job Number'!$E$2:$E$194,'Line Performance OK'!$A$2),"")</f>
        <v/>
      </c>
      <c r="K3" s="8" t="str">
        <f>IFERROR($C$2/SUMIFS('Job Number'!#REF!,'Job Number'!$A$2:$A$194,'Line Performance OK'!K$1,'Job Number'!$B$2:$B$194,'Line Performance OK'!$C3,'Job Number'!$E$2:$E$194,'Line Performance OK'!$A$2),"")</f>
        <v/>
      </c>
      <c r="L3" s="8" t="str">
        <f>IFERROR($C$2/SUMIFS('Job Number'!#REF!,'Job Number'!$A$2:$A$194,'Line Performance OK'!L$1,'Job Number'!$B$2:$B$194,'Line Performance OK'!$C3,'Job Number'!$E$2:$E$194,'Line Performance OK'!$A$2),"")</f>
        <v/>
      </c>
      <c r="M3" s="8" t="str">
        <f>IFERROR($C$2/SUMIFS('Job Number'!#REF!,'Job Number'!$A$2:$A$194,'Line Performance OK'!M$1,'Job Number'!$B$2:$B$194,'Line Performance OK'!$C3,'Job Number'!$E$2:$E$194,'Line Performance OK'!$A$2),"")</f>
        <v/>
      </c>
      <c r="N3" s="8" t="str">
        <f>IFERROR($C$2/SUMIFS('Job Number'!#REF!,'Job Number'!$A$2:$A$194,'Line Performance OK'!N$1,'Job Number'!$B$2:$B$194,'Line Performance OK'!$C3,'Job Number'!$E$2:$E$194,'Line Performance OK'!$A$2),"")</f>
        <v/>
      </c>
      <c r="O3" s="8" t="str">
        <f>IFERROR($C$2/SUMIFS('Job Number'!#REF!,'Job Number'!$A$2:$A$194,'Line Performance OK'!O$1,'Job Number'!$B$2:$B$194,'Line Performance OK'!$C3,'Job Number'!$E$2:$E$194,'Line Performance OK'!$A$2),"")</f>
        <v/>
      </c>
      <c r="P3" s="8" t="str">
        <f>IFERROR($C$2/SUMIFS('Job Number'!#REF!,'Job Number'!$A$2:$A$194,'Line Performance OK'!P$1,'Job Number'!$B$2:$B$194,'Line Performance OK'!$C3,'Job Number'!$E$2:$E$194,'Line Performance OK'!$A$2),"")</f>
        <v/>
      </c>
      <c r="Q3" s="8" t="str">
        <f>IFERROR($C$2/SUMIFS('Job Number'!#REF!,'Job Number'!$A$2:$A$194,'Line Performance OK'!Q$1,'Job Number'!$B$2:$B$194,'Line Performance OK'!$C3,'Job Number'!$E$2:$E$194,'Line Performance OK'!$A$2),"")</f>
        <v/>
      </c>
      <c r="R3" s="8" t="str">
        <f>IFERROR($C$2/SUMIFS('Job Number'!#REF!,'Job Number'!$A$2:$A$194,'Line Performance OK'!R$1,'Job Number'!$B$2:$B$194,'Line Performance OK'!$C3,'Job Number'!$E$2:$E$194,'Line Performance OK'!$A$2),"")</f>
        <v/>
      </c>
      <c r="S3" s="8" t="str">
        <f>IFERROR($C$2/SUMIFS('Job Number'!#REF!,'Job Number'!$A$2:$A$194,'Line Performance OK'!S$1,'Job Number'!$B$2:$B$194,'Line Performance OK'!$C3,'Job Number'!$E$2:$E$194,'Line Performance OK'!$A$2),"")</f>
        <v/>
      </c>
      <c r="T3" s="8" t="str">
        <f>IFERROR($C$2/SUMIFS('Job Number'!#REF!,'Job Number'!$A$2:$A$194,'Line Performance OK'!T$1,'Job Number'!$B$2:$B$194,'Line Performance OK'!$C3,'Job Number'!$E$2:$E$194,'Line Performance OK'!$A$2),"")</f>
        <v/>
      </c>
      <c r="U3" s="8" t="str">
        <f>IFERROR($C$2/SUMIFS('Job Number'!#REF!,'Job Number'!$A$2:$A$194,'Line Performance OK'!U$1,'Job Number'!$B$2:$B$194,'Line Performance OK'!$C3,'Job Number'!$E$2:$E$194,'Line Performance OK'!$A$2),"")</f>
        <v/>
      </c>
      <c r="V3" s="8" t="str">
        <f>IFERROR($C$2/SUMIFS('Job Number'!#REF!,'Job Number'!$A$2:$A$194,'Line Performance OK'!V$1,'Job Number'!$B$2:$B$194,'Line Performance OK'!$C3,'Job Number'!$E$2:$E$194,'Line Performance OK'!$A$2),"")</f>
        <v/>
      </c>
      <c r="W3" s="8" t="str">
        <f>IFERROR($C$2/SUMIFS('Job Number'!#REF!,'Job Number'!$A$2:$A$194,'Line Performance OK'!W$1,'Job Number'!$B$2:$B$194,'Line Performance OK'!$C3,'Job Number'!$E$2:$E$194,'Line Performance OK'!$A$2),"")</f>
        <v/>
      </c>
      <c r="X3" s="8" t="str">
        <f>IFERROR($C$2/SUMIFS('Job Number'!#REF!,'Job Number'!$A$2:$A$194,'Line Performance OK'!X$1,'Job Number'!$B$2:$B$194,'Line Performance OK'!$C3,'Job Number'!$E$2:$E$194,'Line Performance OK'!$A$2),"")</f>
        <v/>
      </c>
      <c r="Y3" s="8" t="str">
        <f>IFERROR($C$2/SUMIFS('Job Number'!#REF!,'Job Number'!$A$2:$A$194,'Line Performance OK'!Y$1,'Job Number'!$B$2:$B$194,'Line Performance OK'!$C3,'Job Number'!$E$2:$E$194,'Line Performance OK'!$A$2),"")</f>
        <v/>
      </c>
      <c r="Z3" s="8" t="str">
        <f>IFERROR($C$2/SUMIFS('Job Number'!#REF!,'Job Number'!$A$2:$A$194,'Line Performance OK'!Z$1,'Job Number'!$B$2:$B$194,'Line Performance OK'!$C3,'Job Number'!$E$2:$E$194,'Line Performance OK'!$A$2),"")</f>
        <v/>
      </c>
      <c r="AA3" s="8" t="str">
        <f>IFERROR($C$2/SUMIFS('Job Number'!#REF!,'Job Number'!$A$2:$A$194,'Line Performance OK'!AA$1,'Job Number'!$B$2:$B$194,'Line Performance OK'!$C3,'Job Number'!$E$2:$E$194,'Line Performance OK'!$A$2),"")</f>
        <v/>
      </c>
      <c r="AB3" s="8" t="str">
        <f>IFERROR($C$2/SUMIFS('Job Number'!#REF!,'Job Number'!$A$2:$A$194,'Line Performance OK'!AB$1,'Job Number'!$B$2:$B$194,'Line Performance OK'!$C3,'Job Number'!$E$2:$E$194,'Line Performance OK'!$A$2),"")</f>
        <v/>
      </c>
      <c r="AC3" s="8" t="str">
        <f>IFERROR($C$2/SUMIFS('Job Number'!#REF!,'Job Number'!$A$2:$A$194,'Line Performance OK'!AC$1,'Job Number'!$B$2:$B$194,'Line Performance OK'!$C3,'Job Number'!$E$2:$E$194,'Line Performance OK'!$A$2),"")</f>
        <v/>
      </c>
      <c r="AD3" s="8" t="str">
        <f>IFERROR($C$2/SUMIFS('Job Number'!#REF!,'Job Number'!$A$2:$A$194,'Line Performance OK'!AD$1,'Job Number'!$B$2:$B$194,'Line Performance OK'!$C3,'Job Number'!$E$2:$E$194,'Line Performance OK'!$A$2),"")</f>
        <v/>
      </c>
      <c r="AE3" s="8" t="str">
        <f>IFERROR($C$2/SUMIFS('Job Number'!#REF!,'Job Number'!$A$2:$A$194,'Line Performance OK'!AE$1,'Job Number'!$B$2:$B$194,'Line Performance OK'!$C3,'Job Number'!$E$2:$E$194,'Line Performance OK'!$A$2),"")</f>
        <v/>
      </c>
      <c r="AF3" s="8" t="str">
        <f>IFERROR($C$2/SUMIFS('Job Number'!#REF!,'Job Number'!$A$2:$A$194,'Line Performance OK'!AF$1,'Job Number'!$B$2:$B$194,'Line Performance OK'!$C3,'Job Number'!$E$2:$E$194,'Line Performance OK'!$A$2),"")</f>
        <v/>
      </c>
      <c r="AG3" s="8" t="str">
        <f>IFERROR($C$2/SUMIFS('Job Number'!#REF!,'Job Number'!$A$2:$A$194,'Line Performance OK'!AG$1,'Job Number'!$B$2:$B$194,'Line Performance OK'!$C3,'Job Number'!$E$2:$E$194,'Line Performance OK'!$A$2),"")</f>
        <v/>
      </c>
      <c r="AH3" s="8" t="str">
        <f>IFERROR($C$2/SUMIFS('Job Number'!#REF!,'Job Number'!$A$2:$A$194,'Line Performance OK'!AH$1,'Job Number'!$B$2:$B$194,'Line Performance OK'!$C3,'Job Number'!$E$2:$E$194,'Line Performance OK'!$A$2),"")</f>
        <v/>
      </c>
    </row>
    <row r="4" spans="1:34" ht="15" customHeight="1">
      <c r="B4" s="5">
        <f>IFERROR(SUM(D4:AH4)/COUNTIF(D4:AH4,"&gt;0"),0)</f>
        <v>1.0030864197530864</v>
      </c>
      <c r="C4" s="7" t="e">
        <f>'FG TYPE'!#REF!</f>
        <v>#REF!</v>
      </c>
      <c r="D4" s="8" t="str">
        <f>IFERROR($C$2/SUMIFS('Job Number'!#REF!,'Job Number'!$A$2:$A$194,'Line Performance OK'!D$1,'Job Number'!$B$2:$B$194,'Line Performance OK'!$C4,'Job Number'!$E$2:$E$194,'Line Performance OK'!$A$2),"")</f>
        <v/>
      </c>
      <c r="E4" s="8" t="str">
        <f>IFERROR($C$2/SUMIFS('Job Number'!#REF!,'Job Number'!$A$2:$A$194,'Line Performance OK'!E$1,'Job Number'!$B$2:$B$194,'Line Performance OK'!$C4,'Job Number'!$E$2:$E$194,'Line Performance OK'!$A$2),"")</f>
        <v/>
      </c>
      <c r="F4" s="8">
        <v>1.0030864197530864</v>
      </c>
      <c r="G4" s="8" t="str">
        <f>IFERROR($C$2/SUMIFS('Job Number'!#REF!,'Job Number'!$A$2:$A$194,'Line Performance OK'!G$1,'Job Number'!$B$2:$B$194,'Line Performance OK'!$C4,'Job Number'!$E$2:$E$194,'Line Performance OK'!$A$2),"")</f>
        <v/>
      </c>
      <c r="H4" s="8" t="str">
        <f>IFERROR($C$2/SUMIFS('Job Number'!#REF!,'Job Number'!$A$2:$A$194,'Line Performance OK'!H$1,'Job Number'!$B$2:$B$194,'Line Performance OK'!$C4,'Job Number'!$E$2:$E$194,'Line Performance OK'!$A$2),"")</f>
        <v/>
      </c>
      <c r="I4" s="8" t="str">
        <f>IFERROR($C$2/SUMIFS('Job Number'!#REF!,'Job Number'!$A$2:$A$194,'Line Performance OK'!I$1,'Job Number'!$B$2:$B$194,'Line Performance OK'!$C4,'Job Number'!$E$2:$E$194,'Line Performance OK'!$A$2),"")</f>
        <v/>
      </c>
      <c r="J4" s="8" t="str">
        <f>IFERROR($C$2/SUMIFS('Job Number'!#REF!,'Job Number'!$A$2:$A$194,'Line Performance OK'!J$1,'Job Number'!$B$2:$B$194,'Line Performance OK'!$C4,'Job Number'!$E$2:$E$194,'Line Performance OK'!$A$2),"")</f>
        <v/>
      </c>
      <c r="K4" s="8" t="str">
        <f>IFERROR($C$2/SUMIFS('Job Number'!#REF!,'Job Number'!$A$2:$A$194,'Line Performance OK'!K$1,'Job Number'!$B$2:$B$194,'Line Performance OK'!$C4,'Job Number'!$E$2:$E$194,'Line Performance OK'!$A$2),"")</f>
        <v/>
      </c>
      <c r="L4" s="8" t="str">
        <f>IFERROR($C$2/SUMIFS('Job Number'!#REF!,'Job Number'!$A$2:$A$194,'Line Performance OK'!L$1,'Job Number'!$B$2:$B$194,'Line Performance OK'!$C4,'Job Number'!$E$2:$E$194,'Line Performance OK'!$A$2),"")</f>
        <v/>
      </c>
      <c r="M4" s="8" t="str">
        <f>IFERROR($C$2/SUMIFS('Job Number'!#REF!,'Job Number'!$A$2:$A$194,'Line Performance OK'!M$1,'Job Number'!$B$2:$B$194,'Line Performance OK'!$C4,'Job Number'!$E$2:$E$194,'Line Performance OK'!$A$2),"")</f>
        <v/>
      </c>
      <c r="N4" s="8" t="str">
        <f>IFERROR($C$2/SUMIFS('Job Number'!#REF!,'Job Number'!$A$2:$A$194,'Line Performance OK'!N$1,'Job Number'!$B$2:$B$194,'Line Performance OK'!$C4,'Job Number'!$E$2:$E$194,'Line Performance OK'!$A$2),"")</f>
        <v/>
      </c>
      <c r="O4" s="8" t="str">
        <f>IFERROR($C$2/SUMIFS('Job Number'!#REF!,'Job Number'!$A$2:$A$194,'Line Performance OK'!O$1,'Job Number'!$B$2:$B$194,'Line Performance OK'!$C4,'Job Number'!$E$2:$E$194,'Line Performance OK'!$A$2),"")</f>
        <v/>
      </c>
      <c r="P4" s="8" t="str">
        <f>IFERROR($C$2/SUMIFS('Job Number'!#REF!,'Job Number'!$A$2:$A$194,'Line Performance OK'!P$1,'Job Number'!$B$2:$B$194,'Line Performance OK'!$C4,'Job Number'!$E$2:$E$194,'Line Performance OK'!$A$2),"")</f>
        <v/>
      </c>
      <c r="Q4" s="8" t="str">
        <f>IFERROR($C$2/SUMIFS('Job Number'!#REF!,'Job Number'!$A$2:$A$194,'Line Performance OK'!Q$1,'Job Number'!$B$2:$B$194,'Line Performance OK'!$C4,'Job Number'!$E$2:$E$194,'Line Performance OK'!$A$2),"")</f>
        <v/>
      </c>
      <c r="R4" s="8" t="str">
        <f>IFERROR($C$2/SUMIFS('Job Number'!#REF!,'Job Number'!$A$2:$A$194,'Line Performance OK'!R$1,'Job Number'!$B$2:$B$194,'Line Performance OK'!$C4,'Job Number'!$E$2:$E$194,'Line Performance OK'!$A$2),"")</f>
        <v/>
      </c>
      <c r="S4" s="8" t="str">
        <f>IFERROR($C$2/SUMIFS('Job Number'!#REF!,'Job Number'!$A$2:$A$194,'Line Performance OK'!S$1,'Job Number'!$B$2:$B$194,'Line Performance OK'!$C4,'Job Number'!$E$2:$E$194,'Line Performance OK'!$A$2),"")</f>
        <v/>
      </c>
      <c r="T4" s="8" t="str">
        <f>IFERROR($C$2/SUMIFS('Job Number'!#REF!,'Job Number'!$A$2:$A$194,'Line Performance OK'!T$1,'Job Number'!$B$2:$B$194,'Line Performance OK'!$C4,'Job Number'!$E$2:$E$194,'Line Performance OK'!$A$2),"")</f>
        <v/>
      </c>
      <c r="U4" s="8" t="str">
        <f>IFERROR($C$2/SUMIFS('Job Number'!#REF!,'Job Number'!$A$2:$A$194,'Line Performance OK'!U$1,'Job Number'!$B$2:$B$194,'Line Performance OK'!$C4,'Job Number'!$E$2:$E$194,'Line Performance OK'!$A$2),"")</f>
        <v/>
      </c>
      <c r="V4" s="8" t="str">
        <f>IFERROR($C$2/SUMIFS('Job Number'!#REF!,'Job Number'!$A$2:$A$194,'Line Performance OK'!V$1,'Job Number'!$B$2:$B$194,'Line Performance OK'!$C4,'Job Number'!$E$2:$E$194,'Line Performance OK'!$A$2),"")</f>
        <v/>
      </c>
      <c r="W4" s="8" t="str">
        <f>IFERROR($C$2/SUMIFS('Job Number'!#REF!,'Job Number'!$A$2:$A$194,'Line Performance OK'!W$1,'Job Number'!$B$2:$B$194,'Line Performance OK'!$C4,'Job Number'!$E$2:$E$194,'Line Performance OK'!$A$2),"")</f>
        <v/>
      </c>
      <c r="X4" s="8" t="str">
        <f>IFERROR($C$2/SUMIFS('Job Number'!#REF!,'Job Number'!$A$2:$A$194,'Line Performance OK'!X$1,'Job Number'!$B$2:$B$194,'Line Performance OK'!$C4,'Job Number'!$E$2:$E$194,'Line Performance OK'!$A$2),"")</f>
        <v/>
      </c>
      <c r="Y4" s="8" t="str">
        <f>IFERROR($C$2/SUMIFS('Job Number'!#REF!,'Job Number'!$A$2:$A$194,'Line Performance OK'!Y$1,'Job Number'!$B$2:$B$194,'Line Performance OK'!$C4,'Job Number'!$E$2:$E$194,'Line Performance OK'!$A$2),"")</f>
        <v/>
      </c>
      <c r="Z4" s="8" t="str">
        <f>IFERROR($C$2/SUMIFS('Job Number'!#REF!,'Job Number'!$A$2:$A$194,'Line Performance OK'!Z$1,'Job Number'!$B$2:$B$194,'Line Performance OK'!$C4,'Job Number'!$E$2:$E$194,'Line Performance OK'!$A$2),"")</f>
        <v/>
      </c>
      <c r="AA4" s="8" t="str">
        <f>IFERROR($C$2/SUMIFS('Job Number'!#REF!,'Job Number'!$A$2:$A$194,'Line Performance OK'!AA$1,'Job Number'!$B$2:$B$194,'Line Performance OK'!$C4,'Job Number'!$E$2:$E$194,'Line Performance OK'!$A$2),"")</f>
        <v/>
      </c>
      <c r="AB4" s="8" t="str">
        <f>IFERROR($C$2/SUMIFS('Job Number'!#REF!,'Job Number'!$A$2:$A$194,'Line Performance OK'!AB$1,'Job Number'!$B$2:$B$194,'Line Performance OK'!$C4,'Job Number'!$E$2:$E$194,'Line Performance OK'!$A$2),"")</f>
        <v/>
      </c>
      <c r="AC4" s="8" t="str">
        <f>IFERROR($C$2/SUMIFS('Job Number'!#REF!,'Job Number'!$A$2:$A$194,'Line Performance OK'!AC$1,'Job Number'!$B$2:$B$194,'Line Performance OK'!$C4,'Job Number'!$E$2:$E$194,'Line Performance OK'!$A$2),"")</f>
        <v/>
      </c>
      <c r="AD4" s="8" t="str">
        <f>IFERROR($C$2/SUMIFS('Job Number'!#REF!,'Job Number'!$A$2:$A$194,'Line Performance OK'!AD$1,'Job Number'!$B$2:$B$194,'Line Performance OK'!$C4,'Job Number'!$E$2:$E$194,'Line Performance OK'!$A$2),"")</f>
        <v/>
      </c>
      <c r="AE4" s="8" t="str">
        <f>IFERROR($C$2/SUMIFS('Job Number'!#REF!,'Job Number'!$A$2:$A$194,'Line Performance OK'!AE$1,'Job Number'!$B$2:$B$194,'Line Performance OK'!$C4,'Job Number'!$E$2:$E$194,'Line Performance OK'!$A$2),"")</f>
        <v/>
      </c>
      <c r="AF4" s="8" t="str">
        <f>IFERROR($C$2/SUMIFS('Job Number'!#REF!,'Job Number'!$A$2:$A$194,'Line Performance OK'!AF$1,'Job Number'!$B$2:$B$194,'Line Performance OK'!$C4,'Job Number'!$E$2:$E$194,'Line Performance OK'!$A$2),"")</f>
        <v/>
      </c>
      <c r="AG4" s="8" t="str">
        <f>IFERROR($C$2/SUMIFS('Job Number'!#REF!,'Job Number'!$A$2:$A$194,'Line Performance OK'!AG$1,'Job Number'!$B$2:$B$194,'Line Performance OK'!$C4,'Job Number'!$E$2:$E$194,'Line Performance OK'!$A$2),"")</f>
        <v/>
      </c>
      <c r="AH4" s="8" t="str">
        <f>IFERROR($C$2/SUMIFS('Job Number'!#REF!,'Job Number'!$A$2:$A$194,'Line Performance OK'!AH$1,'Job Number'!$B$2:$B$194,'Line Performance OK'!$C4,'Job Number'!$E$2:$E$194,'Line Performance OK'!$A$2),"")</f>
        <v/>
      </c>
    </row>
    <row r="5" spans="1:34" ht="15" customHeight="1">
      <c r="B5" s="5">
        <f>IFERROR(SUM(D5:AH5)/COUNTIF(D5:AH5,"&gt;0"),0)</f>
        <v>1.0030864197530864</v>
      </c>
      <c r="C5" s="7" t="e">
        <f>'FG TYPE'!#REF!</f>
        <v>#REF!</v>
      </c>
      <c r="D5" s="8" t="str">
        <f>IFERROR($C$2/SUMIFS('Job Number'!#REF!,'Job Number'!$A$2:$A$194,'Line Performance OK'!D$1,'Job Number'!$B$2:$B$194,'Line Performance OK'!$C5,'Job Number'!$E$2:$E$194,'Line Performance OK'!$A$2),"")</f>
        <v/>
      </c>
      <c r="E5" s="8" t="str">
        <f>IFERROR($C$2/SUMIFS('Job Number'!#REF!,'Job Number'!$A$2:$A$194,'Line Performance OK'!E$1,'Job Number'!$B$2:$B$194,'Line Performance OK'!$C5,'Job Number'!$E$2:$E$194,'Line Performance OK'!$A$2),"")</f>
        <v/>
      </c>
      <c r="F5" s="8">
        <v>1.0030864197530864</v>
      </c>
      <c r="G5" s="8" t="str">
        <f>IFERROR($C$2/SUMIFS('Job Number'!#REF!,'Job Number'!$A$2:$A$194,'Line Performance OK'!G$1,'Job Number'!$B$2:$B$194,'Line Performance OK'!$C5,'Job Number'!$E$2:$E$194,'Line Performance OK'!$A$2),"")</f>
        <v/>
      </c>
      <c r="H5" s="8" t="str">
        <f>IFERROR($C$2/SUMIFS('Job Number'!#REF!,'Job Number'!$A$2:$A$194,'Line Performance OK'!H$1,'Job Number'!$B$2:$B$194,'Line Performance OK'!$C5,'Job Number'!$E$2:$E$194,'Line Performance OK'!$A$2),"")</f>
        <v/>
      </c>
      <c r="I5" s="8" t="str">
        <f>IFERROR($C$2/SUMIFS('Job Number'!#REF!,'Job Number'!$A$2:$A$194,'Line Performance OK'!I$1,'Job Number'!$B$2:$B$194,'Line Performance OK'!$C5,'Job Number'!$E$2:$E$194,'Line Performance OK'!$A$2),"")</f>
        <v/>
      </c>
      <c r="J5" s="8" t="str">
        <f>IFERROR($C$2/SUMIFS('Job Number'!#REF!,'Job Number'!$A$2:$A$194,'Line Performance OK'!J$1,'Job Number'!$B$2:$B$194,'Line Performance OK'!$C5,'Job Number'!$E$2:$E$194,'Line Performance OK'!$A$2),"")</f>
        <v/>
      </c>
      <c r="K5" s="8" t="str">
        <f>IFERROR($C$2/SUMIFS('Job Number'!#REF!,'Job Number'!$A$2:$A$194,'Line Performance OK'!K$1,'Job Number'!$B$2:$B$194,'Line Performance OK'!$C5,'Job Number'!$E$2:$E$194,'Line Performance OK'!$A$2),"")</f>
        <v/>
      </c>
      <c r="L5" s="8" t="str">
        <f>IFERROR($C$2/SUMIFS('Job Number'!#REF!,'Job Number'!$A$2:$A$194,'Line Performance OK'!L$1,'Job Number'!$B$2:$B$194,'Line Performance OK'!$C5,'Job Number'!$E$2:$E$194,'Line Performance OK'!$A$2),"")</f>
        <v/>
      </c>
      <c r="M5" s="8" t="str">
        <f>IFERROR($C$2/SUMIFS('Job Number'!#REF!,'Job Number'!$A$2:$A$194,'Line Performance OK'!M$1,'Job Number'!$B$2:$B$194,'Line Performance OK'!$C5,'Job Number'!$E$2:$E$194,'Line Performance OK'!$A$2),"")</f>
        <v/>
      </c>
      <c r="N5" s="8" t="str">
        <f>IFERROR($C$2/SUMIFS('Job Number'!#REF!,'Job Number'!$A$2:$A$194,'Line Performance OK'!N$1,'Job Number'!$B$2:$B$194,'Line Performance OK'!$C5,'Job Number'!$E$2:$E$194,'Line Performance OK'!$A$2),"")</f>
        <v/>
      </c>
      <c r="O5" s="8" t="str">
        <f>IFERROR($C$2/SUMIFS('Job Number'!#REF!,'Job Number'!$A$2:$A$194,'Line Performance OK'!O$1,'Job Number'!$B$2:$B$194,'Line Performance OK'!$C5,'Job Number'!$E$2:$E$194,'Line Performance OK'!$A$2),"")</f>
        <v/>
      </c>
      <c r="P5" s="8" t="str">
        <f>IFERROR($C$2/SUMIFS('Job Number'!#REF!,'Job Number'!$A$2:$A$194,'Line Performance OK'!P$1,'Job Number'!$B$2:$B$194,'Line Performance OK'!$C5,'Job Number'!$E$2:$E$194,'Line Performance OK'!$A$2),"")</f>
        <v/>
      </c>
      <c r="Q5" s="8" t="str">
        <f>IFERROR($C$2/SUMIFS('Job Number'!#REF!,'Job Number'!$A$2:$A$194,'Line Performance OK'!Q$1,'Job Number'!$B$2:$B$194,'Line Performance OK'!$C5,'Job Number'!$E$2:$E$194,'Line Performance OK'!$A$2),"")</f>
        <v/>
      </c>
      <c r="R5" s="8" t="str">
        <f>IFERROR($C$2/SUMIFS('Job Number'!#REF!,'Job Number'!$A$2:$A$194,'Line Performance OK'!R$1,'Job Number'!$B$2:$B$194,'Line Performance OK'!$C5,'Job Number'!$E$2:$E$194,'Line Performance OK'!$A$2),"")</f>
        <v/>
      </c>
      <c r="S5" s="8" t="str">
        <f>IFERROR($C$2/SUMIFS('Job Number'!#REF!,'Job Number'!$A$2:$A$194,'Line Performance OK'!S$1,'Job Number'!$B$2:$B$194,'Line Performance OK'!$C5,'Job Number'!$E$2:$E$194,'Line Performance OK'!$A$2),"")</f>
        <v/>
      </c>
      <c r="T5" s="8" t="str">
        <f>IFERROR($C$2/SUMIFS('Job Number'!#REF!,'Job Number'!$A$2:$A$194,'Line Performance OK'!T$1,'Job Number'!$B$2:$B$194,'Line Performance OK'!$C5,'Job Number'!$E$2:$E$194,'Line Performance OK'!$A$2),"")</f>
        <v/>
      </c>
      <c r="U5" s="8" t="str">
        <f>IFERROR($C$2/SUMIFS('Job Number'!#REF!,'Job Number'!$A$2:$A$194,'Line Performance OK'!U$1,'Job Number'!$B$2:$B$194,'Line Performance OK'!$C5,'Job Number'!$E$2:$E$194,'Line Performance OK'!$A$2),"")</f>
        <v/>
      </c>
      <c r="V5" s="8" t="str">
        <f>IFERROR($C$2/SUMIFS('Job Number'!#REF!,'Job Number'!$A$2:$A$194,'Line Performance OK'!V$1,'Job Number'!$B$2:$B$194,'Line Performance OK'!$C5,'Job Number'!$E$2:$E$194,'Line Performance OK'!$A$2),"")</f>
        <v/>
      </c>
      <c r="W5" s="8" t="str">
        <f>IFERROR($C$2/SUMIFS('Job Number'!#REF!,'Job Number'!$A$2:$A$194,'Line Performance OK'!W$1,'Job Number'!$B$2:$B$194,'Line Performance OK'!$C5,'Job Number'!$E$2:$E$194,'Line Performance OK'!$A$2),"")</f>
        <v/>
      </c>
      <c r="X5" s="8" t="str">
        <f>IFERROR($C$2/SUMIFS('Job Number'!#REF!,'Job Number'!$A$2:$A$194,'Line Performance OK'!X$1,'Job Number'!$B$2:$B$194,'Line Performance OK'!$C5,'Job Number'!$E$2:$E$194,'Line Performance OK'!$A$2),"")</f>
        <v/>
      </c>
      <c r="Y5" s="8" t="str">
        <f>IFERROR($C$2/SUMIFS('Job Number'!#REF!,'Job Number'!$A$2:$A$194,'Line Performance OK'!Y$1,'Job Number'!$B$2:$B$194,'Line Performance OK'!$C5,'Job Number'!$E$2:$E$194,'Line Performance OK'!$A$2),"")</f>
        <v/>
      </c>
      <c r="Z5" s="8" t="str">
        <f>IFERROR($C$2/SUMIFS('Job Number'!#REF!,'Job Number'!$A$2:$A$194,'Line Performance OK'!Z$1,'Job Number'!$B$2:$B$194,'Line Performance OK'!$C5,'Job Number'!$E$2:$E$194,'Line Performance OK'!$A$2),"")</f>
        <v/>
      </c>
      <c r="AA5" s="8" t="str">
        <f>IFERROR($C$2/SUMIFS('Job Number'!#REF!,'Job Number'!$A$2:$A$194,'Line Performance OK'!AA$1,'Job Number'!$B$2:$B$194,'Line Performance OK'!$C5,'Job Number'!$E$2:$E$194,'Line Performance OK'!$A$2),"")</f>
        <v/>
      </c>
      <c r="AB5" s="8" t="str">
        <f>IFERROR($C$2/SUMIFS('Job Number'!#REF!,'Job Number'!$A$2:$A$194,'Line Performance OK'!AB$1,'Job Number'!$B$2:$B$194,'Line Performance OK'!$C5,'Job Number'!$E$2:$E$194,'Line Performance OK'!$A$2),"")</f>
        <v/>
      </c>
      <c r="AC5" s="8" t="str">
        <f>IFERROR($C$2/SUMIFS('Job Number'!#REF!,'Job Number'!$A$2:$A$194,'Line Performance OK'!AC$1,'Job Number'!$B$2:$B$194,'Line Performance OK'!$C5,'Job Number'!$E$2:$E$194,'Line Performance OK'!$A$2),"")</f>
        <v/>
      </c>
      <c r="AD5" s="8" t="str">
        <f>IFERROR($C$2/SUMIFS('Job Number'!#REF!,'Job Number'!$A$2:$A$194,'Line Performance OK'!AD$1,'Job Number'!$B$2:$B$194,'Line Performance OK'!$C5,'Job Number'!$E$2:$E$194,'Line Performance OK'!$A$2),"")</f>
        <v/>
      </c>
      <c r="AE5" s="8" t="str">
        <f>IFERROR($C$2/SUMIFS('Job Number'!#REF!,'Job Number'!$A$2:$A$194,'Line Performance OK'!AE$1,'Job Number'!$B$2:$B$194,'Line Performance OK'!$C5,'Job Number'!$E$2:$E$194,'Line Performance OK'!$A$2),"")</f>
        <v/>
      </c>
      <c r="AF5" s="8" t="str">
        <f>IFERROR($C$2/SUMIFS('Job Number'!#REF!,'Job Number'!$A$2:$A$194,'Line Performance OK'!AF$1,'Job Number'!$B$2:$B$194,'Line Performance OK'!$C5,'Job Number'!$E$2:$E$194,'Line Performance OK'!$A$2),"")</f>
        <v/>
      </c>
      <c r="AG5" s="8" t="str">
        <f>IFERROR($C$2/SUMIFS('Job Number'!#REF!,'Job Number'!$A$2:$A$194,'Line Performance OK'!AG$1,'Job Number'!$B$2:$B$194,'Line Performance OK'!$C5,'Job Number'!$E$2:$E$194,'Line Performance OK'!$A$2),"")</f>
        <v/>
      </c>
      <c r="AH5" s="8" t="str">
        <f>IFERROR($C$2/SUMIFS('Job Number'!#REF!,'Job Number'!$A$2:$A$194,'Line Performance OK'!AH$1,'Job Number'!$B$2:$B$194,'Line Performance OK'!$C5,'Job Number'!$E$2:$E$194,'Line Performance OK'!$A$2),"")</f>
        <v/>
      </c>
    </row>
    <row r="6" spans="1:34" ht="15" customHeight="1">
      <c r="B6" s="5">
        <f>IFERROR(SUM(D6:AH6)/COUNTIF(D6:AH6,"&gt;0"),0)</f>
        <v>0.80862533692722371</v>
      </c>
      <c r="C6" s="7" t="e">
        <f>'FG TYPE'!#REF!</f>
        <v>#REF!</v>
      </c>
      <c r="D6" s="8" t="str">
        <f>IFERROR($C$2/SUMIFS('Job Number'!#REF!,'Job Number'!$A$2:$A$194,'Line Performance OK'!D$1,'Job Number'!$B$2:$B$194,'Line Performance OK'!$C6,'Job Number'!$E$2:$E$194,'Line Performance OK'!$A$2),"")</f>
        <v/>
      </c>
      <c r="E6" s="8" t="str">
        <f>IFERROR($C$2/SUMIFS('Job Number'!#REF!,'Job Number'!$A$2:$A$194,'Line Performance OK'!E$1,'Job Number'!$B$2:$B$194,'Line Performance OK'!$C6,'Job Number'!$E$2:$E$194,'Line Performance OK'!$A$2),"")</f>
        <v/>
      </c>
      <c r="F6" s="8">
        <v>0.80862533692722371</v>
      </c>
      <c r="G6" s="8" t="str">
        <f>IFERROR($C$2/SUMIFS('Job Number'!#REF!,'Job Number'!$A$2:$A$194,'Line Performance OK'!G$1,'Job Number'!$B$2:$B$194,'Line Performance OK'!$C6,'Job Number'!$E$2:$E$194,'Line Performance OK'!$A$2),"")</f>
        <v/>
      </c>
      <c r="H6" s="8" t="str">
        <f>IFERROR($C$2/SUMIFS('Job Number'!#REF!,'Job Number'!$A$2:$A$194,'Line Performance OK'!H$1,'Job Number'!$B$2:$B$194,'Line Performance OK'!$C6,'Job Number'!$E$2:$E$194,'Line Performance OK'!$A$2),"")</f>
        <v/>
      </c>
      <c r="I6" s="8" t="str">
        <f>IFERROR($C$2/SUMIFS('Job Number'!#REF!,'Job Number'!$A$2:$A$194,'Line Performance OK'!I$1,'Job Number'!$B$2:$B$194,'Line Performance OK'!$C6,'Job Number'!$E$2:$E$194,'Line Performance OK'!$A$2),"")</f>
        <v/>
      </c>
      <c r="J6" s="8" t="str">
        <f>IFERROR($C$2/SUMIFS('Job Number'!#REF!,'Job Number'!$A$2:$A$194,'Line Performance OK'!J$1,'Job Number'!$B$2:$B$194,'Line Performance OK'!$C6,'Job Number'!$E$2:$E$194,'Line Performance OK'!$A$2),"")</f>
        <v/>
      </c>
      <c r="K6" s="8" t="str">
        <f>IFERROR($C$2/SUMIFS('Job Number'!#REF!,'Job Number'!$A$2:$A$194,'Line Performance OK'!K$1,'Job Number'!$B$2:$B$194,'Line Performance OK'!$C6,'Job Number'!$E$2:$E$194,'Line Performance OK'!$A$2),"")</f>
        <v/>
      </c>
      <c r="L6" s="8" t="str">
        <f>IFERROR($C$2/SUMIFS('Job Number'!#REF!,'Job Number'!$A$2:$A$194,'Line Performance OK'!L$1,'Job Number'!$B$2:$B$194,'Line Performance OK'!$C6,'Job Number'!$E$2:$E$194,'Line Performance OK'!$A$2),"")</f>
        <v/>
      </c>
      <c r="M6" s="8" t="str">
        <f>IFERROR($C$2/SUMIFS('Job Number'!#REF!,'Job Number'!$A$2:$A$194,'Line Performance OK'!M$1,'Job Number'!$B$2:$B$194,'Line Performance OK'!$C6,'Job Number'!$E$2:$E$194,'Line Performance OK'!$A$2),"")</f>
        <v/>
      </c>
      <c r="N6" s="8" t="str">
        <f>IFERROR($C$2/SUMIFS('Job Number'!#REF!,'Job Number'!$A$2:$A$194,'Line Performance OK'!N$1,'Job Number'!$B$2:$B$194,'Line Performance OK'!$C6,'Job Number'!$E$2:$E$194,'Line Performance OK'!$A$2),"")</f>
        <v/>
      </c>
      <c r="O6" s="8" t="str">
        <f>IFERROR($C$2/SUMIFS('Job Number'!#REF!,'Job Number'!$A$2:$A$194,'Line Performance OK'!O$1,'Job Number'!$B$2:$B$194,'Line Performance OK'!$C6,'Job Number'!$E$2:$E$194,'Line Performance OK'!$A$2),"")</f>
        <v/>
      </c>
      <c r="P6" s="8" t="str">
        <f>IFERROR($C$2/SUMIFS('Job Number'!#REF!,'Job Number'!$A$2:$A$194,'Line Performance OK'!P$1,'Job Number'!$B$2:$B$194,'Line Performance OK'!$C6,'Job Number'!$E$2:$E$194,'Line Performance OK'!$A$2),"")</f>
        <v/>
      </c>
      <c r="Q6" s="8" t="str">
        <f>IFERROR($C$2/SUMIFS('Job Number'!#REF!,'Job Number'!$A$2:$A$194,'Line Performance OK'!Q$1,'Job Number'!$B$2:$B$194,'Line Performance OK'!$C6,'Job Number'!$E$2:$E$194,'Line Performance OK'!$A$2),"")</f>
        <v/>
      </c>
      <c r="R6" s="8" t="str">
        <f>IFERROR($C$2/SUMIFS('Job Number'!#REF!,'Job Number'!$A$2:$A$194,'Line Performance OK'!R$1,'Job Number'!$B$2:$B$194,'Line Performance OK'!$C6,'Job Number'!$E$2:$E$194,'Line Performance OK'!$A$2),"")</f>
        <v/>
      </c>
      <c r="S6" s="8" t="str">
        <f>IFERROR($C$2/SUMIFS('Job Number'!#REF!,'Job Number'!$A$2:$A$194,'Line Performance OK'!S$1,'Job Number'!$B$2:$B$194,'Line Performance OK'!$C6,'Job Number'!$E$2:$E$194,'Line Performance OK'!$A$2),"")</f>
        <v/>
      </c>
      <c r="T6" s="8" t="str">
        <f>IFERROR($C$2/SUMIFS('Job Number'!#REF!,'Job Number'!$A$2:$A$194,'Line Performance OK'!T$1,'Job Number'!$B$2:$B$194,'Line Performance OK'!$C6,'Job Number'!$E$2:$E$194,'Line Performance OK'!$A$2),"")</f>
        <v/>
      </c>
      <c r="U6" s="8" t="str">
        <f>IFERROR($C$2/SUMIFS('Job Number'!#REF!,'Job Number'!$A$2:$A$194,'Line Performance OK'!U$1,'Job Number'!$B$2:$B$194,'Line Performance OK'!$C6,'Job Number'!$E$2:$E$194,'Line Performance OK'!$A$2),"")</f>
        <v/>
      </c>
      <c r="V6" s="8" t="str">
        <f>IFERROR($C$2/SUMIFS('Job Number'!#REF!,'Job Number'!$A$2:$A$194,'Line Performance OK'!V$1,'Job Number'!$B$2:$B$194,'Line Performance OK'!$C6,'Job Number'!$E$2:$E$194,'Line Performance OK'!$A$2),"")</f>
        <v/>
      </c>
      <c r="W6" s="8" t="str">
        <f>IFERROR($C$2/SUMIFS('Job Number'!#REF!,'Job Number'!$A$2:$A$194,'Line Performance OK'!W$1,'Job Number'!$B$2:$B$194,'Line Performance OK'!$C6,'Job Number'!$E$2:$E$194,'Line Performance OK'!$A$2),"")</f>
        <v/>
      </c>
      <c r="X6" s="8" t="str">
        <f>IFERROR($C$2/SUMIFS('Job Number'!#REF!,'Job Number'!$A$2:$A$194,'Line Performance OK'!X$1,'Job Number'!$B$2:$B$194,'Line Performance OK'!$C6,'Job Number'!$E$2:$E$194,'Line Performance OK'!$A$2),"")</f>
        <v/>
      </c>
      <c r="Y6" s="8" t="str">
        <f>IFERROR($C$2/SUMIFS('Job Number'!#REF!,'Job Number'!$A$2:$A$194,'Line Performance OK'!Y$1,'Job Number'!$B$2:$B$194,'Line Performance OK'!$C6,'Job Number'!$E$2:$E$194,'Line Performance OK'!$A$2),"")</f>
        <v/>
      </c>
      <c r="Z6" s="8" t="str">
        <f>IFERROR($C$2/SUMIFS('Job Number'!#REF!,'Job Number'!$A$2:$A$194,'Line Performance OK'!Z$1,'Job Number'!$B$2:$B$194,'Line Performance OK'!$C6,'Job Number'!$E$2:$E$194,'Line Performance OK'!$A$2),"")</f>
        <v/>
      </c>
      <c r="AA6" s="8" t="str">
        <f>IFERROR($C$2/SUMIFS('Job Number'!#REF!,'Job Number'!$A$2:$A$194,'Line Performance OK'!AA$1,'Job Number'!$B$2:$B$194,'Line Performance OK'!$C6,'Job Number'!$E$2:$E$194,'Line Performance OK'!$A$2),"")</f>
        <v/>
      </c>
      <c r="AB6" s="8" t="str">
        <f>IFERROR($C$2/SUMIFS('Job Number'!#REF!,'Job Number'!$A$2:$A$194,'Line Performance OK'!AB$1,'Job Number'!$B$2:$B$194,'Line Performance OK'!$C6,'Job Number'!$E$2:$E$194,'Line Performance OK'!$A$2),"")</f>
        <v/>
      </c>
      <c r="AC6" s="8" t="str">
        <f>IFERROR($C$2/SUMIFS('Job Number'!#REF!,'Job Number'!$A$2:$A$194,'Line Performance OK'!AC$1,'Job Number'!$B$2:$B$194,'Line Performance OK'!$C6,'Job Number'!$E$2:$E$194,'Line Performance OK'!$A$2),"")</f>
        <v/>
      </c>
      <c r="AD6" s="8" t="str">
        <f>IFERROR($C$2/SUMIFS('Job Number'!#REF!,'Job Number'!$A$2:$A$194,'Line Performance OK'!AD$1,'Job Number'!$B$2:$B$194,'Line Performance OK'!$C6,'Job Number'!$E$2:$E$194,'Line Performance OK'!$A$2),"")</f>
        <v/>
      </c>
      <c r="AE6" s="8" t="str">
        <f>IFERROR($C$2/SUMIFS('Job Number'!#REF!,'Job Number'!$A$2:$A$194,'Line Performance OK'!AE$1,'Job Number'!$B$2:$B$194,'Line Performance OK'!$C6,'Job Number'!$E$2:$E$194,'Line Performance OK'!$A$2),"")</f>
        <v/>
      </c>
      <c r="AF6" s="8" t="str">
        <f>IFERROR($C$2/SUMIFS('Job Number'!#REF!,'Job Number'!$A$2:$A$194,'Line Performance OK'!AF$1,'Job Number'!$B$2:$B$194,'Line Performance OK'!$C6,'Job Number'!$E$2:$E$194,'Line Performance OK'!$A$2),"")</f>
        <v/>
      </c>
      <c r="AG6" s="8" t="str">
        <f>IFERROR($C$2/SUMIFS('Job Number'!#REF!,'Job Number'!$A$2:$A$194,'Line Performance OK'!AG$1,'Job Number'!$B$2:$B$194,'Line Performance OK'!$C6,'Job Number'!$E$2:$E$194,'Line Performance OK'!$A$2),"")</f>
        <v/>
      </c>
      <c r="AH6" s="8" t="str">
        <f>IFERROR($C$2/SUMIFS('Job Number'!#REF!,'Job Number'!$A$2:$A$194,'Line Performance OK'!AH$1,'Job Number'!$B$2:$B$194,'Line Performance OK'!$C6,'Job Number'!$E$2:$E$194,'Line Performance OK'!$A$2),"")</f>
        <v/>
      </c>
    </row>
    <row r="8" spans="1:34" ht="15" customHeight="1">
      <c r="A8" s="42" t="e">
        <f>'Line Output'!#REF!</f>
        <v>#REF!</v>
      </c>
      <c r="B8" s="42" t="e">
        <f>'Line Output'!#REF!</f>
        <v>#REF!</v>
      </c>
      <c r="C8" s="43">
        <v>230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customHeight="1">
      <c r="B9" s="5">
        <f t="shared" ref="B9:B24" si="0">IFERROR(SUM(D9:AH9)/COUNTIF(D9:AH9,"&gt;0"),0)</f>
        <v>1.0267857142857142</v>
      </c>
      <c r="C9" s="7" t="e">
        <f>'Line Output'!#REF!</f>
        <v>#REF!</v>
      </c>
      <c r="D9" s="8" t="str">
        <f>IFERROR($C$8/SUMIFS('Job Number'!#REF!,'Job Number'!$A$2:$A$194,'Line Performance OK'!D$1,'Job Number'!$B$2:$B$194,'Line Performance OK'!$C9,'Job Number'!$E$2:$E$194,'Line Performance OK'!$A$8),"")</f>
        <v/>
      </c>
      <c r="E9" s="8" t="str">
        <f>IFERROR($C$8/SUMIFS('Job Number'!#REF!,'Job Number'!$A$2:$A$194,'Line Performance OK'!E$1,'Job Number'!$B$2:$B$194,'Line Performance OK'!$C9,'Job Number'!$E$2:$E$194,'Line Performance OK'!$A$8),"")</f>
        <v/>
      </c>
      <c r="F9" s="8">
        <v>1.0267857142857142</v>
      </c>
      <c r="G9" s="8" t="str">
        <f>IFERROR($C$8/SUMIFS('Job Number'!#REF!,'Job Number'!$A$2:$A$194,'Line Performance OK'!G$1,'Job Number'!$B$2:$B$194,'Line Performance OK'!$C9,'Job Number'!$E$2:$E$194,'Line Performance OK'!$A$8),"")</f>
        <v/>
      </c>
      <c r="H9" s="8" t="str">
        <f>IFERROR($C$8/SUMIFS('Job Number'!#REF!,'Job Number'!$A$2:$A$194,'Line Performance OK'!H$1,'Job Number'!$B$2:$B$194,'Line Performance OK'!$C9,'Job Number'!$E$2:$E$194,'Line Performance OK'!$A$8),"")</f>
        <v/>
      </c>
      <c r="I9" s="8" t="str">
        <f>IFERROR($C$8/SUMIFS('Job Number'!#REF!,'Job Number'!$A$2:$A$194,'Line Performance OK'!I$1,'Job Number'!$B$2:$B$194,'Line Performance OK'!$C9,'Job Number'!$E$2:$E$194,'Line Performance OK'!$A$8),"")</f>
        <v/>
      </c>
      <c r="J9" s="8" t="str">
        <f>IFERROR($C$8/SUMIFS('Job Number'!#REF!,'Job Number'!$A$2:$A$194,'Line Performance OK'!J$1,'Job Number'!$B$2:$B$194,'Line Performance OK'!$C9,'Job Number'!$E$2:$E$194,'Line Performance OK'!$A$8),"")</f>
        <v/>
      </c>
      <c r="K9" s="8" t="str">
        <f>IFERROR($C$8/SUMIFS('Job Number'!#REF!,'Job Number'!$A$2:$A$194,'Line Performance OK'!K$1,'Job Number'!$B$2:$B$194,'Line Performance OK'!$C9,'Job Number'!$E$2:$E$194,'Line Performance OK'!$A$8),"")</f>
        <v/>
      </c>
      <c r="L9" s="8" t="str">
        <f>IFERROR($C$8/SUMIFS('Job Number'!#REF!,'Job Number'!$A$2:$A$194,'Line Performance OK'!L$1,'Job Number'!$B$2:$B$194,'Line Performance OK'!$C9,'Job Number'!$E$2:$E$194,'Line Performance OK'!$A$8),"")</f>
        <v/>
      </c>
      <c r="M9" s="8" t="str">
        <f>IFERROR($C$8/SUMIFS('Job Number'!#REF!,'Job Number'!$A$2:$A$194,'Line Performance OK'!M$1,'Job Number'!$B$2:$B$194,'Line Performance OK'!$C9,'Job Number'!$E$2:$E$194,'Line Performance OK'!$A$8),"")</f>
        <v/>
      </c>
      <c r="N9" s="8" t="str">
        <f>IFERROR($C$8/SUMIFS('Job Number'!#REF!,'Job Number'!$A$2:$A$194,'Line Performance OK'!N$1,'Job Number'!$B$2:$B$194,'Line Performance OK'!$C9,'Job Number'!$E$2:$E$194,'Line Performance OK'!$A$8),"")</f>
        <v/>
      </c>
      <c r="O9" s="8" t="str">
        <f>IFERROR($C$8/SUMIFS('Job Number'!#REF!,'Job Number'!$A$2:$A$194,'Line Performance OK'!O$1,'Job Number'!$B$2:$B$194,'Line Performance OK'!$C9,'Job Number'!$E$2:$E$194,'Line Performance OK'!$A$8),"")</f>
        <v/>
      </c>
      <c r="P9" s="8" t="str">
        <f>IFERROR($C$8/SUMIFS('Job Number'!#REF!,'Job Number'!$A$2:$A$194,'Line Performance OK'!P$1,'Job Number'!$B$2:$B$194,'Line Performance OK'!$C9,'Job Number'!$E$2:$E$194,'Line Performance OK'!$A$8),"")</f>
        <v/>
      </c>
      <c r="Q9" s="8" t="str">
        <f>IFERROR($C$8/SUMIFS('Job Number'!#REF!,'Job Number'!$A$2:$A$194,'Line Performance OK'!Q$1,'Job Number'!$B$2:$B$194,'Line Performance OK'!$C9,'Job Number'!$E$2:$E$194,'Line Performance OK'!$A$8),"")</f>
        <v/>
      </c>
      <c r="R9" s="8" t="str">
        <f>IFERROR($C$8/SUMIFS('Job Number'!#REF!,'Job Number'!$A$2:$A$194,'Line Performance OK'!R$1,'Job Number'!$B$2:$B$194,'Line Performance OK'!$C9,'Job Number'!$E$2:$E$194,'Line Performance OK'!$A$8),"")</f>
        <v/>
      </c>
      <c r="S9" s="8" t="str">
        <f>IFERROR($C$8/SUMIFS('Job Number'!#REF!,'Job Number'!$A$2:$A$194,'Line Performance OK'!S$1,'Job Number'!$B$2:$B$194,'Line Performance OK'!$C9,'Job Number'!$E$2:$E$194,'Line Performance OK'!$A$8),"")</f>
        <v/>
      </c>
      <c r="T9" s="8" t="str">
        <f>IFERROR($C$8/SUMIFS('Job Number'!#REF!,'Job Number'!$A$2:$A$194,'Line Performance OK'!T$1,'Job Number'!$B$2:$B$194,'Line Performance OK'!$C9,'Job Number'!$E$2:$E$194,'Line Performance OK'!$A$8),"")</f>
        <v/>
      </c>
      <c r="U9" s="8" t="str">
        <f>IFERROR($C$8/SUMIFS('Job Number'!#REF!,'Job Number'!$A$2:$A$194,'Line Performance OK'!U$1,'Job Number'!$B$2:$B$194,'Line Performance OK'!$C9,'Job Number'!$E$2:$E$194,'Line Performance OK'!$A$8),"")</f>
        <v/>
      </c>
      <c r="V9" s="8" t="str">
        <f>IFERROR($C$8/SUMIFS('Job Number'!#REF!,'Job Number'!$A$2:$A$194,'Line Performance OK'!V$1,'Job Number'!$B$2:$B$194,'Line Performance OK'!$C9,'Job Number'!$E$2:$E$194,'Line Performance OK'!$A$8),"")</f>
        <v/>
      </c>
      <c r="W9" s="8" t="str">
        <f>IFERROR($C$8/SUMIFS('Job Number'!#REF!,'Job Number'!$A$2:$A$194,'Line Performance OK'!W$1,'Job Number'!$B$2:$B$194,'Line Performance OK'!$C9,'Job Number'!$E$2:$E$194,'Line Performance OK'!$A$8),"")</f>
        <v/>
      </c>
      <c r="X9" s="8" t="str">
        <f>IFERROR($C$8/SUMIFS('Job Number'!#REF!,'Job Number'!$A$2:$A$194,'Line Performance OK'!X$1,'Job Number'!$B$2:$B$194,'Line Performance OK'!$C9,'Job Number'!$E$2:$E$194,'Line Performance OK'!$A$8),"")</f>
        <v/>
      </c>
      <c r="Y9" s="8" t="str">
        <f>IFERROR($C$8/SUMIFS('Job Number'!#REF!,'Job Number'!$A$2:$A$194,'Line Performance OK'!Y$1,'Job Number'!$B$2:$B$194,'Line Performance OK'!$C9,'Job Number'!$E$2:$E$194,'Line Performance OK'!$A$8),"")</f>
        <v/>
      </c>
      <c r="Z9" s="8" t="str">
        <f>IFERROR($C$8/SUMIFS('Job Number'!#REF!,'Job Number'!$A$2:$A$194,'Line Performance OK'!Z$1,'Job Number'!$B$2:$B$194,'Line Performance OK'!$C9,'Job Number'!$E$2:$E$194,'Line Performance OK'!$A$8),"")</f>
        <v/>
      </c>
      <c r="AA9" s="8" t="str">
        <f>IFERROR($C$8/SUMIFS('Job Number'!#REF!,'Job Number'!$A$2:$A$194,'Line Performance OK'!AA$1,'Job Number'!$B$2:$B$194,'Line Performance OK'!$C9,'Job Number'!$E$2:$E$194,'Line Performance OK'!$A$8),"")</f>
        <v/>
      </c>
      <c r="AB9" s="8" t="str">
        <f>IFERROR($C$8/SUMIFS('Job Number'!#REF!,'Job Number'!$A$2:$A$194,'Line Performance OK'!AB$1,'Job Number'!$B$2:$B$194,'Line Performance OK'!$C9,'Job Number'!$E$2:$E$194,'Line Performance OK'!$A$8),"")</f>
        <v/>
      </c>
      <c r="AC9" s="8" t="str">
        <f>IFERROR($C$8/SUMIFS('Job Number'!#REF!,'Job Number'!$A$2:$A$194,'Line Performance OK'!AC$1,'Job Number'!$B$2:$B$194,'Line Performance OK'!$C9,'Job Number'!$E$2:$E$194,'Line Performance OK'!$A$8),"")</f>
        <v/>
      </c>
      <c r="AD9" s="8" t="str">
        <f>IFERROR($C$8/SUMIFS('Job Number'!#REF!,'Job Number'!$A$2:$A$194,'Line Performance OK'!AD$1,'Job Number'!$B$2:$B$194,'Line Performance OK'!$C9,'Job Number'!$E$2:$E$194,'Line Performance OK'!$A$8),"")</f>
        <v/>
      </c>
      <c r="AE9" s="8" t="str">
        <f>IFERROR($C$8/SUMIFS('Job Number'!#REF!,'Job Number'!$A$2:$A$194,'Line Performance OK'!AE$1,'Job Number'!$B$2:$B$194,'Line Performance OK'!$C9,'Job Number'!$E$2:$E$194,'Line Performance OK'!$A$8),"")</f>
        <v/>
      </c>
      <c r="AF9" s="8" t="str">
        <f>IFERROR($C$8/SUMIFS('Job Number'!#REF!,'Job Number'!$A$2:$A$194,'Line Performance OK'!AF$1,'Job Number'!$B$2:$B$194,'Line Performance OK'!$C9,'Job Number'!$E$2:$E$194,'Line Performance OK'!$A$8),"")</f>
        <v/>
      </c>
      <c r="AG9" s="8" t="str">
        <f>IFERROR($C$8/SUMIFS('Job Number'!#REF!,'Job Number'!$A$2:$A$194,'Line Performance OK'!AG$1,'Job Number'!$B$2:$B$194,'Line Performance OK'!$C9,'Job Number'!$E$2:$E$194,'Line Performance OK'!$A$8),"")</f>
        <v/>
      </c>
      <c r="AH9" s="8" t="str">
        <f>IFERROR($C$8/SUMIFS('Job Number'!#REF!,'Job Number'!$A$2:$A$194,'Line Performance OK'!AH$1,'Job Number'!$B$2:$B$194,'Line Performance OK'!$C9,'Job Number'!$E$2:$E$194,'Line Performance OK'!$A$8),"")</f>
        <v/>
      </c>
    </row>
    <row r="10" spans="1:34" ht="15" customHeight="1">
      <c r="B10" s="5">
        <f t="shared" si="0"/>
        <v>1.0267857142857142</v>
      </c>
      <c r="C10" s="7" t="e">
        <f>'Line Output'!#REF!</f>
        <v>#REF!</v>
      </c>
      <c r="D10" s="8" t="str">
        <f>IFERROR($C$8/SUMIFS('Job Number'!#REF!,'Job Number'!$A$2:$A$194,'Line Performance OK'!D$1,'Job Number'!$B$2:$B$194,'Line Performance OK'!$C10,'Job Number'!$E$2:$E$194,'Line Performance OK'!$A$8),"")</f>
        <v/>
      </c>
      <c r="E10" s="8" t="str">
        <f>IFERROR($C$8/SUMIFS('Job Number'!#REF!,'Job Number'!$A$2:$A$194,'Line Performance OK'!E$1,'Job Number'!$B$2:$B$194,'Line Performance OK'!$C10,'Job Number'!$E$2:$E$194,'Line Performance OK'!$A$8),"")</f>
        <v/>
      </c>
      <c r="F10" s="8">
        <v>1.0267857142857142</v>
      </c>
      <c r="G10" s="8" t="str">
        <f>IFERROR($C$8/SUMIFS('Job Number'!#REF!,'Job Number'!$A$2:$A$194,'Line Performance OK'!G$1,'Job Number'!$B$2:$B$194,'Line Performance OK'!$C10,'Job Number'!$E$2:$E$194,'Line Performance OK'!$A$8),"")</f>
        <v/>
      </c>
      <c r="H10" s="8" t="str">
        <f>IFERROR($C$8/SUMIFS('Job Number'!#REF!,'Job Number'!$A$2:$A$194,'Line Performance OK'!H$1,'Job Number'!$B$2:$B$194,'Line Performance OK'!$C10,'Job Number'!$E$2:$E$194,'Line Performance OK'!$A$8),"")</f>
        <v/>
      </c>
      <c r="I10" s="8" t="str">
        <f>IFERROR($C$8/SUMIFS('Job Number'!#REF!,'Job Number'!$A$2:$A$194,'Line Performance OK'!I$1,'Job Number'!$B$2:$B$194,'Line Performance OK'!$C10,'Job Number'!$E$2:$E$194,'Line Performance OK'!$A$8),"")</f>
        <v/>
      </c>
      <c r="J10" s="8" t="str">
        <f>IFERROR($C$8/SUMIFS('Job Number'!#REF!,'Job Number'!$A$2:$A$194,'Line Performance OK'!J$1,'Job Number'!$B$2:$B$194,'Line Performance OK'!$C10,'Job Number'!$E$2:$E$194,'Line Performance OK'!$A$8),"")</f>
        <v/>
      </c>
      <c r="K10" s="8" t="str">
        <f>IFERROR($C$8/SUMIFS('Job Number'!#REF!,'Job Number'!$A$2:$A$194,'Line Performance OK'!K$1,'Job Number'!$B$2:$B$194,'Line Performance OK'!$C10,'Job Number'!$E$2:$E$194,'Line Performance OK'!$A$8),"")</f>
        <v/>
      </c>
      <c r="L10" s="8" t="str">
        <f>IFERROR($C$8/SUMIFS('Job Number'!#REF!,'Job Number'!$A$2:$A$194,'Line Performance OK'!L$1,'Job Number'!$B$2:$B$194,'Line Performance OK'!$C10,'Job Number'!$E$2:$E$194,'Line Performance OK'!$A$8),"")</f>
        <v/>
      </c>
      <c r="M10" s="8" t="str">
        <f>IFERROR($C$8/SUMIFS('Job Number'!#REF!,'Job Number'!$A$2:$A$194,'Line Performance OK'!M$1,'Job Number'!$B$2:$B$194,'Line Performance OK'!$C10,'Job Number'!$E$2:$E$194,'Line Performance OK'!$A$8),"")</f>
        <v/>
      </c>
      <c r="N10" s="8" t="str">
        <f>IFERROR($C$8/SUMIFS('Job Number'!#REF!,'Job Number'!$A$2:$A$194,'Line Performance OK'!N$1,'Job Number'!$B$2:$B$194,'Line Performance OK'!$C10,'Job Number'!$E$2:$E$194,'Line Performance OK'!$A$8),"")</f>
        <v/>
      </c>
      <c r="O10" s="8" t="str">
        <f>IFERROR($C$8/SUMIFS('Job Number'!#REF!,'Job Number'!$A$2:$A$194,'Line Performance OK'!O$1,'Job Number'!$B$2:$B$194,'Line Performance OK'!$C10,'Job Number'!$E$2:$E$194,'Line Performance OK'!$A$8),"")</f>
        <v/>
      </c>
      <c r="P10" s="8" t="str">
        <f>IFERROR($C$8/SUMIFS('Job Number'!#REF!,'Job Number'!$A$2:$A$194,'Line Performance OK'!P$1,'Job Number'!$B$2:$B$194,'Line Performance OK'!$C10,'Job Number'!$E$2:$E$194,'Line Performance OK'!$A$8),"")</f>
        <v/>
      </c>
      <c r="Q10" s="8" t="str">
        <f>IFERROR($C$8/SUMIFS('Job Number'!#REF!,'Job Number'!$A$2:$A$194,'Line Performance OK'!Q$1,'Job Number'!$B$2:$B$194,'Line Performance OK'!$C10,'Job Number'!$E$2:$E$194,'Line Performance OK'!$A$8),"")</f>
        <v/>
      </c>
      <c r="R10" s="8" t="str">
        <f>IFERROR($C$8/SUMIFS('Job Number'!#REF!,'Job Number'!$A$2:$A$194,'Line Performance OK'!R$1,'Job Number'!$B$2:$B$194,'Line Performance OK'!$C10,'Job Number'!$E$2:$E$194,'Line Performance OK'!$A$8),"")</f>
        <v/>
      </c>
      <c r="S10" s="8" t="str">
        <f>IFERROR($C$8/SUMIFS('Job Number'!#REF!,'Job Number'!$A$2:$A$194,'Line Performance OK'!S$1,'Job Number'!$B$2:$B$194,'Line Performance OK'!$C10,'Job Number'!$E$2:$E$194,'Line Performance OK'!$A$8),"")</f>
        <v/>
      </c>
      <c r="T10" s="8" t="str">
        <f>IFERROR($C$8/SUMIFS('Job Number'!#REF!,'Job Number'!$A$2:$A$194,'Line Performance OK'!T$1,'Job Number'!$B$2:$B$194,'Line Performance OK'!$C10,'Job Number'!$E$2:$E$194,'Line Performance OK'!$A$8),"")</f>
        <v/>
      </c>
      <c r="U10" s="8" t="str">
        <f>IFERROR($C$8/SUMIFS('Job Number'!#REF!,'Job Number'!$A$2:$A$194,'Line Performance OK'!U$1,'Job Number'!$B$2:$B$194,'Line Performance OK'!$C10,'Job Number'!$E$2:$E$194,'Line Performance OK'!$A$8),"")</f>
        <v/>
      </c>
      <c r="V10" s="8" t="str">
        <f>IFERROR($C$8/SUMIFS('Job Number'!#REF!,'Job Number'!$A$2:$A$194,'Line Performance OK'!V$1,'Job Number'!$B$2:$B$194,'Line Performance OK'!$C10,'Job Number'!$E$2:$E$194,'Line Performance OK'!$A$8),"")</f>
        <v/>
      </c>
      <c r="W10" s="8" t="str">
        <f>IFERROR($C$8/SUMIFS('Job Number'!#REF!,'Job Number'!$A$2:$A$194,'Line Performance OK'!W$1,'Job Number'!$B$2:$B$194,'Line Performance OK'!$C10,'Job Number'!$E$2:$E$194,'Line Performance OK'!$A$8),"")</f>
        <v/>
      </c>
      <c r="X10" s="8" t="str">
        <f>IFERROR($C$8/SUMIFS('Job Number'!#REF!,'Job Number'!$A$2:$A$194,'Line Performance OK'!X$1,'Job Number'!$B$2:$B$194,'Line Performance OK'!$C10,'Job Number'!$E$2:$E$194,'Line Performance OK'!$A$8),"")</f>
        <v/>
      </c>
      <c r="Y10" s="8" t="str">
        <f>IFERROR($C$8/SUMIFS('Job Number'!#REF!,'Job Number'!$A$2:$A$194,'Line Performance OK'!Y$1,'Job Number'!$B$2:$B$194,'Line Performance OK'!$C10,'Job Number'!$E$2:$E$194,'Line Performance OK'!$A$8),"")</f>
        <v/>
      </c>
      <c r="Z10" s="8" t="str">
        <f>IFERROR($C$8/SUMIFS('Job Number'!#REF!,'Job Number'!$A$2:$A$194,'Line Performance OK'!Z$1,'Job Number'!$B$2:$B$194,'Line Performance OK'!$C10,'Job Number'!$E$2:$E$194,'Line Performance OK'!$A$8),"")</f>
        <v/>
      </c>
      <c r="AA10" s="8" t="str">
        <f>IFERROR($C$8/SUMIFS('Job Number'!#REF!,'Job Number'!$A$2:$A$194,'Line Performance OK'!AA$1,'Job Number'!$B$2:$B$194,'Line Performance OK'!$C10,'Job Number'!$E$2:$E$194,'Line Performance OK'!$A$8),"")</f>
        <v/>
      </c>
      <c r="AB10" s="8" t="str">
        <f>IFERROR($C$8/SUMIFS('Job Number'!#REF!,'Job Number'!$A$2:$A$194,'Line Performance OK'!AB$1,'Job Number'!$B$2:$B$194,'Line Performance OK'!$C10,'Job Number'!$E$2:$E$194,'Line Performance OK'!$A$8),"")</f>
        <v/>
      </c>
      <c r="AC10" s="8" t="str">
        <f>IFERROR($C$8/SUMIFS('Job Number'!#REF!,'Job Number'!$A$2:$A$194,'Line Performance OK'!AC$1,'Job Number'!$B$2:$B$194,'Line Performance OK'!$C10,'Job Number'!$E$2:$E$194,'Line Performance OK'!$A$8),"")</f>
        <v/>
      </c>
      <c r="AD10" s="8" t="str">
        <f>IFERROR($C$8/SUMIFS('Job Number'!#REF!,'Job Number'!$A$2:$A$194,'Line Performance OK'!AD$1,'Job Number'!$B$2:$B$194,'Line Performance OK'!$C10,'Job Number'!$E$2:$E$194,'Line Performance OK'!$A$8),"")</f>
        <v/>
      </c>
      <c r="AE10" s="8" t="str">
        <f>IFERROR($C$8/SUMIFS('Job Number'!#REF!,'Job Number'!$A$2:$A$194,'Line Performance OK'!AE$1,'Job Number'!$B$2:$B$194,'Line Performance OK'!$C10,'Job Number'!$E$2:$E$194,'Line Performance OK'!$A$8),"")</f>
        <v/>
      </c>
      <c r="AF10" s="8" t="str">
        <f>IFERROR($C$8/SUMIFS('Job Number'!#REF!,'Job Number'!$A$2:$A$194,'Line Performance OK'!AF$1,'Job Number'!$B$2:$B$194,'Line Performance OK'!$C10,'Job Number'!$E$2:$E$194,'Line Performance OK'!$A$8),"")</f>
        <v/>
      </c>
      <c r="AG10" s="8" t="str">
        <f>IFERROR($C$8/SUMIFS('Job Number'!#REF!,'Job Number'!$A$2:$A$194,'Line Performance OK'!AG$1,'Job Number'!$B$2:$B$194,'Line Performance OK'!$C10,'Job Number'!$E$2:$E$194,'Line Performance OK'!$A$8),"")</f>
        <v/>
      </c>
      <c r="AH10" s="8" t="str">
        <f>IFERROR($C$8/SUMIFS('Job Number'!#REF!,'Job Number'!$A$2:$A$194,'Line Performance OK'!AH$1,'Job Number'!$B$2:$B$194,'Line Performance OK'!$C10,'Job Number'!$E$2:$E$194,'Line Performance OK'!$A$8),"")</f>
        <v/>
      </c>
    </row>
    <row r="11" spans="1:34" ht="15" customHeight="1">
      <c r="B11" s="5">
        <f t="shared" si="0"/>
        <v>1.0267857142857142</v>
      </c>
      <c r="C11" s="7" t="e">
        <f>'Line Output'!#REF!</f>
        <v>#REF!</v>
      </c>
      <c r="D11" s="8" t="str">
        <f>IFERROR($C$8/SUMIFS('Job Number'!#REF!,'Job Number'!$A$2:$A$194,'Line Performance OK'!D$1,'Job Number'!$B$2:$B$194,'Line Performance OK'!$C11,'Job Number'!$E$2:$E$194,'Line Performance OK'!$A$8),"")</f>
        <v/>
      </c>
      <c r="E11" s="8" t="str">
        <f>IFERROR($C$8/SUMIFS('Job Number'!#REF!,'Job Number'!$A$2:$A$194,'Line Performance OK'!E$1,'Job Number'!$B$2:$B$194,'Line Performance OK'!$C11,'Job Number'!$E$2:$E$194,'Line Performance OK'!$A$8),"")</f>
        <v/>
      </c>
      <c r="F11" s="8">
        <v>1.0267857142857142</v>
      </c>
      <c r="G11" s="8" t="str">
        <f>IFERROR($C$8/SUMIFS('Job Number'!#REF!,'Job Number'!$A$2:$A$194,'Line Performance OK'!G$1,'Job Number'!$B$2:$B$194,'Line Performance OK'!$C11,'Job Number'!$E$2:$E$194,'Line Performance OK'!$A$8),"")</f>
        <v/>
      </c>
      <c r="H11" s="8" t="str">
        <f>IFERROR($C$8/SUMIFS('Job Number'!#REF!,'Job Number'!$A$2:$A$194,'Line Performance OK'!H$1,'Job Number'!$B$2:$B$194,'Line Performance OK'!$C11,'Job Number'!$E$2:$E$194,'Line Performance OK'!$A$8),"")</f>
        <v/>
      </c>
      <c r="I11" s="8" t="str">
        <f>IFERROR($C$8/SUMIFS('Job Number'!#REF!,'Job Number'!$A$2:$A$194,'Line Performance OK'!I$1,'Job Number'!$B$2:$B$194,'Line Performance OK'!$C11,'Job Number'!$E$2:$E$194,'Line Performance OK'!$A$8),"")</f>
        <v/>
      </c>
      <c r="J11" s="8" t="str">
        <f>IFERROR($C$8/SUMIFS('Job Number'!#REF!,'Job Number'!$A$2:$A$194,'Line Performance OK'!J$1,'Job Number'!$B$2:$B$194,'Line Performance OK'!$C11,'Job Number'!$E$2:$E$194,'Line Performance OK'!$A$8),"")</f>
        <v/>
      </c>
      <c r="K11" s="8" t="str">
        <f>IFERROR($C$8/SUMIFS('Job Number'!#REF!,'Job Number'!$A$2:$A$194,'Line Performance OK'!K$1,'Job Number'!$B$2:$B$194,'Line Performance OK'!$C11,'Job Number'!$E$2:$E$194,'Line Performance OK'!$A$8),"")</f>
        <v/>
      </c>
      <c r="L11" s="8" t="str">
        <f>IFERROR($C$8/SUMIFS('Job Number'!#REF!,'Job Number'!$A$2:$A$194,'Line Performance OK'!L$1,'Job Number'!$B$2:$B$194,'Line Performance OK'!$C11,'Job Number'!$E$2:$E$194,'Line Performance OK'!$A$8),"")</f>
        <v/>
      </c>
      <c r="M11" s="8" t="str">
        <f>IFERROR($C$8/SUMIFS('Job Number'!#REF!,'Job Number'!$A$2:$A$194,'Line Performance OK'!M$1,'Job Number'!$B$2:$B$194,'Line Performance OK'!$C11,'Job Number'!$E$2:$E$194,'Line Performance OK'!$A$8),"")</f>
        <v/>
      </c>
      <c r="N11" s="8" t="str">
        <f>IFERROR($C$8/SUMIFS('Job Number'!#REF!,'Job Number'!$A$2:$A$194,'Line Performance OK'!N$1,'Job Number'!$B$2:$B$194,'Line Performance OK'!$C11,'Job Number'!$E$2:$E$194,'Line Performance OK'!$A$8),"")</f>
        <v/>
      </c>
      <c r="O11" s="8" t="str">
        <f>IFERROR($C$8/SUMIFS('Job Number'!#REF!,'Job Number'!$A$2:$A$194,'Line Performance OK'!O$1,'Job Number'!$B$2:$B$194,'Line Performance OK'!$C11,'Job Number'!$E$2:$E$194,'Line Performance OK'!$A$8),"")</f>
        <v/>
      </c>
      <c r="P11" s="8" t="str">
        <f>IFERROR($C$8/SUMIFS('Job Number'!#REF!,'Job Number'!$A$2:$A$194,'Line Performance OK'!P$1,'Job Number'!$B$2:$B$194,'Line Performance OK'!$C11,'Job Number'!$E$2:$E$194,'Line Performance OK'!$A$8),"")</f>
        <v/>
      </c>
      <c r="Q11" s="8" t="str">
        <f>IFERROR($C$8/SUMIFS('Job Number'!#REF!,'Job Number'!$A$2:$A$194,'Line Performance OK'!Q$1,'Job Number'!$B$2:$B$194,'Line Performance OK'!$C11,'Job Number'!$E$2:$E$194,'Line Performance OK'!$A$8),"")</f>
        <v/>
      </c>
      <c r="R11" s="8" t="str">
        <f>IFERROR($C$8/SUMIFS('Job Number'!#REF!,'Job Number'!$A$2:$A$194,'Line Performance OK'!R$1,'Job Number'!$B$2:$B$194,'Line Performance OK'!$C11,'Job Number'!$E$2:$E$194,'Line Performance OK'!$A$8),"")</f>
        <v/>
      </c>
      <c r="S11" s="8" t="str">
        <f>IFERROR($C$8/SUMIFS('Job Number'!#REF!,'Job Number'!$A$2:$A$194,'Line Performance OK'!S$1,'Job Number'!$B$2:$B$194,'Line Performance OK'!$C11,'Job Number'!$E$2:$E$194,'Line Performance OK'!$A$8),"")</f>
        <v/>
      </c>
      <c r="T11" s="8" t="str">
        <f>IFERROR($C$8/SUMIFS('Job Number'!#REF!,'Job Number'!$A$2:$A$194,'Line Performance OK'!T$1,'Job Number'!$B$2:$B$194,'Line Performance OK'!$C11,'Job Number'!$E$2:$E$194,'Line Performance OK'!$A$8),"")</f>
        <v/>
      </c>
      <c r="U11" s="8" t="str">
        <f>IFERROR($C$8/SUMIFS('Job Number'!#REF!,'Job Number'!$A$2:$A$194,'Line Performance OK'!U$1,'Job Number'!$B$2:$B$194,'Line Performance OK'!$C11,'Job Number'!$E$2:$E$194,'Line Performance OK'!$A$8),"")</f>
        <v/>
      </c>
      <c r="V11" s="8" t="str">
        <f>IFERROR($C$8/SUMIFS('Job Number'!#REF!,'Job Number'!$A$2:$A$194,'Line Performance OK'!V$1,'Job Number'!$B$2:$B$194,'Line Performance OK'!$C11,'Job Number'!$E$2:$E$194,'Line Performance OK'!$A$8),"")</f>
        <v/>
      </c>
      <c r="W11" s="8" t="str">
        <f>IFERROR($C$8/SUMIFS('Job Number'!#REF!,'Job Number'!$A$2:$A$194,'Line Performance OK'!W$1,'Job Number'!$B$2:$B$194,'Line Performance OK'!$C11,'Job Number'!$E$2:$E$194,'Line Performance OK'!$A$8),"")</f>
        <v/>
      </c>
      <c r="X11" s="8" t="str">
        <f>IFERROR($C$8/SUMIFS('Job Number'!#REF!,'Job Number'!$A$2:$A$194,'Line Performance OK'!X$1,'Job Number'!$B$2:$B$194,'Line Performance OK'!$C11,'Job Number'!$E$2:$E$194,'Line Performance OK'!$A$8),"")</f>
        <v/>
      </c>
      <c r="Y11" s="8" t="str">
        <f>IFERROR($C$8/SUMIFS('Job Number'!#REF!,'Job Number'!$A$2:$A$194,'Line Performance OK'!Y$1,'Job Number'!$B$2:$B$194,'Line Performance OK'!$C11,'Job Number'!$E$2:$E$194,'Line Performance OK'!$A$8),"")</f>
        <v/>
      </c>
      <c r="Z11" s="8" t="str">
        <f>IFERROR($C$8/SUMIFS('Job Number'!#REF!,'Job Number'!$A$2:$A$194,'Line Performance OK'!Z$1,'Job Number'!$B$2:$B$194,'Line Performance OK'!$C11,'Job Number'!$E$2:$E$194,'Line Performance OK'!$A$8),"")</f>
        <v/>
      </c>
      <c r="AA11" s="8" t="str">
        <f>IFERROR($C$8/SUMIFS('Job Number'!#REF!,'Job Number'!$A$2:$A$194,'Line Performance OK'!AA$1,'Job Number'!$B$2:$B$194,'Line Performance OK'!$C11,'Job Number'!$E$2:$E$194,'Line Performance OK'!$A$8),"")</f>
        <v/>
      </c>
      <c r="AB11" s="8" t="str">
        <f>IFERROR($C$8/SUMIFS('Job Number'!#REF!,'Job Number'!$A$2:$A$194,'Line Performance OK'!AB$1,'Job Number'!$B$2:$B$194,'Line Performance OK'!$C11,'Job Number'!$E$2:$E$194,'Line Performance OK'!$A$8),"")</f>
        <v/>
      </c>
      <c r="AC11" s="8" t="str">
        <f>IFERROR($C$8/SUMIFS('Job Number'!#REF!,'Job Number'!$A$2:$A$194,'Line Performance OK'!AC$1,'Job Number'!$B$2:$B$194,'Line Performance OK'!$C11,'Job Number'!$E$2:$E$194,'Line Performance OK'!$A$8),"")</f>
        <v/>
      </c>
      <c r="AD11" s="8" t="str">
        <f>IFERROR($C$8/SUMIFS('Job Number'!#REF!,'Job Number'!$A$2:$A$194,'Line Performance OK'!AD$1,'Job Number'!$B$2:$B$194,'Line Performance OK'!$C11,'Job Number'!$E$2:$E$194,'Line Performance OK'!$A$8),"")</f>
        <v/>
      </c>
      <c r="AE11" s="8" t="str">
        <f>IFERROR($C$8/SUMIFS('Job Number'!#REF!,'Job Number'!$A$2:$A$194,'Line Performance OK'!AE$1,'Job Number'!$B$2:$B$194,'Line Performance OK'!$C11,'Job Number'!$E$2:$E$194,'Line Performance OK'!$A$8),"")</f>
        <v/>
      </c>
      <c r="AF11" s="8" t="str">
        <f>IFERROR($C$8/SUMIFS('Job Number'!#REF!,'Job Number'!$A$2:$A$194,'Line Performance OK'!AF$1,'Job Number'!$B$2:$B$194,'Line Performance OK'!$C11,'Job Number'!$E$2:$E$194,'Line Performance OK'!$A$8),"")</f>
        <v/>
      </c>
      <c r="AG11" s="8" t="str">
        <f>IFERROR($C$8/SUMIFS('Job Number'!#REF!,'Job Number'!$A$2:$A$194,'Line Performance OK'!AG$1,'Job Number'!$B$2:$B$194,'Line Performance OK'!$C11,'Job Number'!$E$2:$E$194,'Line Performance OK'!$A$8),"")</f>
        <v/>
      </c>
      <c r="AH11" s="8" t="str">
        <f>IFERROR($C$8/SUMIFS('Job Number'!#REF!,'Job Number'!$A$2:$A$194,'Line Performance OK'!AH$1,'Job Number'!$B$2:$B$194,'Line Performance OK'!$C11,'Job Number'!$E$2:$E$194,'Line Performance OK'!$A$8),"")</f>
        <v/>
      </c>
    </row>
    <row r="12" spans="1:34" ht="15" customHeight="1">
      <c r="B12" s="5">
        <f t="shared" si="0"/>
        <v>1.0267857142857142</v>
      </c>
      <c r="C12" s="7" t="e">
        <f>'Line Output'!#REF!</f>
        <v>#REF!</v>
      </c>
      <c r="D12" s="8" t="str">
        <f>IFERROR($C$8/SUMIFS('Job Number'!#REF!,'Job Number'!$A$2:$A$194,'Line Performance OK'!D$1,'Job Number'!$B$2:$B$194,'Line Performance OK'!$C12,'Job Number'!$E$2:$E$194,'Line Performance OK'!$A$8),"")</f>
        <v/>
      </c>
      <c r="E12" s="8" t="str">
        <f>IFERROR($C$8/SUMIFS('Job Number'!#REF!,'Job Number'!$A$2:$A$194,'Line Performance OK'!E$1,'Job Number'!$B$2:$B$194,'Line Performance OK'!$C12,'Job Number'!$E$2:$E$194,'Line Performance OK'!$A$8),"")</f>
        <v/>
      </c>
      <c r="F12" s="8">
        <v>1.0267857142857142</v>
      </c>
      <c r="G12" s="8" t="str">
        <f>IFERROR($C$8/SUMIFS('Job Number'!#REF!,'Job Number'!$A$2:$A$194,'Line Performance OK'!G$1,'Job Number'!$B$2:$B$194,'Line Performance OK'!$C12,'Job Number'!$E$2:$E$194,'Line Performance OK'!$A$8),"")</f>
        <v/>
      </c>
      <c r="H12" s="8" t="str">
        <f>IFERROR($C$8/SUMIFS('Job Number'!#REF!,'Job Number'!$A$2:$A$194,'Line Performance OK'!H$1,'Job Number'!$B$2:$B$194,'Line Performance OK'!$C12,'Job Number'!$E$2:$E$194,'Line Performance OK'!$A$8),"")</f>
        <v/>
      </c>
      <c r="I12" s="8" t="str">
        <f>IFERROR($C$8/SUMIFS('Job Number'!#REF!,'Job Number'!$A$2:$A$194,'Line Performance OK'!I$1,'Job Number'!$B$2:$B$194,'Line Performance OK'!$C12,'Job Number'!$E$2:$E$194,'Line Performance OK'!$A$8),"")</f>
        <v/>
      </c>
      <c r="J12" s="8" t="str">
        <f>IFERROR($C$8/SUMIFS('Job Number'!#REF!,'Job Number'!$A$2:$A$194,'Line Performance OK'!J$1,'Job Number'!$B$2:$B$194,'Line Performance OK'!$C12,'Job Number'!$E$2:$E$194,'Line Performance OK'!$A$8),"")</f>
        <v/>
      </c>
      <c r="K12" s="8" t="str">
        <f>IFERROR($C$8/SUMIFS('Job Number'!#REF!,'Job Number'!$A$2:$A$194,'Line Performance OK'!K$1,'Job Number'!$B$2:$B$194,'Line Performance OK'!$C12,'Job Number'!$E$2:$E$194,'Line Performance OK'!$A$8),"")</f>
        <v/>
      </c>
      <c r="L12" s="8" t="str">
        <f>IFERROR($C$8/SUMIFS('Job Number'!#REF!,'Job Number'!$A$2:$A$194,'Line Performance OK'!L$1,'Job Number'!$B$2:$B$194,'Line Performance OK'!$C12,'Job Number'!$E$2:$E$194,'Line Performance OK'!$A$8),"")</f>
        <v/>
      </c>
      <c r="M12" s="8" t="str">
        <f>IFERROR($C$8/SUMIFS('Job Number'!#REF!,'Job Number'!$A$2:$A$194,'Line Performance OK'!M$1,'Job Number'!$B$2:$B$194,'Line Performance OK'!$C12,'Job Number'!$E$2:$E$194,'Line Performance OK'!$A$8),"")</f>
        <v/>
      </c>
      <c r="N12" s="8" t="str">
        <f>IFERROR($C$8/SUMIFS('Job Number'!#REF!,'Job Number'!$A$2:$A$194,'Line Performance OK'!N$1,'Job Number'!$B$2:$B$194,'Line Performance OK'!$C12,'Job Number'!$E$2:$E$194,'Line Performance OK'!$A$8),"")</f>
        <v/>
      </c>
      <c r="O12" s="8" t="str">
        <f>IFERROR($C$8/SUMIFS('Job Number'!#REF!,'Job Number'!$A$2:$A$194,'Line Performance OK'!O$1,'Job Number'!$B$2:$B$194,'Line Performance OK'!$C12,'Job Number'!$E$2:$E$194,'Line Performance OK'!$A$8),"")</f>
        <v/>
      </c>
      <c r="P12" s="8" t="str">
        <f>IFERROR($C$8/SUMIFS('Job Number'!#REF!,'Job Number'!$A$2:$A$194,'Line Performance OK'!P$1,'Job Number'!$B$2:$B$194,'Line Performance OK'!$C12,'Job Number'!$E$2:$E$194,'Line Performance OK'!$A$8),"")</f>
        <v/>
      </c>
      <c r="Q12" s="8" t="str">
        <f>IFERROR($C$8/SUMIFS('Job Number'!#REF!,'Job Number'!$A$2:$A$194,'Line Performance OK'!Q$1,'Job Number'!$B$2:$B$194,'Line Performance OK'!$C12,'Job Number'!$E$2:$E$194,'Line Performance OK'!$A$8),"")</f>
        <v/>
      </c>
      <c r="R12" s="8" t="str">
        <f>IFERROR($C$8/SUMIFS('Job Number'!#REF!,'Job Number'!$A$2:$A$194,'Line Performance OK'!R$1,'Job Number'!$B$2:$B$194,'Line Performance OK'!$C12,'Job Number'!$E$2:$E$194,'Line Performance OK'!$A$8),"")</f>
        <v/>
      </c>
      <c r="S12" s="8" t="str">
        <f>IFERROR($C$8/SUMIFS('Job Number'!#REF!,'Job Number'!$A$2:$A$194,'Line Performance OK'!S$1,'Job Number'!$B$2:$B$194,'Line Performance OK'!$C12,'Job Number'!$E$2:$E$194,'Line Performance OK'!$A$8),"")</f>
        <v/>
      </c>
      <c r="T12" s="8" t="str">
        <f>IFERROR($C$8/SUMIFS('Job Number'!#REF!,'Job Number'!$A$2:$A$194,'Line Performance OK'!T$1,'Job Number'!$B$2:$B$194,'Line Performance OK'!$C12,'Job Number'!$E$2:$E$194,'Line Performance OK'!$A$8),"")</f>
        <v/>
      </c>
      <c r="U12" s="8" t="str">
        <f>IFERROR($C$8/SUMIFS('Job Number'!#REF!,'Job Number'!$A$2:$A$194,'Line Performance OK'!U$1,'Job Number'!$B$2:$B$194,'Line Performance OK'!$C12,'Job Number'!$E$2:$E$194,'Line Performance OK'!$A$8),"")</f>
        <v/>
      </c>
      <c r="V12" s="8" t="str">
        <f>IFERROR($C$8/SUMIFS('Job Number'!#REF!,'Job Number'!$A$2:$A$194,'Line Performance OK'!V$1,'Job Number'!$B$2:$B$194,'Line Performance OK'!$C12,'Job Number'!$E$2:$E$194,'Line Performance OK'!$A$8),"")</f>
        <v/>
      </c>
      <c r="W12" s="8" t="str">
        <f>IFERROR($C$8/SUMIFS('Job Number'!#REF!,'Job Number'!$A$2:$A$194,'Line Performance OK'!W$1,'Job Number'!$B$2:$B$194,'Line Performance OK'!$C12,'Job Number'!$E$2:$E$194,'Line Performance OK'!$A$8),"")</f>
        <v/>
      </c>
      <c r="X12" s="8" t="str">
        <f>IFERROR($C$8/SUMIFS('Job Number'!#REF!,'Job Number'!$A$2:$A$194,'Line Performance OK'!X$1,'Job Number'!$B$2:$B$194,'Line Performance OK'!$C12,'Job Number'!$E$2:$E$194,'Line Performance OK'!$A$8),"")</f>
        <v/>
      </c>
      <c r="Y12" s="8" t="str">
        <f>IFERROR($C$8/SUMIFS('Job Number'!#REF!,'Job Number'!$A$2:$A$194,'Line Performance OK'!Y$1,'Job Number'!$B$2:$B$194,'Line Performance OK'!$C12,'Job Number'!$E$2:$E$194,'Line Performance OK'!$A$8),"")</f>
        <v/>
      </c>
      <c r="Z12" s="8" t="str">
        <f>IFERROR($C$8/SUMIFS('Job Number'!#REF!,'Job Number'!$A$2:$A$194,'Line Performance OK'!Z$1,'Job Number'!$B$2:$B$194,'Line Performance OK'!$C12,'Job Number'!$E$2:$E$194,'Line Performance OK'!$A$8),"")</f>
        <v/>
      </c>
      <c r="AA12" s="8" t="str">
        <f>IFERROR($C$8/SUMIFS('Job Number'!#REF!,'Job Number'!$A$2:$A$194,'Line Performance OK'!AA$1,'Job Number'!$B$2:$B$194,'Line Performance OK'!$C12,'Job Number'!$E$2:$E$194,'Line Performance OK'!$A$8),"")</f>
        <v/>
      </c>
      <c r="AB12" s="8" t="str">
        <f>IFERROR($C$8/SUMIFS('Job Number'!#REF!,'Job Number'!$A$2:$A$194,'Line Performance OK'!AB$1,'Job Number'!$B$2:$B$194,'Line Performance OK'!$C12,'Job Number'!$E$2:$E$194,'Line Performance OK'!$A$8),"")</f>
        <v/>
      </c>
      <c r="AC12" s="8" t="str">
        <f>IFERROR($C$8/SUMIFS('Job Number'!#REF!,'Job Number'!$A$2:$A$194,'Line Performance OK'!AC$1,'Job Number'!$B$2:$B$194,'Line Performance OK'!$C12,'Job Number'!$E$2:$E$194,'Line Performance OK'!$A$8),"")</f>
        <v/>
      </c>
      <c r="AD12" s="8" t="str">
        <f>IFERROR($C$8/SUMIFS('Job Number'!#REF!,'Job Number'!$A$2:$A$194,'Line Performance OK'!AD$1,'Job Number'!$B$2:$B$194,'Line Performance OK'!$C12,'Job Number'!$E$2:$E$194,'Line Performance OK'!$A$8),"")</f>
        <v/>
      </c>
      <c r="AE12" s="8" t="str">
        <f>IFERROR($C$8/SUMIFS('Job Number'!#REF!,'Job Number'!$A$2:$A$194,'Line Performance OK'!AE$1,'Job Number'!$B$2:$B$194,'Line Performance OK'!$C12,'Job Number'!$E$2:$E$194,'Line Performance OK'!$A$8),"")</f>
        <v/>
      </c>
      <c r="AF12" s="8" t="str">
        <f>IFERROR($C$8/SUMIFS('Job Number'!#REF!,'Job Number'!$A$2:$A$194,'Line Performance OK'!AF$1,'Job Number'!$B$2:$B$194,'Line Performance OK'!$C12,'Job Number'!$E$2:$E$194,'Line Performance OK'!$A$8),"")</f>
        <v/>
      </c>
      <c r="AG12" s="8" t="str">
        <f>IFERROR($C$8/SUMIFS('Job Number'!#REF!,'Job Number'!$A$2:$A$194,'Line Performance OK'!AG$1,'Job Number'!$B$2:$B$194,'Line Performance OK'!$C12,'Job Number'!$E$2:$E$194,'Line Performance OK'!$A$8),"")</f>
        <v/>
      </c>
      <c r="AH12" s="8" t="str">
        <f>IFERROR($C$8/SUMIFS('Job Number'!#REF!,'Job Number'!$A$2:$A$194,'Line Performance OK'!AH$1,'Job Number'!$B$2:$B$194,'Line Performance OK'!$C12,'Job Number'!$E$2:$E$194,'Line Performance OK'!$A$8),"")</f>
        <v/>
      </c>
    </row>
    <row r="13" spans="1:34" ht="15" customHeight="1">
      <c r="B13" s="5">
        <f t="shared" si="0"/>
        <v>1.0267857142857142</v>
      </c>
      <c r="C13" s="7" t="e">
        <f>'Line Output'!#REF!</f>
        <v>#REF!</v>
      </c>
      <c r="D13" s="8" t="str">
        <f>IFERROR($C$8/SUMIFS('Job Number'!#REF!,'Job Number'!$A$2:$A$194,'Line Performance OK'!D$1,'Job Number'!$B$2:$B$194,'Line Performance OK'!$C13,'Job Number'!$E$2:$E$194,'Line Performance OK'!$A$8),"")</f>
        <v/>
      </c>
      <c r="E13" s="8" t="str">
        <f>IFERROR($C$8/SUMIFS('Job Number'!#REF!,'Job Number'!$A$2:$A$194,'Line Performance OK'!E$1,'Job Number'!$B$2:$B$194,'Line Performance OK'!$C13,'Job Number'!$E$2:$E$194,'Line Performance OK'!$A$8),"")</f>
        <v/>
      </c>
      <c r="F13" s="8">
        <v>1.0267857142857142</v>
      </c>
      <c r="G13" s="8" t="str">
        <f>IFERROR($C$8/SUMIFS('Job Number'!#REF!,'Job Number'!$A$2:$A$194,'Line Performance OK'!G$1,'Job Number'!$B$2:$B$194,'Line Performance OK'!$C13,'Job Number'!$E$2:$E$194,'Line Performance OK'!$A$8),"")</f>
        <v/>
      </c>
      <c r="H13" s="8" t="str">
        <f>IFERROR($C$8/SUMIFS('Job Number'!#REF!,'Job Number'!$A$2:$A$194,'Line Performance OK'!H$1,'Job Number'!$B$2:$B$194,'Line Performance OK'!$C13,'Job Number'!$E$2:$E$194,'Line Performance OK'!$A$8),"")</f>
        <v/>
      </c>
      <c r="I13" s="8" t="str">
        <f>IFERROR($C$8/SUMIFS('Job Number'!#REF!,'Job Number'!$A$2:$A$194,'Line Performance OK'!I$1,'Job Number'!$B$2:$B$194,'Line Performance OK'!$C13,'Job Number'!$E$2:$E$194,'Line Performance OK'!$A$8),"")</f>
        <v/>
      </c>
      <c r="J13" s="8" t="str">
        <f>IFERROR($C$8/SUMIFS('Job Number'!#REF!,'Job Number'!$A$2:$A$194,'Line Performance OK'!J$1,'Job Number'!$B$2:$B$194,'Line Performance OK'!$C13,'Job Number'!$E$2:$E$194,'Line Performance OK'!$A$8),"")</f>
        <v/>
      </c>
      <c r="K13" s="8" t="str">
        <f>IFERROR($C$8/SUMIFS('Job Number'!#REF!,'Job Number'!$A$2:$A$194,'Line Performance OK'!K$1,'Job Number'!$B$2:$B$194,'Line Performance OK'!$C13,'Job Number'!$E$2:$E$194,'Line Performance OK'!$A$8),"")</f>
        <v/>
      </c>
      <c r="L13" s="8" t="str">
        <f>IFERROR($C$8/SUMIFS('Job Number'!#REF!,'Job Number'!$A$2:$A$194,'Line Performance OK'!L$1,'Job Number'!$B$2:$B$194,'Line Performance OK'!$C13,'Job Number'!$E$2:$E$194,'Line Performance OK'!$A$8),"")</f>
        <v/>
      </c>
      <c r="M13" s="8" t="str">
        <f>IFERROR($C$8/SUMIFS('Job Number'!#REF!,'Job Number'!$A$2:$A$194,'Line Performance OK'!M$1,'Job Number'!$B$2:$B$194,'Line Performance OK'!$C13,'Job Number'!$E$2:$E$194,'Line Performance OK'!$A$8),"")</f>
        <v/>
      </c>
      <c r="N13" s="8" t="str">
        <f>IFERROR($C$8/SUMIFS('Job Number'!#REF!,'Job Number'!$A$2:$A$194,'Line Performance OK'!N$1,'Job Number'!$B$2:$B$194,'Line Performance OK'!$C13,'Job Number'!$E$2:$E$194,'Line Performance OK'!$A$8),"")</f>
        <v/>
      </c>
      <c r="O13" s="8" t="str">
        <f>IFERROR($C$8/SUMIFS('Job Number'!#REF!,'Job Number'!$A$2:$A$194,'Line Performance OK'!O$1,'Job Number'!$B$2:$B$194,'Line Performance OK'!$C13,'Job Number'!$E$2:$E$194,'Line Performance OK'!$A$8),"")</f>
        <v/>
      </c>
      <c r="P13" s="8" t="str">
        <f>IFERROR($C$8/SUMIFS('Job Number'!#REF!,'Job Number'!$A$2:$A$194,'Line Performance OK'!P$1,'Job Number'!$B$2:$B$194,'Line Performance OK'!$C13,'Job Number'!$E$2:$E$194,'Line Performance OK'!$A$8),"")</f>
        <v/>
      </c>
      <c r="Q13" s="8" t="str">
        <f>IFERROR($C$8/SUMIFS('Job Number'!#REF!,'Job Number'!$A$2:$A$194,'Line Performance OK'!Q$1,'Job Number'!$B$2:$B$194,'Line Performance OK'!$C13,'Job Number'!$E$2:$E$194,'Line Performance OK'!$A$8),"")</f>
        <v/>
      </c>
      <c r="R13" s="8" t="str">
        <f>IFERROR($C$8/SUMIFS('Job Number'!#REF!,'Job Number'!$A$2:$A$194,'Line Performance OK'!R$1,'Job Number'!$B$2:$B$194,'Line Performance OK'!$C13,'Job Number'!$E$2:$E$194,'Line Performance OK'!$A$8),"")</f>
        <v/>
      </c>
      <c r="S13" s="8" t="str">
        <f>IFERROR($C$8/SUMIFS('Job Number'!#REF!,'Job Number'!$A$2:$A$194,'Line Performance OK'!S$1,'Job Number'!$B$2:$B$194,'Line Performance OK'!$C13,'Job Number'!$E$2:$E$194,'Line Performance OK'!$A$8),"")</f>
        <v/>
      </c>
      <c r="T13" s="8" t="str">
        <f>IFERROR($C$8/SUMIFS('Job Number'!#REF!,'Job Number'!$A$2:$A$194,'Line Performance OK'!T$1,'Job Number'!$B$2:$B$194,'Line Performance OK'!$C13,'Job Number'!$E$2:$E$194,'Line Performance OK'!$A$8),"")</f>
        <v/>
      </c>
      <c r="U13" s="8" t="str">
        <f>IFERROR($C$8/SUMIFS('Job Number'!#REF!,'Job Number'!$A$2:$A$194,'Line Performance OK'!U$1,'Job Number'!$B$2:$B$194,'Line Performance OK'!$C13,'Job Number'!$E$2:$E$194,'Line Performance OK'!$A$8),"")</f>
        <v/>
      </c>
      <c r="V13" s="8" t="str">
        <f>IFERROR($C$8/SUMIFS('Job Number'!#REF!,'Job Number'!$A$2:$A$194,'Line Performance OK'!V$1,'Job Number'!$B$2:$B$194,'Line Performance OK'!$C13,'Job Number'!$E$2:$E$194,'Line Performance OK'!$A$8),"")</f>
        <v/>
      </c>
      <c r="W13" s="8" t="str">
        <f>IFERROR($C$8/SUMIFS('Job Number'!#REF!,'Job Number'!$A$2:$A$194,'Line Performance OK'!W$1,'Job Number'!$B$2:$B$194,'Line Performance OK'!$C13,'Job Number'!$E$2:$E$194,'Line Performance OK'!$A$8),"")</f>
        <v/>
      </c>
      <c r="X13" s="8" t="str">
        <f>IFERROR($C$8/SUMIFS('Job Number'!#REF!,'Job Number'!$A$2:$A$194,'Line Performance OK'!X$1,'Job Number'!$B$2:$B$194,'Line Performance OK'!$C13,'Job Number'!$E$2:$E$194,'Line Performance OK'!$A$8),"")</f>
        <v/>
      </c>
      <c r="Y13" s="8" t="str">
        <f>IFERROR($C$8/SUMIFS('Job Number'!#REF!,'Job Number'!$A$2:$A$194,'Line Performance OK'!Y$1,'Job Number'!$B$2:$B$194,'Line Performance OK'!$C13,'Job Number'!$E$2:$E$194,'Line Performance OK'!$A$8),"")</f>
        <v/>
      </c>
      <c r="Z13" s="8" t="str">
        <f>IFERROR($C$8/SUMIFS('Job Number'!#REF!,'Job Number'!$A$2:$A$194,'Line Performance OK'!Z$1,'Job Number'!$B$2:$B$194,'Line Performance OK'!$C13,'Job Number'!$E$2:$E$194,'Line Performance OK'!$A$8),"")</f>
        <v/>
      </c>
      <c r="AA13" s="8" t="str">
        <f>IFERROR($C$8/SUMIFS('Job Number'!#REF!,'Job Number'!$A$2:$A$194,'Line Performance OK'!AA$1,'Job Number'!$B$2:$B$194,'Line Performance OK'!$C13,'Job Number'!$E$2:$E$194,'Line Performance OK'!$A$8),"")</f>
        <v/>
      </c>
      <c r="AB13" s="8" t="str">
        <f>IFERROR($C$8/SUMIFS('Job Number'!#REF!,'Job Number'!$A$2:$A$194,'Line Performance OK'!AB$1,'Job Number'!$B$2:$B$194,'Line Performance OK'!$C13,'Job Number'!$E$2:$E$194,'Line Performance OK'!$A$8),"")</f>
        <v/>
      </c>
      <c r="AC13" s="8" t="str">
        <f>IFERROR($C$8/SUMIFS('Job Number'!#REF!,'Job Number'!$A$2:$A$194,'Line Performance OK'!AC$1,'Job Number'!$B$2:$B$194,'Line Performance OK'!$C13,'Job Number'!$E$2:$E$194,'Line Performance OK'!$A$8),"")</f>
        <v/>
      </c>
      <c r="AD13" s="8" t="str">
        <f>IFERROR($C$8/SUMIFS('Job Number'!#REF!,'Job Number'!$A$2:$A$194,'Line Performance OK'!AD$1,'Job Number'!$B$2:$B$194,'Line Performance OK'!$C13,'Job Number'!$E$2:$E$194,'Line Performance OK'!$A$8),"")</f>
        <v/>
      </c>
      <c r="AE13" s="8" t="str">
        <f>IFERROR($C$8/SUMIFS('Job Number'!#REF!,'Job Number'!$A$2:$A$194,'Line Performance OK'!AE$1,'Job Number'!$B$2:$B$194,'Line Performance OK'!$C13,'Job Number'!$E$2:$E$194,'Line Performance OK'!$A$8),"")</f>
        <v/>
      </c>
      <c r="AF13" s="8" t="str">
        <f>IFERROR($C$8/SUMIFS('Job Number'!#REF!,'Job Number'!$A$2:$A$194,'Line Performance OK'!AF$1,'Job Number'!$B$2:$B$194,'Line Performance OK'!$C13,'Job Number'!$E$2:$E$194,'Line Performance OK'!$A$8),"")</f>
        <v/>
      </c>
      <c r="AG13" s="8" t="str">
        <f>IFERROR($C$8/SUMIFS('Job Number'!#REF!,'Job Number'!$A$2:$A$194,'Line Performance OK'!AG$1,'Job Number'!$B$2:$B$194,'Line Performance OK'!$C13,'Job Number'!$E$2:$E$194,'Line Performance OK'!$A$8),"")</f>
        <v/>
      </c>
      <c r="AH13" s="8" t="str">
        <f>IFERROR($C$8/SUMIFS('Job Number'!#REF!,'Job Number'!$A$2:$A$194,'Line Performance OK'!AH$1,'Job Number'!$B$2:$B$194,'Line Performance OK'!$C13,'Job Number'!$E$2:$E$194,'Line Performance OK'!$A$8),"")</f>
        <v/>
      </c>
    </row>
    <row r="14" spans="1:34" ht="15" customHeight="1">
      <c r="B14" s="5">
        <f t="shared" si="0"/>
        <v>1.0267857142857142</v>
      </c>
      <c r="C14" s="7" t="e">
        <f>'Line Output'!#REF!</f>
        <v>#REF!</v>
      </c>
      <c r="D14" s="8" t="str">
        <f>IFERROR($C$8/SUMIFS('Job Number'!#REF!,'Job Number'!$A$2:$A$194,'Line Performance OK'!D$1,'Job Number'!$B$2:$B$194,'Line Performance OK'!$C14,'Job Number'!$E$2:$E$194,'Line Performance OK'!$A$8),"")</f>
        <v/>
      </c>
      <c r="E14" s="8" t="str">
        <f>IFERROR($C$8/SUMIFS('Job Number'!#REF!,'Job Number'!$A$2:$A$194,'Line Performance OK'!E$1,'Job Number'!$B$2:$B$194,'Line Performance OK'!$C14,'Job Number'!$E$2:$E$194,'Line Performance OK'!$A$8),"")</f>
        <v/>
      </c>
      <c r="F14" s="8">
        <v>1.0267857142857142</v>
      </c>
      <c r="G14" s="8" t="str">
        <f>IFERROR($C$8/SUMIFS('Job Number'!#REF!,'Job Number'!$A$2:$A$194,'Line Performance OK'!G$1,'Job Number'!$B$2:$B$194,'Line Performance OK'!$C14,'Job Number'!$E$2:$E$194,'Line Performance OK'!$A$8),"")</f>
        <v/>
      </c>
      <c r="H14" s="8" t="str">
        <f>IFERROR($C$8/SUMIFS('Job Number'!#REF!,'Job Number'!$A$2:$A$194,'Line Performance OK'!H$1,'Job Number'!$B$2:$B$194,'Line Performance OK'!$C14,'Job Number'!$E$2:$E$194,'Line Performance OK'!$A$8),"")</f>
        <v/>
      </c>
      <c r="I14" s="8" t="str">
        <f>IFERROR($C$8/SUMIFS('Job Number'!#REF!,'Job Number'!$A$2:$A$194,'Line Performance OK'!I$1,'Job Number'!$B$2:$B$194,'Line Performance OK'!$C14,'Job Number'!$E$2:$E$194,'Line Performance OK'!$A$8),"")</f>
        <v/>
      </c>
      <c r="J14" s="8" t="str">
        <f>IFERROR($C$8/SUMIFS('Job Number'!#REF!,'Job Number'!$A$2:$A$194,'Line Performance OK'!J$1,'Job Number'!$B$2:$B$194,'Line Performance OK'!$C14,'Job Number'!$E$2:$E$194,'Line Performance OK'!$A$8),"")</f>
        <v/>
      </c>
      <c r="K14" s="8" t="str">
        <f>IFERROR($C$8/SUMIFS('Job Number'!#REF!,'Job Number'!$A$2:$A$194,'Line Performance OK'!K$1,'Job Number'!$B$2:$B$194,'Line Performance OK'!$C14,'Job Number'!$E$2:$E$194,'Line Performance OK'!$A$8),"")</f>
        <v/>
      </c>
      <c r="L14" s="8" t="str">
        <f>IFERROR($C$8/SUMIFS('Job Number'!#REF!,'Job Number'!$A$2:$A$194,'Line Performance OK'!L$1,'Job Number'!$B$2:$B$194,'Line Performance OK'!$C14,'Job Number'!$E$2:$E$194,'Line Performance OK'!$A$8),"")</f>
        <v/>
      </c>
      <c r="M14" s="8" t="str">
        <f>IFERROR($C$8/SUMIFS('Job Number'!#REF!,'Job Number'!$A$2:$A$194,'Line Performance OK'!M$1,'Job Number'!$B$2:$B$194,'Line Performance OK'!$C14,'Job Number'!$E$2:$E$194,'Line Performance OK'!$A$8),"")</f>
        <v/>
      </c>
      <c r="N14" s="8" t="str">
        <f>IFERROR($C$8/SUMIFS('Job Number'!#REF!,'Job Number'!$A$2:$A$194,'Line Performance OK'!N$1,'Job Number'!$B$2:$B$194,'Line Performance OK'!$C14,'Job Number'!$E$2:$E$194,'Line Performance OK'!$A$8),"")</f>
        <v/>
      </c>
      <c r="O14" s="8" t="str">
        <f>IFERROR($C$8/SUMIFS('Job Number'!#REF!,'Job Number'!$A$2:$A$194,'Line Performance OK'!O$1,'Job Number'!$B$2:$B$194,'Line Performance OK'!$C14,'Job Number'!$E$2:$E$194,'Line Performance OK'!$A$8),"")</f>
        <v/>
      </c>
      <c r="P14" s="8" t="str">
        <f>IFERROR($C$8/SUMIFS('Job Number'!#REF!,'Job Number'!$A$2:$A$194,'Line Performance OK'!P$1,'Job Number'!$B$2:$B$194,'Line Performance OK'!$C14,'Job Number'!$E$2:$E$194,'Line Performance OK'!$A$8),"")</f>
        <v/>
      </c>
      <c r="Q14" s="8" t="str">
        <f>IFERROR($C$8/SUMIFS('Job Number'!#REF!,'Job Number'!$A$2:$A$194,'Line Performance OK'!Q$1,'Job Number'!$B$2:$B$194,'Line Performance OK'!$C14,'Job Number'!$E$2:$E$194,'Line Performance OK'!$A$8),"")</f>
        <v/>
      </c>
      <c r="R14" s="8" t="str">
        <f>IFERROR($C$8/SUMIFS('Job Number'!#REF!,'Job Number'!$A$2:$A$194,'Line Performance OK'!R$1,'Job Number'!$B$2:$B$194,'Line Performance OK'!$C14,'Job Number'!$E$2:$E$194,'Line Performance OK'!$A$8),"")</f>
        <v/>
      </c>
      <c r="S14" s="8" t="str">
        <f>IFERROR($C$8/SUMIFS('Job Number'!#REF!,'Job Number'!$A$2:$A$194,'Line Performance OK'!S$1,'Job Number'!$B$2:$B$194,'Line Performance OK'!$C14,'Job Number'!$E$2:$E$194,'Line Performance OK'!$A$8),"")</f>
        <v/>
      </c>
      <c r="T14" s="8" t="str">
        <f>IFERROR($C$8/SUMIFS('Job Number'!#REF!,'Job Number'!$A$2:$A$194,'Line Performance OK'!T$1,'Job Number'!$B$2:$B$194,'Line Performance OK'!$C14,'Job Number'!$E$2:$E$194,'Line Performance OK'!$A$8),"")</f>
        <v/>
      </c>
      <c r="U14" s="8" t="str">
        <f>IFERROR($C$8/SUMIFS('Job Number'!#REF!,'Job Number'!$A$2:$A$194,'Line Performance OK'!U$1,'Job Number'!$B$2:$B$194,'Line Performance OK'!$C14,'Job Number'!$E$2:$E$194,'Line Performance OK'!$A$8),"")</f>
        <v/>
      </c>
      <c r="V14" s="8" t="str">
        <f>IFERROR($C$8/SUMIFS('Job Number'!#REF!,'Job Number'!$A$2:$A$194,'Line Performance OK'!V$1,'Job Number'!$B$2:$B$194,'Line Performance OK'!$C14,'Job Number'!$E$2:$E$194,'Line Performance OK'!$A$8),"")</f>
        <v/>
      </c>
      <c r="W14" s="8" t="str">
        <f>IFERROR($C$8/SUMIFS('Job Number'!#REF!,'Job Number'!$A$2:$A$194,'Line Performance OK'!W$1,'Job Number'!$B$2:$B$194,'Line Performance OK'!$C14,'Job Number'!$E$2:$E$194,'Line Performance OK'!$A$8),"")</f>
        <v/>
      </c>
      <c r="X14" s="8" t="str">
        <f>IFERROR($C$8/SUMIFS('Job Number'!#REF!,'Job Number'!$A$2:$A$194,'Line Performance OK'!X$1,'Job Number'!$B$2:$B$194,'Line Performance OK'!$C14,'Job Number'!$E$2:$E$194,'Line Performance OK'!$A$8),"")</f>
        <v/>
      </c>
      <c r="Y14" s="8" t="str">
        <f>IFERROR($C$8/SUMIFS('Job Number'!#REF!,'Job Number'!$A$2:$A$194,'Line Performance OK'!Y$1,'Job Number'!$B$2:$B$194,'Line Performance OK'!$C14,'Job Number'!$E$2:$E$194,'Line Performance OK'!$A$8),"")</f>
        <v/>
      </c>
      <c r="Z14" s="8" t="str">
        <f>IFERROR($C$8/SUMIFS('Job Number'!#REF!,'Job Number'!$A$2:$A$194,'Line Performance OK'!Z$1,'Job Number'!$B$2:$B$194,'Line Performance OK'!$C14,'Job Number'!$E$2:$E$194,'Line Performance OK'!$A$8),"")</f>
        <v/>
      </c>
      <c r="AA14" s="8" t="str">
        <f>IFERROR($C$8/SUMIFS('Job Number'!#REF!,'Job Number'!$A$2:$A$194,'Line Performance OK'!AA$1,'Job Number'!$B$2:$B$194,'Line Performance OK'!$C14,'Job Number'!$E$2:$E$194,'Line Performance OK'!$A$8),"")</f>
        <v/>
      </c>
      <c r="AB14" s="8" t="str">
        <f>IFERROR($C$8/SUMIFS('Job Number'!#REF!,'Job Number'!$A$2:$A$194,'Line Performance OK'!AB$1,'Job Number'!$B$2:$B$194,'Line Performance OK'!$C14,'Job Number'!$E$2:$E$194,'Line Performance OK'!$A$8),"")</f>
        <v/>
      </c>
      <c r="AC14" s="8" t="str">
        <f>IFERROR($C$8/SUMIFS('Job Number'!#REF!,'Job Number'!$A$2:$A$194,'Line Performance OK'!AC$1,'Job Number'!$B$2:$B$194,'Line Performance OK'!$C14,'Job Number'!$E$2:$E$194,'Line Performance OK'!$A$8),"")</f>
        <v/>
      </c>
      <c r="AD14" s="8" t="str">
        <f>IFERROR($C$8/SUMIFS('Job Number'!#REF!,'Job Number'!$A$2:$A$194,'Line Performance OK'!AD$1,'Job Number'!$B$2:$B$194,'Line Performance OK'!$C14,'Job Number'!$E$2:$E$194,'Line Performance OK'!$A$8),"")</f>
        <v/>
      </c>
      <c r="AE14" s="8" t="str">
        <f>IFERROR($C$8/SUMIFS('Job Number'!#REF!,'Job Number'!$A$2:$A$194,'Line Performance OK'!AE$1,'Job Number'!$B$2:$B$194,'Line Performance OK'!$C14,'Job Number'!$E$2:$E$194,'Line Performance OK'!$A$8),"")</f>
        <v/>
      </c>
      <c r="AF14" s="8" t="str">
        <f>IFERROR($C$8/SUMIFS('Job Number'!#REF!,'Job Number'!$A$2:$A$194,'Line Performance OK'!AF$1,'Job Number'!$B$2:$B$194,'Line Performance OK'!$C14,'Job Number'!$E$2:$E$194,'Line Performance OK'!$A$8),"")</f>
        <v/>
      </c>
      <c r="AG14" s="8" t="str">
        <f>IFERROR($C$8/SUMIFS('Job Number'!#REF!,'Job Number'!$A$2:$A$194,'Line Performance OK'!AG$1,'Job Number'!$B$2:$B$194,'Line Performance OK'!$C14,'Job Number'!$E$2:$E$194,'Line Performance OK'!$A$8),"")</f>
        <v/>
      </c>
      <c r="AH14" s="8" t="str">
        <f>IFERROR($C$8/SUMIFS('Job Number'!#REF!,'Job Number'!$A$2:$A$194,'Line Performance OK'!AH$1,'Job Number'!$B$2:$B$194,'Line Performance OK'!$C14,'Job Number'!$E$2:$E$194,'Line Performance OK'!$A$8),"")</f>
        <v/>
      </c>
    </row>
    <row r="15" spans="1:34" ht="15" customHeight="1">
      <c r="B15" s="5">
        <f t="shared" si="0"/>
        <v>1.0267857142857142</v>
      </c>
      <c r="C15" s="7" t="e">
        <f>'Line Output'!#REF!</f>
        <v>#REF!</v>
      </c>
      <c r="D15" s="8" t="str">
        <f>IFERROR($C$8/SUMIFS('Job Number'!#REF!,'Job Number'!$A$2:$A$194,'Line Performance OK'!D$1,'Job Number'!$B$2:$B$194,'Line Performance OK'!$C15,'Job Number'!$E$2:$E$194,'Line Performance OK'!$A$8),"")</f>
        <v/>
      </c>
      <c r="E15" s="8" t="str">
        <f>IFERROR($C$8/SUMIFS('Job Number'!#REF!,'Job Number'!$A$2:$A$194,'Line Performance OK'!E$1,'Job Number'!$B$2:$B$194,'Line Performance OK'!$C15,'Job Number'!$E$2:$E$194,'Line Performance OK'!$A$8),"")</f>
        <v/>
      </c>
      <c r="F15" s="8">
        <v>1.0267857142857142</v>
      </c>
      <c r="G15" s="8" t="str">
        <f>IFERROR($C$8/SUMIFS('Job Number'!#REF!,'Job Number'!$A$2:$A$194,'Line Performance OK'!G$1,'Job Number'!$B$2:$B$194,'Line Performance OK'!$C15,'Job Number'!$E$2:$E$194,'Line Performance OK'!$A$8),"")</f>
        <v/>
      </c>
      <c r="H15" s="8" t="str">
        <f>IFERROR($C$8/SUMIFS('Job Number'!#REF!,'Job Number'!$A$2:$A$194,'Line Performance OK'!H$1,'Job Number'!$B$2:$B$194,'Line Performance OK'!$C15,'Job Number'!$E$2:$E$194,'Line Performance OK'!$A$8),"")</f>
        <v/>
      </c>
      <c r="I15" s="8" t="str">
        <f>IFERROR($C$8/SUMIFS('Job Number'!#REF!,'Job Number'!$A$2:$A$194,'Line Performance OK'!I$1,'Job Number'!$B$2:$B$194,'Line Performance OK'!$C15,'Job Number'!$E$2:$E$194,'Line Performance OK'!$A$8),"")</f>
        <v/>
      </c>
      <c r="J15" s="8" t="str">
        <f>IFERROR($C$8/SUMIFS('Job Number'!#REF!,'Job Number'!$A$2:$A$194,'Line Performance OK'!J$1,'Job Number'!$B$2:$B$194,'Line Performance OK'!$C15,'Job Number'!$E$2:$E$194,'Line Performance OK'!$A$8),"")</f>
        <v/>
      </c>
      <c r="K15" s="8" t="str">
        <f>IFERROR($C$8/SUMIFS('Job Number'!#REF!,'Job Number'!$A$2:$A$194,'Line Performance OK'!K$1,'Job Number'!$B$2:$B$194,'Line Performance OK'!$C15,'Job Number'!$E$2:$E$194,'Line Performance OK'!$A$8),"")</f>
        <v/>
      </c>
      <c r="L15" s="8" t="str">
        <f>IFERROR($C$8/SUMIFS('Job Number'!#REF!,'Job Number'!$A$2:$A$194,'Line Performance OK'!L$1,'Job Number'!$B$2:$B$194,'Line Performance OK'!$C15,'Job Number'!$E$2:$E$194,'Line Performance OK'!$A$8),"")</f>
        <v/>
      </c>
      <c r="M15" s="8" t="str">
        <f>IFERROR($C$8/SUMIFS('Job Number'!#REF!,'Job Number'!$A$2:$A$194,'Line Performance OK'!M$1,'Job Number'!$B$2:$B$194,'Line Performance OK'!$C15,'Job Number'!$E$2:$E$194,'Line Performance OK'!$A$8),"")</f>
        <v/>
      </c>
      <c r="N15" s="8" t="str">
        <f>IFERROR($C$8/SUMIFS('Job Number'!#REF!,'Job Number'!$A$2:$A$194,'Line Performance OK'!N$1,'Job Number'!$B$2:$B$194,'Line Performance OK'!$C15,'Job Number'!$E$2:$E$194,'Line Performance OK'!$A$8),"")</f>
        <v/>
      </c>
      <c r="O15" s="8" t="str">
        <f>IFERROR($C$8/SUMIFS('Job Number'!#REF!,'Job Number'!$A$2:$A$194,'Line Performance OK'!O$1,'Job Number'!$B$2:$B$194,'Line Performance OK'!$C15,'Job Number'!$E$2:$E$194,'Line Performance OK'!$A$8),"")</f>
        <v/>
      </c>
      <c r="P15" s="8" t="str">
        <f>IFERROR($C$8/SUMIFS('Job Number'!#REF!,'Job Number'!$A$2:$A$194,'Line Performance OK'!P$1,'Job Number'!$B$2:$B$194,'Line Performance OK'!$C15,'Job Number'!$E$2:$E$194,'Line Performance OK'!$A$8),"")</f>
        <v/>
      </c>
      <c r="Q15" s="8" t="str">
        <f>IFERROR($C$8/SUMIFS('Job Number'!#REF!,'Job Number'!$A$2:$A$194,'Line Performance OK'!Q$1,'Job Number'!$B$2:$B$194,'Line Performance OK'!$C15,'Job Number'!$E$2:$E$194,'Line Performance OK'!$A$8),"")</f>
        <v/>
      </c>
      <c r="R15" s="8" t="str">
        <f>IFERROR($C$8/SUMIFS('Job Number'!#REF!,'Job Number'!$A$2:$A$194,'Line Performance OK'!R$1,'Job Number'!$B$2:$B$194,'Line Performance OK'!$C15,'Job Number'!$E$2:$E$194,'Line Performance OK'!$A$8),"")</f>
        <v/>
      </c>
      <c r="S15" s="8" t="str">
        <f>IFERROR($C$8/SUMIFS('Job Number'!#REF!,'Job Number'!$A$2:$A$194,'Line Performance OK'!S$1,'Job Number'!$B$2:$B$194,'Line Performance OK'!$C15,'Job Number'!$E$2:$E$194,'Line Performance OK'!$A$8),"")</f>
        <v/>
      </c>
      <c r="T15" s="8" t="str">
        <f>IFERROR($C$8/SUMIFS('Job Number'!#REF!,'Job Number'!$A$2:$A$194,'Line Performance OK'!T$1,'Job Number'!$B$2:$B$194,'Line Performance OK'!$C15,'Job Number'!$E$2:$E$194,'Line Performance OK'!$A$8),"")</f>
        <v/>
      </c>
      <c r="U15" s="8" t="str">
        <f>IFERROR($C$8/SUMIFS('Job Number'!#REF!,'Job Number'!$A$2:$A$194,'Line Performance OK'!U$1,'Job Number'!$B$2:$B$194,'Line Performance OK'!$C15,'Job Number'!$E$2:$E$194,'Line Performance OK'!$A$8),"")</f>
        <v/>
      </c>
      <c r="V15" s="8" t="str">
        <f>IFERROR($C$8/SUMIFS('Job Number'!#REF!,'Job Number'!$A$2:$A$194,'Line Performance OK'!V$1,'Job Number'!$B$2:$B$194,'Line Performance OK'!$C15,'Job Number'!$E$2:$E$194,'Line Performance OK'!$A$8),"")</f>
        <v/>
      </c>
      <c r="W15" s="8" t="str">
        <f>IFERROR($C$8/SUMIFS('Job Number'!#REF!,'Job Number'!$A$2:$A$194,'Line Performance OK'!W$1,'Job Number'!$B$2:$B$194,'Line Performance OK'!$C15,'Job Number'!$E$2:$E$194,'Line Performance OK'!$A$8),"")</f>
        <v/>
      </c>
      <c r="X15" s="8" t="str">
        <f>IFERROR($C$8/SUMIFS('Job Number'!#REF!,'Job Number'!$A$2:$A$194,'Line Performance OK'!X$1,'Job Number'!$B$2:$B$194,'Line Performance OK'!$C15,'Job Number'!$E$2:$E$194,'Line Performance OK'!$A$8),"")</f>
        <v/>
      </c>
      <c r="Y15" s="8" t="str">
        <f>IFERROR($C$8/SUMIFS('Job Number'!#REF!,'Job Number'!$A$2:$A$194,'Line Performance OK'!Y$1,'Job Number'!$B$2:$B$194,'Line Performance OK'!$C15,'Job Number'!$E$2:$E$194,'Line Performance OK'!$A$8),"")</f>
        <v/>
      </c>
      <c r="Z15" s="8" t="str">
        <f>IFERROR($C$8/SUMIFS('Job Number'!#REF!,'Job Number'!$A$2:$A$194,'Line Performance OK'!Z$1,'Job Number'!$B$2:$B$194,'Line Performance OK'!$C15,'Job Number'!$E$2:$E$194,'Line Performance OK'!$A$8),"")</f>
        <v/>
      </c>
      <c r="AA15" s="8" t="str">
        <f>IFERROR($C$8/SUMIFS('Job Number'!#REF!,'Job Number'!$A$2:$A$194,'Line Performance OK'!AA$1,'Job Number'!$B$2:$B$194,'Line Performance OK'!$C15,'Job Number'!$E$2:$E$194,'Line Performance OK'!$A$8),"")</f>
        <v/>
      </c>
      <c r="AB15" s="8" t="str">
        <f>IFERROR($C$8/SUMIFS('Job Number'!#REF!,'Job Number'!$A$2:$A$194,'Line Performance OK'!AB$1,'Job Number'!$B$2:$B$194,'Line Performance OK'!$C15,'Job Number'!$E$2:$E$194,'Line Performance OK'!$A$8),"")</f>
        <v/>
      </c>
      <c r="AC15" s="8" t="str">
        <f>IFERROR($C$8/SUMIFS('Job Number'!#REF!,'Job Number'!$A$2:$A$194,'Line Performance OK'!AC$1,'Job Number'!$B$2:$B$194,'Line Performance OK'!$C15,'Job Number'!$E$2:$E$194,'Line Performance OK'!$A$8),"")</f>
        <v/>
      </c>
      <c r="AD15" s="8" t="str">
        <f>IFERROR($C$8/SUMIFS('Job Number'!#REF!,'Job Number'!$A$2:$A$194,'Line Performance OK'!AD$1,'Job Number'!$B$2:$B$194,'Line Performance OK'!$C15,'Job Number'!$E$2:$E$194,'Line Performance OK'!$A$8),"")</f>
        <v/>
      </c>
      <c r="AE15" s="8" t="str">
        <f>IFERROR($C$8/SUMIFS('Job Number'!#REF!,'Job Number'!$A$2:$A$194,'Line Performance OK'!AE$1,'Job Number'!$B$2:$B$194,'Line Performance OK'!$C15,'Job Number'!$E$2:$E$194,'Line Performance OK'!$A$8),"")</f>
        <v/>
      </c>
      <c r="AF15" s="8" t="str">
        <f>IFERROR($C$8/SUMIFS('Job Number'!#REF!,'Job Number'!$A$2:$A$194,'Line Performance OK'!AF$1,'Job Number'!$B$2:$B$194,'Line Performance OK'!$C15,'Job Number'!$E$2:$E$194,'Line Performance OK'!$A$8),"")</f>
        <v/>
      </c>
      <c r="AG15" s="8" t="str">
        <f>IFERROR($C$8/SUMIFS('Job Number'!#REF!,'Job Number'!$A$2:$A$194,'Line Performance OK'!AG$1,'Job Number'!$B$2:$B$194,'Line Performance OK'!$C15,'Job Number'!$E$2:$E$194,'Line Performance OK'!$A$8),"")</f>
        <v/>
      </c>
      <c r="AH15" s="8" t="str">
        <f>IFERROR($C$8/SUMIFS('Job Number'!#REF!,'Job Number'!$A$2:$A$194,'Line Performance OK'!AH$1,'Job Number'!$B$2:$B$194,'Line Performance OK'!$C15,'Job Number'!$E$2:$E$194,'Line Performance OK'!$A$8),"")</f>
        <v/>
      </c>
    </row>
    <row r="16" spans="1:34" ht="15" customHeight="1">
      <c r="B16" s="5">
        <f t="shared" si="0"/>
        <v>1.0267857142857142</v>
      </c>
      <c r="C16" s="7" t="e">
        <f>'Line Output'!#REF!</f>
        <v>#REF!</v>
      </c>
      <c r="D16" s="8" t="str">
        <f>IFERROR($C$8/SUMIFS('Job Number'!#REF!,'Job Number'!$A$2:$A$194,'Line Performance OK'!D$1,'Job Number'!$B$2:$B$194,'Line Performance OK'!$C16,'Job Number'!$E$2:$E$194,'Line Performance OK'!$A$8),"")</f>
        <v/>
      </c>
      <c r="E16" s="8" t="str">
        <f>IFERROR($C$8/SUMIFS('Job Number'!#REF!,'Job Number'!$A$2:$A$194,'Line Performance OK'!E$1,'Job Number'!$B$2:$B$194,'Line Performance OK'!$C16,'Job Number'!$E$2:$E$194,'Line Performance OK'!$A$8),"")</f>
        <v/>
      </c>
      <c r="F16" s="8">
        <v>1.0267857142857142</v>
      </c>
      <c r="G16" s="8" t="str">
        <f>IFERROR($C$8/SUMIFS('Job Number'!#REF!,'Job Number'!$A$2:$A$194,'Line Performance OK'!G$1,'Job Number'!$B$2:$B$194,'Line Performance OK'!$C16,'Job Number'!$E$2:$E$194,'Line Performance OK'!$A$8),"")</f>
        <v/>
      </c>
      <c r="H16" s="8" t="str">
        <f>IFERROR($C$8/SUMIFS('Job Number'!#REF!,'Job Number'!$A$2:$A$194,'Line Performance OK'!H$1,'Job Number'!$B$2:$B$194,'Line Performance OK'!$C16,'Job Number'!$E$2:$E$194,'Line Performance OK'!$A$8),"")</f>
        <v/>
      </c>
      <c r="I16" s="8" t="str">
        <f>IFERROR($C$8/SUMIFS('Job Number'!#REF!,'Job Number'!$A$2:$A$194,'Line Performance OK'!I$1,'Job Number'!$B$2:$B$194,'Line Performance OK'!$C16,'Job Number'!$E$2:$E$194,'Line Performance OK'!$A$8),"")</f>
        <v/>
      </c>
      <c r="J16" s="8" t="str">
        <f>IFERROR($C$8/SUMIFS('Job Number'!#REF!,'Job Number'!$A$2:$A$194,'Line Performance OK'!J$1,'Job Number'!$B$2:$B$194,'Line Performance OK'!$C16,'Job Number'!$E$2:$E$194,'Line Performance OK'!$A$8),"")</f>
        <v/>
      </c>
      <c r="K16" s="8" t="str">
        <f>IFERROR($C$8/SUMIFS('Job Number'!#REF!,'Job Number'!$A$2:$A$194,'Line Performance OK'!K$1,'Job Number'!$B$2:$B$194,'Line Performance OK'!$C16,'Job Number'!$E$2:$E$194,'Line Performance OK'!$A$8),"")</f>
        <v/>
      </c>
      <c r="L16" s="8" t="str">
        <f>IFERROR($C$8/SUMIFS('Job Number'!#REF!,'Job Number'!$A$2:$A$194,'Line Performance OK'!L$1,'Job Number'!$B$2:$B$194,'Line Performance OK'!$C16,'Job Number'!$E$2:$E$194,'Line Performance OK'!$A$8),"")</f>
        <v/>
      </c>
      <c r="M16" s="8" t="str">
        <f>IFERROR($C$8/SUMIFS('Job Number'!#REF!,'Job Number'!$A$2:$A$194,'Line Performance OK'!M$1,'Job Number'!$B$2:$B$194,'Line Performance OK'!$C16,'Job Number'!$E$2:$E$194,'Line Performance OK'!$A$8),"")</f>
        <v/>
      </c>
      <c r="N16" s="8" t="str">
        <f>IFERROR($C$8/SUMIFS('Job Number'!#REF!,'Job Number'!$A$2:$A$194,'Line Performance OK'!N$1,'Job Number'!$B$2:$B$194,'Line Performance OK'!$C16,'Job Number'!$E$2:$E$194,'Line Performance OK'!$A$8),"")</f>
        <v/>
      </c>
      <c r="O16" s="8" t="str">
        <f>IFERROR($C$8/SUMIFS('Job Number'!#REF!,'Job Number'!$A$2:$A$194,'Line Performance OK'!O$1,'Job Number'!$B$2:$B$194,'Line Performance OK'!$C16,'Job Number'!$E$2:$E$194,'Line Performance OK'!$A$8),"")</f>
        <v/>
      </c>
      <c r="P16" s="8" t="str">
        <f>IFERROR($C$8/SUMIFS('Job Number'!#REF!,'Job Number'!$A$2:$A$194,'Line Performance OK'!P$1,'Job Number'!$B$2:$B$194,'Line Performance OK'!$C16,'Job Number'!$E$2:$E$194,'Line Performance OK'!$A$8),"")</f>
        <v/>
      </c>
      <c r="Q16" s="8" t="str">
        <f>IFERROR($C$8/SUMIFS('Job Number'!#REF!,'Job Number'!$A$2:$A$194,'Line Performance OK'!Q$1,'Job Number'!$B$2:$B$194,'Line Performance OK'!$C16,'Job Number'!$E$2:$E$194,'Line Performance OK'!$A$8),"")</f>
        <v/>
      </c>
      <c r="R16" s="8" t="str">
        <f>IFERROR($C$8/SUMIFS('Job Number'!#REF!,'Job Number'!$A$2:$A$194,'Line Performance OK'!R$1,'Job Number'!$B$2:$B$194,'Line Performance OK'!$C16,'Job Number'!$E$2:$E$194,'Line Performance OK'!$A$8),"")</f>
        <v/>
      </c>
      <c r="S16" s="8" t="str">
        <f>IFERROR($C$8/SUMIFS('Job Number'!#REF!,'Job Number'!$A$2:$A$194,'Line Performance OK'!S$1,'Job Number'!$B$2:$B$194,'Line Performance OK'!$C16,'Job Number'!$E$2:$E$194,'Line Performance OK'!$A$8),"")</f>
        <v/>
      </c>
      <c r="T16" s="8" t="str">
        <f>IFERROR($C$8/SUMIFS('Job Number'!#REF!,'Job Number'!$A$2:$A$194,'Line Performance OK'!T$1,'Job Number'!$B$2:$B$194,'Line Performance OK'!$C16,'Job Number'!$E$2:$E$194,'Line Performance OK'!$A$8),"")</f>
        <v/>
      </c>
      <c r="U16" s="8" t="str">
        <f>IFERROR($C$8/SUMIFS('Job Number'!#REF!,'Job Number'!$A$2:$A$194,'Line Performance OK'!U$1,'Job Number'!$B$2:$B$194,'Line Performance OK'!$C16,'Job Number'!$E$2:$E$194,'Line Performance OK'!$A$8),"")</f>
        <v/>
      </c>
      <c r="V16" s="8" t="str">
        <f>IFERROR($C$8/SUMIFS('Job Number'!#REF!,'Job Number'!$A$2:$A$194,'Line Performance OK'!V$1,'Job Number'!$B$2:$B$194,'Line Performance OK'!$C16,'Job Number'!$E$2:$E$194,'Line Performance OK'!$A$8),"")</f>
        <v/>
      </c>
      <c r="W16" s="8" t="str">
        <f>IFERROR($C$8/SUMIFS('Job Number'!#REF!,'Job Number'!$A$2:$A$194,'Line Performance OK'!W$1,'Job Number'!$B$2:$B$194,'Line Performance OK'!$C16,'Job Number'!$E$2:$E$194,'Line Performance OK'!$A$8),"")</f>
        <v/>
      </c>
      <c r="X16" s="8" t="str">
        <f>IFERROR($C$8/SUMIFS('Job Number'!#REF!,'Job Number'!$A$2:$A$194,'Line Performance OK'!X$1,'Job Number'!$B$2:$B$194,'Line Performance OK'!$C16,'Job Number'!$E$2:$E$194,'Line Performance OK'!$A$8),"")</f>
        <v/>
      </c>
      <c r="Y16" s="8" t="str">
        <f>IFERROR($C$8/SUMIFS('Job Number'!#REF!,'Job Number'!$A$2:$A$194,'Line Performance OK'!Y$1,'Job Number'!$B$2:$B$194,'Line Performance OK'!$C16,'Job Number'!$E$2:$E$194,'Line Performance OK'!$A$8),"")</f>
        <v/>
      </c>
      <c r="Z16" s="8" t="str">
        <f>IFERROR($C$8/SUMIFS('Job Number'!#REF!,'Job Number'!$A$2:$A$194,'Line Performance OK'!Z$1,'Job Number'!$B$2:$B$194,'Line Performance OK'!$C16,'Job Number'!$E$2:$E$194,'Line Performance OK'!$A$8),"")</f>
        <v/>
      </c>
      <c r="AA16" s="8" t="str">
        <f>IFERROR($C$8/SUMIFS('Job Number'!#REF!,'Job Number'!$A$2:$A$194,'Line Performance OK'!AA$1,'Job Number'!$B$2:$B$194,'Line Performance OK'!$C16,'Job Number'!$E$2:$E$194,'Line Performance OK'!$A$8),"")</f>
        <v/>
      </c>
      <c r="AB16" s="8" t="str">
        <f>IFERROR($C$8/SUMIFS('Job Number'!#REF!,'Job Number'!$A$2:$A$194,'Line Performance OK'!AB$1,'Job Number'!$B$2:$B$194,'Line Performance OK'!$C16,'Job Number'!$E$2:$E$194,'Line Performance OK'!$A$8),"")</f>
        <v/>
      </c>
      <c r="AC16" s="8" t="str">
        <f>IFERROR($C$8/SUMIFS('Job Number'!#REF!,'Job Number'!$A$2:$A$194,'Line Performance OK'!AC$1,'Job Number'!$B$2:$B$194,'Line Performance OK'!$C16,'Job Number'!$E$2:$E$194,'Line Performance OK'!$A$8),"")</f>
        <v/>
      </c>
      <c r="AD16" s="8" t="str">
        <f>IFERROR($C$8/SUMIFS('Job Number'!#REF!,'Job Number'!$A$2:$A$194,'Line Performance OK'!AD$1,'Job Number'!$B$2:$B$194,'Line Performance OK'!$C16,'Job Number'!$E$2:$E$194,'Line Performance OK'!$A$8),"")</f>
        <v/>
      </c>
      <c r="AE16" s="8" t="str">
        <f>IFERROR($C$8/SUMIFS('Job Number'!#REF!,'Job Number'!$A$2:$A$194,'Line Performance OK'!AE$1,'Job Number'!$B$2:$B$194,'Line Performance OK'!$C16,'Job Number'!$E$2:$E$194,'Line Performance OK'!$A$8),"")</f>
        <v/>
      </c>
      <c r="AF16" s="8" t="str">
        <f>IFERROR($C$8/SUMIFS('Job Number'!#REF!,'Job Number'!$A$2:$A$194,'Line Performance OK'!AF$1,'Job Number'!$B$2:$B$194,'Line Performance OK'!$C16,'Job Number'!$E$2:$E$194,'Line Performance OK'!$A$8),"")</f>
        <v/>
      </c>
      <c r="AG16" s="8" t="str">
        <f>IFERROR($C$8/SUMIFS('Job Number'!#REF!,'Job Number'!$A$2:$A$194,'Line Performance OK'!AG$1,'Job Number'!$B$2:$B$194,'Line Performance OK'!$C16,'Job Number'!$E$2:$E$194,'Line Performance OK'!$A$8),"")</f>
        <v/>
      </c>
      <c r="AH16" s="8" t="str">
        <f>IFERROR($C$8/SUMIFS('Job Number'!#REF!,'Job Number'!$A$2:$A$194,'Line Performance OK'!AH$1,'Job Number'!$B$2:$B$194,'Line Performance OK'!$C16,'Job Number'!$E$2:$E$194,'Line Performance OK'!$A$8),"")</f>
        <v/>
      </c>
    </row>
    <row r="17" spans="1:34" ht="15" customHeight="1">
      <c r="B17" s="5">
        <f t="shared" si="0"/>
        <v>1.0267857142857142</v>
      </c>
      <c r="C17" s="7" t="e">
        <f>'Line Output'!#REF!</f>
        <v>#REF!</v>
      </c>
      <c r="D17" s="8" t="str">
        <f>IFERROR($C$8/SUMIFS('Job Number'!#REF!,'Job Number'!$A$2:$A$194,'Line Performance OK'!D$1,'Job Number'!$B$2:$B$194,'Line Performance OK'!$C17,'Job Number'!$E$2:$E$194,'Line Performance OK'!$A$8),"")</f>
        <v/>
      </c>
      <c r="E17" s="8" t="str">
        <f>IFERROR($C$8/SUMIFS('Job Number'!#REF!,'Job Number'!$A$2:$A$194,'Line Performance OK'!E$1,'Job Number'!$B$2:$B$194,'Line Performance OK'!$C17,'Job Number'!$E$2:$E$194,'Line Performance OK'!$A$8),"")</f>
        <v/>
      </c>
      <c r="F17" s="8">
        <v>1.0267857142857142</v>
      </c>
      <c r="G17" s="8" t="str">
        <f>IFERROR($C$8/SUMIFS('Job Number'!#REF!,'Job Number'!$A$2:$A$194,'Line Performance OK'!G$1,'Job Number'!$B$2:$B$194,'Line Performance OK'!$C17,'Job Number'!$E$2:$E$194,'Line Performance OK'!$A$8),"")</f>
        <v/>
      </c>
      <c r="H17" s="8" t="str">
        <f>IFERROR($C$8/SUMIFS('Job Number'!#REF!,'Job Number'!$A$2:$A$194,'Line Performance OK'!H$1,'Job Number'!$B$2:$B$194,'Line Performance OK'!$C17,'Job Number'!$E$2:$E$194,'Line Performance OK'!$A$8),"")</f>
        <v/>
      </c>
      <c r="I17" s="8" t="str">
        <f>IFERROR($C$8/SUMIFS('Job Number'!#REF!,'Job Number'!$A$2:$A$194,'Line Performance OK'!I$1,'Job Number'!$B$2:$B$194,'Line Performance OK'!$C17,'Job Number'!$E$2:$E$194,'Line Performance OK'!$A$8),"")</f>
        <v/>
      </c>
      <c r="J17" s="8" t="str">
        <f>IFERROR($C$8/SUMIFS('Job Number'!#REF!,'Job Number'!$A$2:$A$194,'Line Performance OK'!J$1,'Job Number'!$B$2:$B$194,'Line Performance OK'!$C17,'Job Number'!$E$2:$E$194,'Line Performance OK'!$A$8),"")</f>
        <v/>
      </c>
      <c r="K17" s="8" t="str">
        <f>IFERROR($C$8/SUMIFS('Job Number'!#REF!,'Job Number'!$A$2:$A$194,'Line Performance OK'!K$1,'Job Number'!$B$2:$B$194,'Line Performance OK'!$C17,'Job Number'!$E$2:$E$194,'Line Performance OK'!$A$8),"")</f>
        <v/>
      </c>
      <c r="L17" s="8" t="str">
        <f>IFERROR($C$8/SUMIFS('Job Number'!#REF!,'Job Number'!$A$2:$A$194,'Line Performance OK'!L$1,'Job Number'!$B$2:$B$194,'Line Performance OK'!$C17,'Job Number'!$E$2:$E$194,'Line Performance OK'!$A$8),"")</f>
        <v/>
      </c>
      <c r="M17" s="8" t="str">
        <f>IFERROR($C$8/SUMIFS('Job Number'!#REF!,'Job Number'!$A$2:$A$194,'Line Performance OK'!M$1,'Job Number'!$B$2:$B$194,'Line Performance OK'!$C17,'Job Number'!$E$2:$E$194,'Line Performance OK'!$A$8),"")</f>
        <v/>
      </c>
      <c r="N17" s="8" t="str">
        <f>IFERROR($C$8/SUMIFS('Job Number'!#REF!,'Job Number'!$A$2:$A$194,'Line Performance OK'!N$1,'Job Number'!$B$2:$B$194,'Line Performance OK'!$C17,'Job Number'!$E$2:$E$194,'Line Performance OK'!$A$8),"")</f>
        <v/>
      </c>
      <c r="O17" s="8" t="str">
        <f>IFERROR($C$8/SUMIFS('Job Number'!#REF!,'Job Number'!$A$2:$A$194,'Line Performance OK'!O$1,'Job Number'!$B$2:$B$194,'Line Performance OK'!$C17,'Job Number'!$E$2:$E$194,'Line Performance OK'!$A$8),"")</f>
        <v/>
      </c>
      <c r="P17" s="8" t="str">
        <f>IFERROR($C$8/SUMIFS('Job Number'!#REF!,'Job Number'!$A$2:$A$194,'Line Performance OK'!P$1,'Job Number'!$B$2:$B$194,'Line Performance OK'!$C17,'Job Number'!$E$2:$E$194,'Line Performance OK'!$A$8),"")</f>
        <v/>
      </c>
      <c r="Q17" s="8" t="str">
        <f>IFERROR($C$8/SUMIFS('Job Number'!#REF!,'Job Number'!$A$2:$A$194,'Line Performance OK'!Q$1,'Job Number'!$B$2:$B$194,'Line Performance OK'!$C17,'Job Number'!$E$2:$E$194,'Line Performance OK'!$A$8),"")</f>
        <v/>
      </c>
      <c r="R17" s="8" t="str">
        <f>IFERROR($C$8/SUMIFS('Job Number'!#REF!,'Job Number'!$A$2:$A$194,'Line Performance OK'!R$1,'Job Number'!$B$2:$B$194,'Line Performance OK'!$C17,'Job Number'!$E$2:$E$194,'Line Performance OK'!$A$8),"")</f>
        <v/>
      </c>
      <c r="S17" s="8" t="str">
        <f>IFERROR($C$8/SUMIFS('Job Number'!#REF!,'Job Number'!$A$2:$A$194,'Line Performance OK'!S$1,'Job Number'!$B$2:$B$194,'Line Performance OK'!$C17,'Job Number'!$E$2:$E$194,'Line Performance OK'!$A$8),"")</f>
        <v/>
      </c>
      <c r="T17" s="8" t="str">
        <f>IFERROR($C$8/SUMIFS('Job Number'!#REF!,'Job Number'!$A$2:$A$194,'Line Performance OK'!T$1,'Job Number'!$B$2:$B$194,'Line Performance OK'!$C17,'Job Number'!$E$2:$E$194,'Line Performance OK'!$A$8),"")</f>
        <v/>
      </c>
      <c r="U17" s="8" t="str">
        <f>IFERROR($C$8/SUMIFS('Job Number'!#REF!,'Job Number'!$A$2:$A$194,'Line Performance OK'!U$1,'Job Number'!$B$2:$B$194,'Line Performance OK'!$C17,'Job Number'!$E$2:$E$194,'Line Performance OK'!$A$8),"")</f>
        <v/>
      </c>
      <c r="V17" s="8" t="str">
        <f>IFERROR($C$8/SUMIFS('Job Number'!#REF!,'Job Number'!$A$2:$A$194,'Line Performance OK'!V$1,'Job Number'!$B$2:$B$194,'Line Performance OK'!$C17,'Job Number'!$E$2:$E$194,'Line Performance OK'!$A$8),"")</f>
        <v/>
      </c>
      <c r="W17" s="8" t="str">
        <f>IFERROR($C$8/SUMIFS('Job Number'!#REF!,'Job Number'!$A$2:$A$194,'Line Performance OK'!W$1,'Job Number'!$B$2:$B$194,'Line Performance OK'!$C17,'Job Number'!$E$2:$E$194,'Line Performance OK'!$A$8),"")</f>
        <v/>
      </c>
      <c r="X17" s="8" t="str">
        <f>IFERROR($C$8/SUMIFS('Job Number'!#REF!,'Job Number'!$A$2:$A$194,'Line Performance OK'!X$1,'Job Number'!$B$2:$B$194,'Line Performance OK'!$C17,'Job Number'!$E$2:$E$194,'Line Performance OK'!$A$8),"")</f>
        <v/>
      </c>
      <c r="Y17" s="8" t="str">
        <f>IFERROR($C$8/SUMIFS('Job Number'!#REF!,'Job Number'!$A$2:$A$194,'Line Performance OK'!Y$1,'Job Number'!$B$2:$B$194,'Line Performance OK'!$C17,'Job Number'!$E$2:$E$194,'Line Performance OK'!$A$8),"")</f>
        <v/>
      </c>
      <c r="Z17" s="8" t="str">
        <f>IFERROR($C$8/SUMIFS('Job Number'!#REF!,'Job Number'!$A$2:$A$194,'Line Performance OK'!Z$1,'Job Number'!$B$2:$B$194,'Line Performance OK'!$C17,'Job Number'!$E$2:$E$194,'Line Performance OK'!$A$8),"")</f>
        <v/>
      </c>
      <c r="AA17" s="8" t="str">
        <f>IFERROR($C$8/SUMIFS('Job Number'!#REF!,'Job Number'!$A$2:$A$194,'Line Performance OK'!AA$1,'Job Number'!$B$2:$B$194,'Line Performance OK'!$C17,'Job Number'!$E$2:$E$194,'Line Performance OK'!$A$8),"")</f>
        <v/>
      </c>
      <c r="AB17" s="8" t="str">
        <f>IFERROR($C$8/SUMIFS('Job Number'!#REF!,'Job Number'!$A$2:$A$194,'Line Performance OK'!AB$1,'Job Number'!$B$2:$B$194,'Line Performance OK'!$C17,'Job Number'!$E$2:$E$194,'Line Performance OK'!$A$8),"")</f>
        <v/>
      </c>
      <c r="AC17" s="8" t="str">
        <f>IFERROR($C$8/SUMIFS('Job Number'!#REF!,'Job Number'!$A$2:$A$194,'Line Performance OK'!AC$1,'Job Number'!$B$2:$B$194,'Line Performance OK'!$C17,'Job Number'!$E$2:$E$194,'Line Performance OK'!$A$8),"")</f>
        <v/>
      </c>
      <c r="AD17" s="8" t="str">
        <f>IFERROR($C$8/SUMIFS('Job Number'!#REF!,'Job Number'!$A$2:$A$194,'Line Performance OK'!AD$1,'Job Number'!$B$2:$B$194,'Line Performance OK'!$C17,'Job Number'!$E$2:$E$194,'Line Performance OK'!$A$8),"")</f>
        <v/>
      </c>
      <c r="AE17" s="8" t="str">
        <f>IFERROR($C$8/SUMIFS('Job Number'!#REF!,'Job Number'!$A$2:$A$194,'Line Performance OK'!AE$1,'Job Number'!$B$2:$B$194,'Line Performance OK'!$C17,'Job Number'!$E$2:$E$194,'Line Performance OK'!$A$8),"")</f>
        <v/>
      </c>
      <c r="AF17" s="8" t="str">
        <f>IFERROR($C$8/SUMIFS('Job Number'!#REF!,'Job Number'!$A$2:$A$194,'Line Performance OK'!AF$1,'Job Number'!$B$2:$B$194,'Line Performance OK'!$C17,'Job Number'!$E$2:$E$194,'Line Performance OK'!$A$8),"")</f>
        <v/>
      </c>
      <c r="AG17" s="8" t="str">
        <f>IFERROR($C$8/SUMIFS('Job Number'!#REF!,'Job Number'!$A$2:$A$194,'Line Performance OK'!AG$1,'Job Number'!$B$2:$B$194,'Line Performance OK'!$C17,'Job Number'!$E$2:$E$194,'Line Performance OK'!$A$8),"")</f>
        <v/>
      </c>
      <c r="AH17" s="8" t="str">
        <f>IFERROR($C$8/SUMIFS('Job Number'!#REF!,'Job Number'!$A$2:$A$194,'Line Performance OK'!AH$1,'Job Number'!$B$2:$B$194,'Line Performance OK'!$C17,'Job Number'!$E$2:$E$194,'Line Performance OK'!$A$8),"")</f>
        <v/>
      </c>
    </row>
    <row r="18" spans="1:34" ht="15" customHeight="1">
      <c r="B18" s="5">
        <f t="shared" si="0"/>
        <v>1.0267857142857142</v>
      </c>
      <c r="C18" s="7" t="e">
        <f>'Line Output'!#REF!</f>
        <v>#REF!</v>
      </c>
      <c r="D18" s="8" t="str">
        <f>IFERROR($C$8/SUMIFS('Job Number'!#REF!,'Job Number'!$A$2:$A$194,'Line Performance OK'!D$1,'Job Number'!$B$2:$B$194,'Line Performance OK'!$C18,'Job Number'!$E$2:$E$194,'Line Performance OK'!$A$8),"")</f>
        <v/>
      </c>
      <c r="E18" s="8" t="str">
        <f>IFERROR($C$8/SUMIFS('Job Number'!#REF!,'Job Number'!$A$2:$A$194,'Line Performance OK'!E$1,'Job Number'!$B$2:$B$194,'Line Performance OK'!$C18,'Job Number'!$E$2:$E$194,'Line Performance OK'!$A$8),"")</f>
        <v/>
      </c>
      <c r="F18" s="8">
        <v>1.0267857142857142</v>
      </c>
      <c r="G18" s="8" t="str">
        <f>IFERROR($C$8/SUMIFS('Job Number'!#REF!,'Job Number'!$A$2:$A$194,'Line Performance OK'!G$1,'Job Number'!$B$2:$B$194,'Line Performance OK'!$C18,'Job Number'!$E$2:$E$194,'Line Performance OK'!$A$8),"")</f>
        <v/>
      </c>
      <c r="H18" s="8" t="str">
        <f>IFERROR($C$8/SUMIFS('Job Number'!#REF!,'Job Number'!$A$2:$A$194,'Line Performance OK'!H$1,'Job Number'!$B$2:$B$194,'Line Performance OK'!$C18,'Job Number'!$E$2:$E$194,'Line Performance OK'!$A$8),"")</f>
        <v/>
      </c>
      <c r="I18" s="8" t="str">
        <f>IFERROR($C$8/SUMIFS('Job Number'!#REF!,'Job Number'!$A$2:$A$194,'Line Performance OK'!I$1,'Job Number'!$B$2:$B$194,'Line Performance OK'!$C18,'Job Number'!$E$2:$E$194,'Line Performance OK'!$A$8),"")</f>
        <v/>
      </c>
      <c r="J18" s="8" t="str">
        <f>IFERROR($C$8/SUMIFS('Job Number'!#REF!,'Job Number'!$A$2:$A$194,'Line Performance OK'!J$1,'Job Number'!$B$2:$B$194,'Line Performance OK'!$C18,'Job Number'!$E$2:$E$194,'Line Performance OK'!$A$8),"")</f>
        <v/>
      </c>
      <c r="K18" s="8" t="str">
        <f>IFERROR($C$8/SUMIFS('Job Number'!#REF!,'Job Number'!$A$2:$A$194,'Line Performance OK'!K$1,'Job Number'!$B$2:$B$194,'Line Performance OK'!$C18,'Job Number'!$E$2:$E$194,'Line Performance OK'!$A$8),"")</f>
        <v/>
      </c>
      <c r="L18" s="8" t="str">
        <f>IFERROR($C$8/SUMIFS('Job Number'!#REF!,'Job Number'!$A$2:$A$194,'Line Performance OK'!L$1,'Job Number'!$B$2:$B$194,'Line Performance OK'!$C18,'Job Number'!$E$2:$E$194,'Line Performance OK'!$A$8),"")</f>
        <v/>
      </c>
      <c r="M18" s="8" t="str">
        <f>IFERROR($C$8/SUMIFS('Job Number'!#REF!,'Job Number'!$A$2:$A$194,'Line Performance OK'!M$1,'Job Number'!$B$2:$B$194,'Line Performance OK'!$C18,'Job Number'!$E$2:$E$194,'Line Performance OK'!$A$8),"")</f>
        <v/>
      </c>
      <c r="N18" s="8" t="str">
        <f>IFERROR($C$8/SUMIFS('Job Number'!#REF!,'Job Number'!$A$2:$A$194,'Line Performance OK'!N$1,'Job Number'!$B$2:$B$194,'Line Performance OK'!$C18,'Job Number'!$E$2:$E$194,'Line Performance OK'!$A$8),"")</f>
        <v/>
      </c>
      <c r="O18" s="8" t="str">
        <f>IFERROR($C$8/SUMIFS('Job Number'!#REF!,'Job Number'!$A$2:$A$194,'Line Performance OK'!O$1,'Job Number'!$B$2:$B$194,'Line Performance OK'!$C18,'Job Number'!$E$2:$E$194,'Line Performance OK'!$A$8),"")</f>
        <v/>
      </c>
      <c r="P18" s="8" t="str">
        <f>IFERROR($C$8/SUMIFS('Job Number'!#REF!,'Job Number'!$A$2:$A$194,'Line Performance OK'!P$1,'Job Number'!$B$2:$B$194,'Line Performance OK'!$C18,'Job Number'!$E$2:$E$194,'Line Performance OK'!$A$8),"")</f>
        <v/>
      </c>
      <c r="Q18" s="8" t="str">
        <f>IFERROR($C$8/SUMIFS('Job Number'!#REF!,'Job Number'!$A$2:$A$194,'Line Performance OK'!Q$1,'Job Number'!$B$2:$B$194,'Line Performance OK'!$C18,'Job Number'!$E$2:$E$194,'Line Performance OK'!$A$8),"")</f>
        <v/>
      </c>
      <c r="R18" s="8" t="str">
        <f>IFERROR($C$8/SUMIFS('Job Number'!#REF!,'Job Number'!$A$2:$A$194,'Line Performance OK'!R$1,'Job Number'!$B$2:$B$194,'Line Performance OK'!$C18,'Job Number'!$E$2:$E$194,'Line Performance OK'!$A$8),"")</f>
        <v/>
      </c>
      <c r="S18" s="8" t="str">
        <f>IFERROR($C$8/SUMIFS('Job Number'!#REF!,'Job Number'!$A$2:$A$194,'Line Performance OK'!S$1,'Job Number'!$B$2:$B$194,'Line Performance OK'!$C18,'Job Number'!$E$2:$E$194,'Line Performance OK'!$A$8),"")</f>
        <v/>
      </c>
      <c r="T18" s="8" t="str">
        <f>IFERROR($C$8/SUMIFS('Job Number'!#REF!,'Job Number'!$A$2:$A$194,'Line Performance OK'!T$1,'Job Number'!$B$2:$B$194,'Line Performance OK'!$C18,'Job Number'!$E$2:$E$194,'Line Performance OK'!$A$8),"")</f>
        <v/>
      </c>
      <c r="U18" s="8" t="str">
        <f>IFERROR($C$8/SUMIFS('Job Number'!#REF!,'Job Number'!$A$2:$A$194,'Line Performance OK'!U$1,'Job Number'!$B$2:$B$194,'Line Performance OK'!$C18,'Job Number'!$E$2:$E$194,'Line Performance OK'!$A$8),"")</f>
        <v/>
      </c>
      <c r="V18" s="8" t="str">
        <f>IFERROR($C$8/SUMIFS('Job Number'!#REF!,'Job Number'!$A$2:$A$194,'Line Performance OK'!V$1,'Job Number'!$B$2:$B$194,'Line Performance OK'!$C18,'Job Number'!$E$2:$E$194,'Line Performance OK'!$A$8),"")</f>
        <v/>
      </c>
      <c r="W18" s="8" t="str">
        <f>IFERROR($C$8/SUMIFS('Job Number'!#REF!,'Job Number'!$A$2:$A$194,'Line Performance OK'!W$1,'Job Number'!$B$2:$B$194,'Line Performance OK'!$C18,'Job Number'!$E$2:$E$194,'Line Performance OK'!$A$8),"")</f>
        <v/>
      </c>
      <c r="X18" s="8" t="str">
        <f>IFERROR($C$8/SUMIFS('Job Number'!#REF!,'Job Number'!$A$2:$A$194,'Line Performance OK'!X$1,'Job Number'!$B$2:$B$194,'Line Performance OK'!$C18,'Job Number'!$E$2:$E$194,'Line Performance OK'!$A$8),"")</f>
        <v/>
      </c>
      <c r="Y18" s="8" t="str">
        <f>IFERROR($C$8/SUMIFS('Job Number'!#REF!,'Job Number'!$A$2:$A$194,'Line Performance OK'!Y$1,'Job Number'!$B$2:$B$194,'Line Performance OK'!$C18,'Job Number'!$E$2:$E$194,'Line Performance OK'!$A$8),"")</f>
        <v/>
      </c>
      <c r="Z18" s="8" t="str">
        <f>IFERROR($C$8/SUMIFS('Job Number'!#REF!,'Job Number'!$A$2:$A$194,'Line Performance OK'!Z$1,'Job Number'!$B$2:$B$194,'Line Performance OK'!$C18,'Job Number'!$E$2:$E$194,'Line Performance OK'!$A$8),"")</f>
        <v/>
      </c>
      <c r="AA18" s="8" t="str">
        <f>IFERROR($C$8/SUMIFS('Job Number'!#REF!,'Job Number'!$A$2:$A$194,'Line Performance OK'!AA$1,'Job Number'!$B$2:$B$194,'Line Performance OK'!$C18,'Job Number'!$E$2:$E$194,'Line Performance OK'!$A$8),"")</f>
        <v/>
      </c>
      <c r="AB18" s="8" t="str">
        <f>IFERROR($C$8/SUMIFS('Job Number'!#REF!,'Job Number'!$A$2:$A$194,'Line Performance OK'!AB$1,'Job Number'!$B$2:$B$194,'Line Performance OK'!$C18,'Job Number'!$E$2:$E$194,'Line Performance OK'!$A$8),"")</f>
        <v/>
      </c>
      <c r="AC18" s="8" t="str">
        <f>IFERROR($C$8/SUMIFS('Job Number'!#REF!,'Job Number'!$A$2:$A$194,'Line Performance OK'!AC$1,'Job Number'!$B$2:$B$194,'Line Performance OK'!$C18,'Job Number'!$E$2:$E$194,'Line Performance OK'!$A$8),"")</f>
        <v/>
      </c>
      <c r="AD18" s="8" t="str">
        <f>IFERROR($C$8/SUMIFS('Job Number'!#REF!,'Job Number'!$A$2:$A$194,'Line Performance OK'!AD$1,'Job Number'!$B$2:$B$194,'Line Performance OK'!$C18,'Job Number'!$E$2:$E$194,'Line Performance OK'!$A$8),"")</f>
        <v/>
      </c>
      <c r="AE18" s="8" t="str">
        <f>IFERROR($C$8/SUMIFS('Job Number'!#REF!,'Job Number'!$A$2:$A$194,'Line Performance OK'!AE$1,'Job Number'!$B$2:$B$194,'Line Performance OK'!$C18,'Job Number'!$E$2:$E$194,'Line Performance OK'!$A$8),"")</f>
        <v/>
      </c>
      <c r="AF18" s="8" t="str">
        <f>IFERROR($C$8/SUMIFS('Job Number'!#REF!,'Job Number'!$A$2:$A$194,'Line Performance OK'!AF$1,'Job Number'!$B$2:$B$194,'Line Performance OK'!$C18,'Job Number'!$E$2:$E$194,'Line Performance OK'!$A$8),"")</f>
        <v/>
      </c>
      <c r="AG18" s="8" t="str">
        <f>IFERROR($C$8/SUMIFS('Job Number'!#REF!,'Job Number'!$A$2:$A$194,'Line Performance OK'!AG$1,'Job Number'!$B$2:$B$194,'Line Performance OK'!$C18,'Job Number'!$E$2:$E$194,'Line Performance OK'!$A$8),"")</f>
        <v/>
      </c>
      <c r="AH18" s="8" t="str">
        <f>IFERROR($C$8/SUMIFS('Job Number'!#REF!,'Job Number'!$A$2:$A$194,'Line Performance OK'!AH$1,'Job Number'!$B$2:$B$194,'Line Performance OK'!$C18,'Job Number'!$E$2:$E$194,'Line Performance OK'!$A$8),"")</f>
        <v/>
      </c>
    </row>
    <row r="19" spans="1:34" ht="15" customHeight="1">
      <c r="B19" s="5">
        <f t="shared" si="0"/>
        <v>1.0267857142857142</v>
      </c>
      <c r="C19" s="7" t="e">
        <f>'Line Output'!#REF!</f>
        <v>#REF!</v>
      </c>
      <c r="D19" s="8" t="str">
        <f>IFERROR($C$8/SUMIFS('Job Number'!#REF!,'Job Number'!$A$2:$A$194,'Line Performance OK'!D$1,'Job Number'!$B$2:$B$194,'Line Performance OK'!$C19,'Job Number'!$E$2:$E$194,'Line Performance OK'!$A$8),"")</f>
        <v/>
      </c>
      <c r="E19" s="8" t="str">
        <f>IFERROR($C$8/SUMIFS('Job Number'!#REF!,'Job Number'!$A$2:$A$194,'Line Performance OK'!E$1,'Job Number'!$B$2:$B$194,'Line Performance OK'!$C19,'Job Number'!$E$2:$E$194,'Line Performance OK'!$A$8),"")</f>
        <v/>
      </c>
      <c r="F19" s="8">
        <v>1.0267857142857142</v>
      </c>
      <c r="G19" s="8" t="str">
        <f>IFERROR($C$8/SUMIFS('Job Number'!#REF!,'Job Number'!$A$2:$A$194,'Line Performance OK'!G$1,'Job Number'!$B$2:$B$194,'Line Performance OK'!$C19,'Job Number'!$E$2:$E$194,'Line Performance OK'!$A$8),"")</f>
        <v/>
      </c>
      <c r="H19" s="8" t="str">
        <f>IFERROR($C$8/SUMIFS('Job Number'!#REF!,'Job Number'!$A$2:$A$194,'Line Performance OK'!H$1,'Job Number'!$B$2:$B$194,'Line Performance OK'!$C19,'Job Number'!$E$2:$E$194,'Line Performance OK'!$A$8),"")</f>
        <v/>
      </c>
      <c r="I19" s="8" t="str">
        <f>IFERROR($C$8/SUMIFS('Job Number'!#REF!,'Job Number'!$A$2:$A$194,'Line Performance OK'!I$1,'Job Number'!$B$2:$B$194,'Line Performance OK'!$C19,'Job Number'!$E$2:$E$194,'Line Performance OK'!$A$8),"")</f>
        <v/>
      </c>
      <c r="J19" s="8" t="str">
        <f>IFERROR($C$8/SUMIFS('Job Number'!#REF!,'Job Number'!$A$2:$A$194,'Line Performance OK'!J$1,'Job Number'!$B$2:$B$194,'Line Performance OK'!$C19,'Job Number'!$E$2:$E$194,'Line Performance OK'!$A$8),"")</f>
        <v/>
      </c>
      <c r="K19" s="8" t="str">
        <f>IFERROR($C$8/SUMIFS('Job Number'!#REF!,'Job Number'!$A$2:$A$194,'Line Performance OK'!K$1,'Job Number'!$B$2:$B$194,'Line Performance OK'!$C19,'Job Number'!$E$2:$E$194,'Line Performance OK'!$A$8),"")</f>
        <v/>
      </c>
      <c r="L19" s="8" t="str">
        <f>IFERROR($C$8/SUMIFS('Job Number'!#REF!,'Job Number'!$A$2:$A$194,'Line Performance OK'!L$1,'Job Number'!$B$2:$B$194,'Line Performance OK'!$C19,'Job Number'!$E$2:$E$194,'Line Performance OK'!$A$8),"")</f>
        <v/>
      </c>
      <c r="M19" s="8" t="str">
        <f>IFERROR($C$8/SUMIFS('Job Number'!#REF!,'Job Number'!$A$2:$A$194,'Line Performance OK'!M$1,'Job Number'!$B$2:$B$194,'Line Performance OK'!$C19,'Job Number'!$E$2:$E$194,'Line Performance OK'!$A$8),"")</f>
        <v/>
      </c>
      <c r="N19" s="8" t="str">
        <f>IFERROR($C$8/SUMIFS('Job Number'!#REF!,'Job Number'!$A$2:$A$194,'Line Performance OK'!N$1,'Job Number'!$B$2:$B$194,'Line Performance OK'!$C19,'Job Number'!$E$2:$E$194,'Line Performance OK'!$A$8),"")</f>
        <v/>
      </c>
      <c r="O19" s="8" t="str">
        <f>IFERROR($C$8/SUMIFS('Job Number'!#REF!,'Job Number'!$A$2:$A$194,'Line Performance OK'!O$1,'Job Number'!$B$2:$B$194,'Line Performance OK'!$C19,'Job Number'!$E$2:$E$194,'Line Performance OK'!$A$8),"")</f>
        <v/>
      </c>
      <c r="P19" s="8" t="str">
        <f>IFERROR($C$8/SUMIFS('Job Number'!#REF!,'Job Number'!$A$2:$A$194,'Line Performance OK'!P$1,'Job Number'!$B$2:$B$194,'Line Performance OK'!$C19,'Job Number'!$E$2:$E$194,'Line Performance OK'!$A$8),"")</f>
        <v/>
      </c>
      <c r="Q19" s="8" t="str">
        <f>IFERROR($C$8/SUMIFS('Job Number'!#REF!,'Job Number'!$A$2:$A$194,'Line Performance OK'!Q$1,'Job Number'!$B$2:$B$194,'Line Performance OK'!$C19,'Job Number'!$E$2:$E$194,'Line Performance OK'!$A$8),"")</f>
        <v/>
      </c>
      <c r="R19" s="8" t="str">
        <f>IFERROR($C$8/SUMIFS('Job Number'!#REF!,'Job Number'!$A$2:$A$194,'Line Performance OK'!R$1,'Job Number'!$B$2:$B$194,'Line Performance OK'!$C19,'Job Number'!$E$2:$E$194,'Line Performance OK'!$A$8),"")</f>
        <v/>
      </c>
      <c r="S19" s="8" t="str">
        <f>IFERROR($C$8/SUMIFS('Job Number'!#REF!,'Job Number'!$A$2:$A$194,'Line Performance OK'!S$1,'Job Number'!$B$2:$B$194,'Line Performance OK'!$C19,'Job Number'!$E$2:$E$194,'Line Performance OK'!$A$8),"")</f>
        <v/>
      </c>
      <c r="T19" s="8" t="str">
        <f>IFERROR($C$8/SUMIFS('Job Number'!#REF!,'Job Number'!$A$2:$A$194,'Line Performance OK'!T$1,'Job Number'!$B$2:$B$194,'Line Performance OK'!$C19,'Job Number'!$E$2:$E$194,'Line Performance OK'!$A$8),"")</f>
        <v/>
      </c>
      <c r="U19" s="8" t="str">
        <f>IFERROR($C$8/SUMIFS('Job Number'!#REF!,'Job Number'!$A$2:$A$194,'Line Performance OK'!U$1,'Job Number'!$B$2:$B$194,'Line Performance OK'!$C19,'Job Number'!$E$2:$E$194,'Line Performance OK'!$A$8),"")</f>
        <v/>
      </c>
      <c r="V19" s="8" t="str">
        <f>IFERROR($C$8/SUMIFS('Job Number'!#REF!,'Job Number'!$A$2:$A$194,'Line Performance OK'!V$1,'Job Number'!$B$2:$B$194,'Line Performance OK'!$C19,'Job Number'!$E$2:$E$194,'Line Performance OK'!$A$8),"")</f>
        <v/>
      </c>
      <c r="W19" s="8" t="str">
        <f>IFERROR($C$8/SUMIFS('Job Number'!#REF!,'Job Number'!$A$2:$A$194,'Line Performance OK'!W$1,'Job Number'!$B$2:$B$194,'Line Performance OK'!$C19,'Job Number'!$E$2:$E$194,'Line Performance OK'!$A$8),"")</f>
        <v/>
      </c>
      <c r="X19" s="8" t="str">
        <f>IFERROR($C$8/SUMIFS('Job Number'!#REF!,'Job Number'!$A$2:$A$194,'Line Performance OK'!X$1,'Job Number'!$B$2:$B$194,'Line Performance OK'!$C19,'Job Number'!$E$2:$E$194,'Line Performance OK'!$A$8),"")</f>
        <v/>
      </c>
      <c r="Y19" s="8" t="str">
        <f>IFERROR($C$8/SUMIFS('Job Number'!#REF!,'Job Number'!$A$2:$A$194,'Line Performance OK'!Y$1,'Job Number'!$B$2:$B$194,'Line Performance OK'!$C19,'Job Number'!$E$2:$E$194,'Line Performance OK'!$A$8),"")</f>
        <v/>
      </c>
      <c r="Z19" s="8" t="str">
        <f>IFERROR($C$8/SUMIFS('Job Number'!#REF!,'Job Number'!$A$2:$A$194,'Line Performance OK'!Z$1,'Job Number'!$B$2:$B$194,'Line Performance OK'!$C19,'Job Number'!$E$2:$E$194,'Line Performance OK'!$A$8),"")</f>
        <v/>
      </c>
      <c r="AA19" s="8" t="str">
        <f>IFERROR($C$8/SUMIFS('Job Number'!#REF!,'Job Number'!$A$2:$A$194,'Line Performance OK'!AA$1,'Job Number'!$B$2:$B$194,'Line Performance OK'!$C19,'Job Number'!$E$2:$E$194,'Line Performance OK'!$A$8),"")</f>
        <v/>
      </c>
      <c r="AB19" s="8" t="str">
        <f>IFERROR($C$8/SUMIFS('Job Number'!#REF!,'Job Number'!$A$2:$A$194,'Line Performance OK'!AB$1,'Job Number'!$B$2:$B$194,'Line Performance OK'!$C19,'Job Number'!$E$2:$E$194,'Line Performance OK'!$A$8),"")</f>
        <v/>
      </c>
      <c r="AC19" s="8" t="str">
        <f>IFERROR($C$8/SUMIFS('Job Number'!#REF!,'Job Number'!$A$2:$A$194,'Line Performance OK'!AC$1,'Job Number'!$B$2:$B$194,'Line Performance OK'!$C19,'Job Number'!$E$2:$E$194,'Line Performance OK'!$A$8),"")</f>
        <v/>
      </c>
      <c r="AD19" s="8" t="str">
        <f>IFERROR($C$8/SUMIFS('Job Number'!#REF!,'Job Number'!$A$2:$A$194,'Line Performance OK'!AD$1,'Job Number'!$B$2:$B$194,'Line Performance OK'!$C19,'Job Number'!$E$2:$E$194,'Line Performance OK'!$A$8),"")</f>
        <v/>
      </c>
      <c r="AE19" s="8" t="str">
        <f>IFERROR($C$8/SUMIFS('Job Number'!#REF!,'Job Number'!$A$2:$A$194,'Line Performance OK'!AE$1,'Job Number'!$B$2:$B$194,'Line Performance OK'!$C19,'Job Number'!$E$2:$E$194,'Line Performance OK'!$A$8),"")</f>
        <v/>
      </c>
      <c r="AF19" s="8" t="str">
        <f>IFERROR($C$8/SUMIFS('Job Number'!#REF!,'Job Number'!$A$2:$A$194,'Line Performance OK'!AF$1,'Job Number'!$B$2:$B$194,'Line Performance OK'!$C19,'Job Number'!$E$2:$E$194,'Line Performance OK'!$A$8),"")</f>
        <v/>
      </c>
      <c r="AG19" s="8" t="str">
        <f>IFERROR($C$8/SUMIFS('Job Number'!#REF!,'Job Number'!$A$2:$A$194,'Line Performance OK'!AG$1,'Job Number'!$B$2:$B$194,'Line Performance OK'!$C19,'Job Number'!$E$2:$E$194,'Line Performance OK'!$A$8),"")</f>
        <v/>
      </c>
      <c r="AH19" s="8" t="str">
        <f>IFERROR($C$8/SUMIFS('Job Number'!#REF!,'Job Number'!$A$2:$A$194,'Line Performance OK'!AH$1,'Job Number'!$B$2:$B$194,'Line Performance OK'!$C19,'Job Number'!$E$2:$E$194,'Line Performance OK'!$A$8),"")</f>
        <v/>
      </c>
    </row>
    <row r="20" spans="1:34" ht="15" customHeight="1">
      <c r="B20" s="5">
        <f t="shared" si="0"/>
        <v>1.0267857142857142</v>
      </c>
      <c r="C20" s="7" t="e">
        <f>'Line Output'!#REF!</f>
        <v>#REF!</v>
      </c>
      <c r="D20" s="8" t="str">
        <f>IFERROR($C$8/SUMIFS('Job Number'!#REF!,'Job Number'!$A$2:$A$194,'Line Performance OK'!D$1,'Job Number'!$B$2:$B$194,'Line Performance OK'!$C20,'Job Number'!$E$2:$E$194,'Line Performance OK'!$A$8),"")</f>
        <v/>
      </c>
      <c r="E20" s="8" t="str">
        <f>IFERROR($C$8/SUMIFS('Job Number'!#REF!,'Job Number'!$A$2:$A$194,'Line Performance OK'!E$1,'Job Number'!$B$2:$B$194,'Line Performance OK'!$C20,'Job Number'!$E$2:$E$194,'Line Performance OK'!$A$8),"")</f>
        <v/>
      </c>
      <c r="F20" s="8">
        <v>1.0267857142857142</v>
      </c>
      <c r="G20" s="8" t="str">
        <f>IFERROR($C$8/SUMIFS('Job Number'!#REF!,'Job Number'!$A$2:$A$194,'Line Performance OK'!G$1,'Job Number'!$B$2:$B$194,'Line Performance OK'!$C20,'Job Number'!$E$2:$E$194,'Line Performance OK'!$A$8),"")</f>
        <v/>
      </c>
      <c r="H20" s="8" t="str">
        <f>IFERROR($C$8/SUMIFS('Job Number'!#REF!,'Job Number'!$A$2:$A$194,'Line Performance OK'!H$1,'Job Number'!$B$2:$B$194,'Line Performance OK'!$C20,'Job Number'!$E$2:$E$194,'Line Performance OK'!$A$8),"")</f>
        <v/>
      </c>
      <c r="I20" s="8" t="str">
        <f>IFERROR($C$8/SUMIFS('Job Number'!#REF!,'Job Number'!$A$2:$A$194,'Line Performance OK'!I$1,'Job Number'!$B$2:$B$194,'Line Performance OK'!$C20,'Job Number'!$E$2:$E$194,'Line Performance OK'!$A$8),"")</f>
        <v/>
      </c>
      <c r="J20" s="8" t="str">
        <f>IFERROR($C$8/SUMIFS('Job Number'!#REF!,'Job Number'!$A$2:$A$194,'Line Performance OK'!J$1,'Job Number'!$B$2:$B$194,'Line Performance OK'!$C20,'Job Number'!$E$2:$E$194,'Line Performance OK'!$A$8),"")</f>
        <v/>
      </c>
      <c r="K20" s="8" t="str">
        <f>IFERROR($C$8/SUMIFS('Job Number'!#REF!,'Job Number'!$A$2:$A$194,'Line Performance OK'!K$1,'Job Number'!$B$2:$B$194,'Line Performance OK'!$C20,'Job Number'!$E$2:$E$194,'Line Performance OK'!$A$8),"")</f>
        <v/>
      </c>
      <c r="L20" s="8" t="str">
        <f>IFERROR($C$8/SUMIFS('Job Number'!#REF!,'Job Number'!$A$2:$A$194,'Line Performance OK'!L$1,'Job Number'!$B$2:$B$194,'Line Performance OK'!$C20,'Job Number'!$E$2:$E$194,'Line Performance OK'!$A$8),"")</f>
        <v/>
      </c>
      <c r="M20" s="8" t="str">
        <f>IFERROR($C$8/SUMIFS('Job Number'!#REF!,'Job Number'!$A$2:$A$194,'Line Performance OK'!M$1,'Job Number'!$B$2:$B$194,'Line Performance OK'!$C20,'Job Number'!$E$2:$E$194,'Line Performance OK'!$A$8),"")</f>
        <v/>
      </c>
      <c r="N20" s="8" t="str">
        <f>IFERROR($C$8/SUMIFS('Job Number'!#REF!,'Job Number'!$A$2:$A$194,'Line Performance OK'!N$1,'Job Number'!$B$2:$B$194,'Line Performance OK'!$C20,'Job Number'!$E$2:$E$194,'Line Performance OK'!$A$8),"")</f>
        <v/>
      </c>
      <c r="O20" s="8" t="str">
        <f>IFERROR($C$8/SUMIFS('Job Number'!#REF!,'Job Number'!$A$2:$A$194,'Line Performance OK'!O$1,'Job Number'!$B$2:$B$194,'Line Performance OK'!$C20,'Job Number'!$E$2:$E$194,'Line Performance OK'!$A$8),"")</f>
        <v/>
      </c>
      <c r="P20" s="8" t="str">
        <f>IFERROR($C$8/SUMIFS('Job Number'!#REF!,'Job Number'!$A$2:$A$194,'Line Performance OK'!P$1,'Job Number'!$B$2:$B$194,'Line Performance OK'!$C20,'Job Number'!$E$2:$E$194,'Line Performance OK'!$A$8),"")</f>
        <v/>
      </c>
      <c r="Q20" s="8" t="str">
        <f>IFERROR($C$8/SUMIFS('Job Number'!#REF!,'Job Number'!$A$2:$A$194,'Line Performance OK'!Q$1,'Job Number'!$B$2:$B$194,'Line Performance OK'!$C20,'Job Number'!$E$2:$E$194,'Line Performance OK'!$A$8),"")</f>
        <v/>
      </c>
      <c r="R20" s="8" t="str">
        <f>IFERROR($C$8/SUMIFS('Job Number'!#REF!,'Job Number'!$A$2:$A$194,'Line Performance OK'!R$1,'Job Number'!$B$2:$B$194,'Line Performance OK'!$C20,'Job Number'!$E$2:$E$194,'Line Performance OK'!$A$8),"")</f>
        <v/>
      </c>
      <c r="S20" s="8" t="str">
        <f>IFERROR($C$8/SUMIFS('Job Number'!#REF!,'Job Number'!$A$2:$A$194,'Line Performance OK'!S$1,'Job Number'!$B$2:$B$194,'Line Performance OK'!$C20,'Job Number'!$E$2:$E$194,'Line Performance OK'!$A$8),"")</f>
        <v/>
      </c>
      <c r="T20" s="8" t="str">
        <f>IFERROR($C$8/SUMIFS('Job Number'!#REF!,'Job Number'!$A$2:$A$194,'Line Performance OK'!T$1,'Job Number'!$B$2:$B$194,'Line Performance OK'!$C20,'Job Number'!$E$2:$E$194,'Line Performance OK'!$A$8),"")</f>
        <v/>
      </c>
      <c r="U20" s="8" t="str">
        <f>IFERROR($C$8/SUMIFS('Job Number'!#REF!,'Job Number'!$A$2:$A$194,'Line Performance OK'!U$1,'Job Number'!$B$2:$B$194,'Line Performance OK'!$C20,'Job Number'!$E$2:$E$194,'Line Performance OK'!$A$8),"")</f>
        <v/>
      </c>
      <c r="V20" s="8" t="str">
        <f>IFERROR($C$8/SUMIFS('Job Number'!#REF!,'Job Number'!$A$2:$A$194,'Line Performance OK'!V$1,'Job Number'!$B$2:$B$194,'Line Performance OK'!$C20,'Job Number'!$E$2:$E$194,'Line Performance OK'!$A$8),"")</f>
        <v/>
      </c>
      <c r="W20" s="8" t="str">
        <f>IFERROR($C$8/SUMIFS('Job Number'!#REF!,'Job Number'!$A$2:$A$194,'Line Performance OK'!W$1,'Job Number'!$B$2:$B$194,'Line Performance OK'!$C20,'Job Number'!$E$2:$E$194,'Line Performance OK'!$A$8),"")</f>
        <v/>
      </c>
      <c r="X20" s="8" t="str">
        <f>IFERROR($C$8/SUMIFS('Job Number'!#REF!,'Job Number'!$A$2:$A$194,'Line Performance OK'!X$1,'Job Number'!$B$2:$B$194,'Line Performance OK'!$C20,'Job Number'!$E$2:$E$194,'Line Performance OK'!$A$8),"")</f>
        <v/>
      </c>
      <c r="Y20" s="8" t="str">
        <f>IFERROR($C$8/SUMIFS('Job Number'!#REF!,'Job Number'!$A$2:$A$194,'Line Performance OK'!Y$1,'Job Number'!$B$2:$B$194,'Line Performance OK'!$C20,'Job Number'!$E$2:$E$194,'Line Performance OK'!$A$8),"")</f>
        <v/>
      </c>
      <c r="Z20" s="8" t="str">
        <f>IFERROR($C$8/SUMIFS('Job Number'!#REF!,'Job Number'!$A$2:$A$194,'Line Performance OK'!Z$1,'Job Number'!$B$2:$B$194,'Line Performance OK'!$C20,'Job Number'!$E$2:$E$194,'Line Performance OK'!$A$8),"")</f>
        <v/>
      </c>
      <c r="AA20" s="8" t="str">
        <f>IFERROR($C$8/SUMIFS('Job Number'!#REF!,'Job Number'!$A$2:$A$194,'Line Performance OK'!AA$1,'Job Number'!$B$2:$B$194,'Line Performance OK'!$C20,'Job Number'!$E$2:$E$194,'Line Performance OK'!$A$8),"")</f>
        <v/>
      </c>
      <c r="AB20" s="8" t="str">
        <f>IFERROR($C$8/SUMIFS('Job Number'!#REF!,'Job Number'!$A$2:$A$194,'Line Performance OK'!AB$1,'Job Number'!$B$2:$B$194,'Line Performance OK'!$C20,'Job Number'!$E$2:$E$194,'Line Performance OK'!$A$8),"")</f>
        <v/>
      </c>
      <c r="AC20" s="8" t="str">
        <f>IFERROR($C$8/SUMIFS('Job Number'!#REF!,'Job Number'!$A$2:$A$194,'Line Performance OK'!AC$1,'Job Number'!$B$2:$B$194,'Line Performance OK'!$C20,'Job Number'!$E$2:$E$194,'Line Performance OK'!$A$8),"")</f>
        <v/>
      </c>
      <c r="AD20" s="8" t="str">
        <f>IFERROR($C$8/SUMIFS('Job Number'!#REF!,'Job Number'!$A$2:$A$194,'Line Performance OK'!AD$1,'Job Number'!$B$2:$B$194,'Line Performance OK'!$C20,'Job Number'!$E$2:$E$194,'Line Performance OK'!$A$8),"")</f>
        <v/>
      </c>
      <c r="AE20" s="8" t="str">
        <f>IFERROR($C$8/SUMIFS('Job Number'!#REF!,'Job Number'!$A$2:$A$194,'Line Performance OK'!AE$1,'Job Number'!$B$2:$B$194,'Line Performance OK'!$C20,'Job Number'!$E$2:$E$194,'Line Performance OK'!$A$8),"")</f>
        <v/>
      </c>
      <c r="AF20" s="8" t="str">
        <f>IFERROR($C$8/SUMIFS('Job Number'!#REF!,'Job Number'!$A$2:$A$194,'Line Performance OK'!AF$1,'Job Number'!$B$2:$B$194,'Line Performance OK'!$C20,'Job Number'!$E$2:$E$194,'Line Performance OK'!$A$8),"")</f>
        <v/>
      </c>
      <c r="AG20" s="8" t="str">
        <f>IFERROR($C$8/SUMIFS('Job Number'!#REF!,'Job Number'!$A$2:$A$194,'Line Performance OK'!AG$1,'Job Number'!$B$2:$B$194,'Line Performance OK'!$C20,'Job Number'!$E$2:$E$194,'Line Performance OK'!$A$8),"")</f>
        <v/>
      </c>
      <c r="AH20" s="8" t="str">
        <f>IFERROR($C$8/SUMIFS('Job Number'!#REF!,'Job Number'!$A$2:$A$194,'Line Performance OK'!AH$1,'Job Number'!$B$2:$B$194,'Line Performance OK'!$C20,'Job Number'!$E$2:$E$194,'Line Performance OK'!$A$8),"")</f>
        <v/>
      </c>
    </row>
    <row r="21" spans="1:34" ht="15" customHeight="1">
      <c r="B21" s="5">
        <f t="shared" si="0"/>
        <v>0.88988095238095244</v>
      </c>
      <c r="C21" s="7" t="e">
        <f>'Line Output'!#REF!</f>
        <v>#REF!</v>
      </c>
      <c r="D21" s="8" t="str">
        <f>IFERROR($C$8/SUMIFS('Job Number'!#REF!,'Job Number'!$A$2:$A$194,'Line Performance OK'!D$1,'Job Number'!$B$2:$B$194,'Line Performance OK'!$C21,'Job Number'!$E$2:$E$194,'Line Performance OK'!$A$8),"")</f>
        <v/>
      </c>
      <c r="E21" s="8" t="str">
        <f>IFERROR($C$8/SUMIFS('Job Number'!#REF!,'Job Number'!$A$2:$A$194,'Line Performance OK'!E$1,'Job Number'!$B$2:$B$194,'Line Performance OK'!$C21,'Job Number'!$E$2:$E$194,'Line Performance OK'!$A$8),"")</f>
        <v/>
      </c>
      <c r="F21" s="8">
        <v>0.88988095238095244</v>
      </c>
      <c r="G21" s="8" t="str">
        <f>IFERROR($C$8/SUMIFS('Job Number'!#REF!,'Job Number'!$A$2:$A$194,'Line Performance OK'!G$1,'Job Number'!$B$2:$B$194,'Line Performance OK'!$C21,'Job Number'!$E$2:$E$194,'Line Performance OK'!$A$8),"")</f>
        <v/>
      </c>
      <c r="H21" s="8" t="str">
        <f>IFERROR($C$8/SUMIFS('Job Number'!#REF!,'Job Number'!$A$2:$A$194,'Line Performance OK'!H$1,'Job Number'!$B$2:$B$194,'Line Performance OK'!$C21,'Job Number'!$E$2:$E$194,'Line Performance OK'!$A$8),"")</f>
        <v/>
      </c>
      <c r="I21" s="8" t="str">
        <f>IFERROR($C$8/SUMIFS('Job Number'!#REF!,'Job Number'!$A$2:$A$194,'Line Performance OK'!I$1,'Job Number'!$B$2:$B$194,'Line Performance OK'!$C21,'Job Number'!$E$2:$E$194,'Line Performance OK'!$A$8),"")</f>
        <v/>
      </c>
      <c r="J21" s="8" t="str">
        <f>IFERROR($C$8/SUMIFS('Job Number'!#REF!,'Job Number'!$A$2:$A$194,'Line Performance OK'!J$1,'Job Number'!$B$2:$B$194,'Line Performance OK'!$C21,'Job Number'!$E$2:$E$194,'Line Performance OK'!$A$8),"")</f>
        <v/>
      </c>
      <c r="K21" s="8" t="str">
        <f>IFERROR($C$8/SUMIFS('Job Number'!#REF!,'Job Number'!$A$2:$A$194,'Line Performance OK'!K$1,'Job Number'!$B$2:$B$194,'Line Performance OK'!$C21,'Job Number'!$E$2:$E$194,'Line Performance OK'!$A$8),"")</f>
        <v/>
      </c>
      <c r="L21" s="8" t="str">
        <f>IFERROR($C$8/SUMIFS('Job Number'!#REF!,'Job Number'!$A$2:$A$194,'Line Performance OK'!L$1,'Job Number'!$B$2:$B$194,'Line Performance OK'!$C21,'Job Number'!$E$2:$E$194,'Line Performance OK'!$A$8),"")</f>
        <v/>
      </c>
      <c r="M21" s="8" t="str">
        <f>IFERROR($C$8/SUMIFS('Job Number'!#REF!,'Job Number'!$A$2:$A$194,'Line Performance OK'!M$1,'Job Number'!$B$2:$B$194,'Line Performance OK'!$C21,'Job Number'!$E$2:$E$194,'Line Performance OK'!$A$8),"")</f>
        <v/>
      </c>
      <c r="N21" s="8" t="str">
        <f>IFERROR($C$8/SUMIFS('Job Number'!#REF!,'Job Number'!$A$2:$A$194,'Line Performance OK'!N$1,'Job Number'!$B$2:$B$194,'Line Performance OK'!$C21,'Job Number'!$E$2:$E$194,'Line Performance OK'!$A$8),"")</f>
        <v/>
      </c>
      <c r="O21" s="8" t="str">
        <f>IFERROR($C$8/SUMIFS('Job Number'!#REF!,'Job Number'!$A$2:$A$194,'Line Performance OK'!O$1,'Job Number'!$B$2:$B$194,'Line Performance OK'!$C21,'Job Number'!$E$2:$E$194,'Line Performance OK'!$A$8),"")</f>
        <v/>
      </c>
      <c r="P21" s="8" t="str">
        <f>IFERROR($C$8/SUMIFS('Job Number'!#REF!,'Job Number'!$A$2:$A$194,'Line Performance OK'!P$1,'Job Number'!$B$2:$B$194,'Line Performance OK'!$C21,'Job Number'!$E$2:$E$194,'Line Performance OK'!$A$8),"")</f>
        <v/>
      </c>
      <c r="Q21" s="8" t="str">
        <f>IFERROR($C$8/SUMIFS('Job Number'!#REF!,'Job Number'!$A$2:$A$194,'Line Performance OK'!Q$1,'Job Number'!$B$2:$B$194,'Line Performance OK'!$C21,'Job Number'!$E$2:$E$194,'Line Performance OK'!$A$8),"")</f>
        <v/>
      </c>
      <c r="R21" s="8" t="str">
        <f>IFERROR($C$8/SUMIFS('Job Number'!#REF!,'Job Number'!$A$2:$A$194,'Line Performance OK'!R$1,'Job Number'!$B$2:$B$194,'Line Performance OK'!$C21,'Job Number'!$E$2:$E$194,'Line Performance OK'!$A$8),"")</f>
        <v/>
      </c>
      <c r="S21" s="8" t="str">
        <f>IFERROR($C$8/SUMIFS('Job Number'!#REF!,'Job Number'!$A$2:$A$194,'Line Performance OK'!S$1,'Job Number'!$B$2:$B$194,'Line Performance OK'!$C21,'Job Number'!$E$2:$E$194,'Line Performance OK'!$A$8),"")</f>
        <v/>
      </c>
      <c r="T21" s="8" t="str">
        <f>IFERROR($C$8/SUMIFS('Job Number'!#REF!,'Job Number'!$A$2:$A$194,'Line Performance OK'!T$1,'Job Number'!$B$2:$B$194,'Line Performance OK'!$C21,'Job Number'!$E$2:$E$194,'Line Performance OK'!$A$8),"")</f>
        <v/>
      </c>
      <c r="U21" s="8" t="str">
        <f>IFERROR($C$8/SUMIFS('Job Number'!#REF!,'Job Number'!$A$2:$A$194,'Line Performance OK'!U$1,'Job Number'!$B$2:$B$194,'Line Performance OK'!$C21,'Job Number'!$E$2:$E$194,'Line Performance OK'!$A$8),"")</f>
        <v/>
      </c>
      <c r="V21" s="8" t="str">
        <f>IFERROR($C$8/SUMIFS('Job Number'!#REF!,'Job Number'!$A$2:$A$194,'Line Performance OK'!V$1,'Job Number'!$B$2:$B$194,'Line Performance OK'!$C21,'Job Number'!$E$2:$E$194,'Line Performance OK'!$A$8),"")</f>
        <v/>
      </c>
      <c r="W21" s="8" t="str">
        <f>IFERROR($C$8/SUMIFS('Job Number'!#REF!,'Job Number'!$A$2:$A$194,'Line Performance OK'!W$1,'Job Number'!$B$2:$B$194,'Line Performance OK'!$C21,'Job Number'!$E$2:$E$194,'Line Performance OK'!$A$8),"")</f>
        <v/>
      </c>
      <c r="X21" s="8" t="str">
        <f>IFERROR($C$8/SUMIFS('Job Number'!#REF!,'Job Number'!$A$2:$A$194,'Line Performance OK'!X$1,'Job Number'!$B$2:$B$194,'Line Performance OK'!$C21,'Job Number'!$E$2:$E$194,'Line Performance OK'!$A$8),"")</f>
        <v/>
      </c>
      <c r="Y21" s="8" t="str">
        <f>IFERROR($C$8/SUMIFS('Job Number'!#REF!,'Job Number'!$A$2:$A$194,'Line Performance OK'!Y$1,'Job Number'!$B$2:$B$194,'Line Performance OK'!$C21,'Job Number'!$E$2:$E$194,'Line Performance OK'!$A$8),"")</f>
        <v/>
      </c>
      <c r="Z21" s="8" t="str">
        <f>IFERROR($C$8/SUMIFS('Job Number'!#REF!,'Job Number'!$A$2:$A$194,'Line Performance OK'!Z$1,'Job Number'!$B$2:$B$194,'Line Performance OK'!$C21,'Job Number'!$E$2:$E$194,'Line Performance OK'!$A$8),"")</f>
        <v/>
      </c>
      <c r="AA21" s="8" t="str">
        <f>IFERROR($C$8/SUMIFS('Job Number'!#REF!,'Job Number'!$A$2:$A$194,'Line Performance OK'!AA$1,'Job Number'!$B$2:$B$194,'Line Performance OK'!$C21,'Job Number'!$E$2:$E$194,'Line Performance OK'!$A$8),"")</f>
        <v/>
      </c>
      <c r="AB21" s="8" t="str">
        <f>IFERROR($C$8/SUMIFS('Job Number'!#REF!,'Job Number'!$A$2:$A$194,'Line Performance OK'!AB$1,'Job Number'!$B$2:$B$194,'Line Performance OK'!$C21,'Job Number'!$E$2:$E$194,'Line Performance OK'!$A$8),"")</f>
        <v/>
      </c>
      <c r="AC21" s="8" t="str">
        <f>IFERROR($C$8/SUMIFS('Job Number'!#REF!,'Job Number'!$A$2:$A$194,'Line Performance OK'!AC$1,'Job Number'!$B$2:$B$194,'Line Performance OK'!$C21,'Job Number'!$E$2:$E$194,'Line Performance OK'!$A$8),"")</f>
        <v/>
      </c>
      <c r="AD21" s="8" t="str">
        <f>IFERROR($C$8/SUMIFS('Job Number'!#REF!,'Job Number'!$A$2:$A$194,'Line Performance OK'!AD$1,'Job Number'!$B$2:$B$194,'Line Performance OK'!$C21,'Job Number'!$E$2:$E$194,'Line Performance OK'!$A$8),"")</f>
        <v/>
      </c>
      <c r="AE21" s="8" t="str">
        <f>IFERROR($C$8/SUMIFS('Job Number'!#REF!,'Job Number'!$A$2:$A$194,'Line Performance OK'!AE$1,'Job Number'!$B$2:$B$194,'Line Performance OK'!$C21,'Job Number'!$E$2:$E$194,'Line Performance OK'!$A$8),"")</f>
        <v/>
      </c>
      <c r="AF21" s="8" t="str">
        <f>IFERROR($C$8/SUMIFS('Job Number'!#REF!,'Job Number'!$A$2:$A$194,'Line Performance OK'!AF$1,'Job Number'!$B$2:$B$194,'Line Performance OK'!$C21,'Job Number'!$E$2:$E$194,'Line Performance OK'!$A$8),"")</f>
        <v/>
      </c>
      <c r="AG21" s="8" t="str">
        <f>IFERROR($C$8/SUMIFS('Job Number'!#REF!,'Job Number'!$A$2:$A$194,'Line Performance OK'!AG$1,'Job Number'!$B$2:$B$194,'Line Performance OK'!$C21,'Job Number'!$E$2:$E$194,'Line Performance OK'!$A$8),"")</f>
        <v/>
      </c>
      <c r="AH21" s="8" t="str">
        <f>IFERROR($C$8/SUMIFS('Job Number'!#REF!,'Job Number'!$A$2:$A$194,'Line Performance OK'!AH$1,'Job Number'!$B$2:$B$194,'Line Performance OK'!$C21,'Job Number'!$E$2:$E$194,'Line Performance OK'!$A$8),"")</f>
        <v/>
      </c>
    </row>
    <row r="22" spans="1:34" ht="15" customHeight="1">
      <c r="B22" s="5">
        <f t="shared" si="0"/>
        <v>1.0267857142857142</v>
      </c>
      <c r="C22" s="7" t="e">
        <f>'Line Output'!#REF!</f>
        <v>#REF!</v>
      </c>
      <c r="D22" s="8" t="str">
        <f>IFERROR($C$8/SUMIFS('Job Number'!#REF!,'Job Number'!$A$2:$A$194,'Line Performance OK'!D$1,'Job Number'!$B$2:$B$194,'Line Performance OK'!$C22,'Job Number'!$E$2:$E$194,'Line Performance OK'!$A$8),"")</f>
        <v/>
      </c>
      <c r="E22" s="8" t="str">
        <f>IFERROR($C$8/SUMIFS('Job Number'!#REF!,'Job Number'!$A$2:$A$194,'Line Performance OK'!E$1,'Job Number'!$B$2:$B$194,'Line Performance OK'!$C22,'Job Number'!$E$2:$E$194,'Line Performance OK'!$A$8),"")</f>
        <v/>
      </c>
      <c r="F22" s="8">
        <v>1.0267857142857142</v>
      </c>
      <c r="G22" s="8" t="str">
        <f>IFERROR($C$8/SUMIFS('Job Number'!#REF!,'Job Number'!$A$2:$A$194,'Line Performance OK'!G$1,'Job Number'!$B$2:$B$194,'Line Performance OK'!$C22,'Job Number'!$E$2:$E$194,'Line Performance OK'!$A$8),"")</f>
        <v/>
      </c>
      <c r="H22" s="8" t="str">
        <f>IFERROR($C$8/SUMIFS('Job Number'!#REF!,'Job Number'!$A$2:$A$194,'Line Performance OK'!H$1,'Job Number'!$B$2:$B$194,'Line Performance OK'!$C22,'Job Number'!$E$2:$E$194,'Line Performance OK'!$A$8),"")</f>
        <v/>
      </c>
      <c r="I22" s="8" t="str">
        <f>IFERROR($C$8/SUMIFS('Job Number'!#REF!,'Job Number'!$A$2:$A$194,'Line Performance OK'!I$1,'Job Number'!$B$2:$B$194,'Line Performance OK'!$C22,'Job Number'!$E$2:$E$194,'Line Performance OK'!$A$8),"")</f>
        <v/>
      </c>
      <c r="J22" s="8" t="str">
        <f>IFERROR($C$8/SUMIFS('Job Number'!#REF!,'Job Number'!$A$2:$A$194,'Line Performance OK'!J$1,'Job Number'!$B$2:$B$194,'Line Performance OK'!$C22,'Job Number'!$E$2:$E$194,'Line Performance OK'!$A$8),"")</f>
        <v/>
      </c>
      <c r="K22" s="8" t="str">
        <f>IFERROR($C$8/SUMIFS('Job Number'!#REF!,'Job Number'!$A$2:$A$194,'Line Performance OK'!K$1,'Job Number'!$B$2:$B$194,'Line Performance OK'!$C22,'Job Number'!$E$2:$E$194,'Line Performance OK'!$A$8),"")</f>
        <v/>
      </c>
      <c r="L22" s="8" t="str">
        <f>IFERROR($C$8/SUMIFS('Job Number'!#REF!,'Job Number'!$A$2:$A$194,'Line Performance OK'!L$1,'Job Number'!$B$2:$B$194,'Line Performance OK'!$C22,'Job Number'!$E$2:$E$194,'Line Performance OK'!$A$8),"")</f>
        <v/>
      </c>
      <c r="M22" s="8" t="str">
        <f>IFERROR($C$8/SUMIFS('Job Number'!#REF!,'Job Number'!$A$2:$A$194,'Line Performance OK'!M$1,'Job Number'!$B$2:$B$194,'Line Performance OK'!$C22,'Job Number'!$E$2:$E$194,'Line Performance OK'!$A$8),"")</f>
        <v/>
      </c>
      <c r="N22" s="8" t="str">
        <f>IFERROR($C$8/SUMIFS('Job Number'!#REF!,'Job Number'!$A$2:$A$194,'Line Performance OK'!N$1,'Job Number'!$B$2:$B$194,'Line Performance OK'!$C22,'Job Number'!$E$2:$E$194,'Line Performance OK'!$A$8),"")</f>
        <v/>
      </c>
      <c r="O22" s="8" t="str">
        <f>IFERROR($C$8/SUMIFS('Job Number'!#REF!,'Job Number'!$A$2:$A$194,'Line Performance OK'!O$1,'Job Number'!$B$2:$B$194,'Line Performance OK'!$C22,'Job Number'!$E$2:$E$194,'Line Performance OK'!$A$8),"")</f>
        <v/>
      </c>
      <c r="P22" s="8" t="str">
        <f>IFERROR($C$8/SUMIFS('Job Number'!#REF!,'Job Number'!$A$2:$A$194,'Line Performance OK'!P$1,'Job Number'!$B$2:$B$194,'Line Performance OK'!$C22,'Job Number'!$E$2:$E$194,'Line Performance OK'!$A$8),"")</f>
        <v/>
      </c>
      <c r="Q22" s="8" t="str">
        <f>IFERROR($C$8/SUMIFS('Job Number'!#REF!,'Job Number'!$A$2:$A$194,'Line Performance OK'!Q$1,'Job Number'!$B$2:$B$194,'Line Performance OK'!$C22,'Job Number'!$E$2:$E$194,'Line Performance OK'!$A$8),"")</f>
        <v/>
      </c>
      <c r="R22" s="8" t="str">
        <f>IFERROR($C$8/SUMIFS('Job Number'!#REF!,'Job Number'!$A$2:$A$194,'Line Performance OK'!R$1,'Job Number'!$B$2:$B$194,'Line Performance OK'!$C22,'Job Number'!$E$2:$E$194,'Line Performance OK'!$A$8),"")</f>
        <v/>
      </c>
      <c r="S22" s="8" t="str">
        <f>IFERROR($C$8/SUMIFS('Job Number'!#REF!,'Job Number'!$A$2:$A$194,'Line Performance OK'!S$1,'Job Number'!$B$2:$B$194,'Line Performance OK'!$C22,'Job Number'!$E$2:$E$194,'Line Performance OK'!$A$8),"")</f>
        <v/>
      </c>
      <c r="T22" s="8" t="str">
        <f>IFERROR($C$8/SUMIFS('Job Number'!#REF!,'Job Number'!$A$2:$A$194,'Line Performance OK'!T$1,'Job Number'!$B$2:$B$194,'Line Performance OK'!$C22,'Job Number'!$E$2:$E$194,'Line Performance OK'!$A$8),"")</f>
        <v/>
      </c>
      <c r="U22" s="8" t="str">
        <f>IFERROR($C$8/SUMIFS('Job Number'!#REF!,'Job Number'!$A$2:$A$194,'Line Performance OK'!U$1,'Job Number'!$B$2:$B$194,'Line Performance OK'!$C22,'Job Number'!$E$2:$E$194,'Line Performance OK'!$A$8),"")</f>
        <v/>
      </c>
      <c r="V22" s="8" t="str">
        <f>IFERROR($C$8/SUMIFS('Job Number'!#REF!,'Job Number'!$A$2:$A$194,'Line Performance OK'!V$1,'Job Number'!$B$2:$B$194,'Line Performance OK'!$C22,'Job Number'!$E$2:$E$194,'Line Performance OK'!$A$8),"")</f>
        <v/>
      </c>
      <c r="W22" s="8" t="str">
        <f>IFERROR($C$8/SUMIFS('Job Number'!#REF!,'Job Number'!$A$2:$A$194,'Line Performance OK'!W$1,'Job Number'!$B$2:$B$194,'Line Performance OK'!$C22,'Job Number'!$E$2:$E$194,'Line Performance OK'!$A$8),"")</f>
        <v/>
      </c>
      <c r="X22" s="8" t="str">
        <f>IFERROR($C$8/SUMIFS('Job Number'!#REF!,'Job Number'!$A$2:$A$194,'Line Performance OK'!X$1,'Job Number'!$B$2:$B$194,'Line Performance OK'!$C22,'Job Number'!$E$2:$E$194,'Line Performance OK'!$A$8),"")</f>
        <v/>
      </c>
      <c r="Y22" s="8" t="str">
        <f>IFERROR($C$8/SUMIFS('Job Number'!#REF!,'Job Number'!$A$2:$A$194,'Line Performance OK'!Y$1,'Job Number'!$B$2:$B$194,'Line Performance OK'!$C22,'Job Number'!$E$2:$E$194,'Line Performance OK'!$A$8),"")</f>
        <v/>
      </c>
      <c r="Z22" s="8" t="str">
        <f>IFERROR($C$8/SUMIFS('Job Number'!#REF!,'Job Number'!$A$2:$A$194,'Line Performance OK'!Z$1,'Job Number'!$B$2:$B$194,'Line Performance OK'!$C22,'Job Number'!$E$2:$E$194,'Line Performance OK'!$A$8),"")</f>
        <v/>
      </c>
      <c r="AA22" s="8" t="str">
        <f>IFERROR($C$8/SUMIFS('Job Number'!#REF!,'Job Number'!$A$2:$A$194,'Line Performance OK'!AA$1,'Job Number'!$B$2:$B$194,'Line Performance OK'!$C22,'Job Number'!$E$2:$E$194,'Line Performance OK'!$A$8),"")</f>
        <v/>
      </c>
      <c r="AB22" s="8" t="str">
        <f>IFERROR($C$8/SUMIFS('Job Number'!#REF!,'Job Number'!$A$2:$A$194,'Line Performance OK'!AB$1,'Job Number'!$B$2:$B$194,'Line Performance OK'!$C22,'Job Number'!$E$2:$E$194,'Line Performance OK'!$A$8),"")</f>
        <v/>
      </c>
      <c r="AC22" s="8" t="str">
        <f>IFERROR($C$8/SUMIFS('Job Number'!#REF!,'Job Number'!$A$2:$A$194,'Line Performance OK'!AC$1,'Job Number'!$B$2:$B$194,'Line Performance OK'!$C22,'Job Number'!$E$2:$E$194,'Line Performance OK'!$A$8),"")</f>
        <v/>
      </c>
      <c r="AD22" s="8" t="str">
        <f>IFERROR($C$8/SUMIFS('Job Number'!#REF!,'Job Number'!$A$2:$A$194,'Line Performance OK'!AD$1,'Job Number'!$B$2:$B$194,'Line Performance OK'!$C22,'Job Number'!$E$2:$E$194,'Line Performance OK'!$A$8),"")</f>
        <v/>
      </c>
      <c r="AE22" s="8" t="str">
        <f>IFERROR($C$8/SUMIFS('Job Number'!#REF!,'Job Number'!$A$2:$A$194,'Line Performance OK'!AE$1,'Job Number'!$B$2:$B$194,'Line Performance OK'!$C22,'Job Number'!$E$2:$E$194,'Line Performance OK'!$A$8),"")</f>
        <v/>
      </c>
      <c r="AF22" s="8" t="str">
        <f>IFERROR($C$8/SUMIFS('Job Number'!#REF!,'Job Number'!$A$2:$A$194,'Line Performance OK'!AF$1,'Job Number'!$B$2:$B$194,'Line Performance OK'!$C22,'Job Number'!$E$2:$E$194,'Line Performance OK'!$A$8),"")</f>
        <v/>
      </c>
      <c r="AG22" s="8" t="str">
        <f>IFERROR($C$8/SUMIFS('Job Number'!#REF!,'Job Number'!$A$2:$A$194,'Line Performance OK'!AG$1,'Job Number'!$B$2:$B$194,'Line Performance OK'!$C22,'Job Number'!$E$2:$E$194,'Line Performance OK'!$A$8),"")</f>
        <v/>
      </c>
      <c r="AH22" s="8" t="str">
        <f>IFERROR($C$8/SUMIFS('Job Number'!#REF!,'Job Number'!$A$2:$A$194,'Line Performance OK'!AH$1,'Job Number'!$B$2:$B$194,'Line Performance OK'!$C22,'Job Number'!$E$2:$E$194,'Line Performance OK'!$A$8),"")</f>
        <v/>
      </c>
    </row>
    <row r="23" spans="1:34" ht="15" customHeight="1">
      <c r="B23" s="5">
        <f t="shared" si="0"/>
        <v>1.0267857142857142</v>
      </c>
      <c r="C23" s="7" t="e">
        <f>'Line Output'!#REF!</f>
        <v>#REF!</v>
      </c>
      <c r="D23" s="8" t="str">
        <f>IFERROR($C$8/SUMIFS('Job Number'!#REF!,'Job Number'!$A$2:$A$194,'Line Performance OK'!D$1,'Job Number'!$B$2:$B$194,'Line Performance OK'!$C23,'Job Number'!$E$2:$E$194,'Line Performance OK'!$A$8),"")</f>
        <v/>
      </c>
      <c r="E23" s="8" t="str">
        <f>IFERROR($C$8/SUMIFS('Job Number'!#REF!,'Job Number'!$A$2:$A$194,'Line Performance OK'!E$1,'Job Number'!$B$2:$B$194,'Line Performance OK'!$C23,'Job Number'!$E$2:$E$194,'Line Performance OK'!$A$8),"")</f>
        <v/>
      </c>
      <c r="F23" s="8">
        <v>1.0267857142857142</v>
      </c>
      <c r="G23" s="8" t="str">
        <f>IFERROR($C$8/SUMIFS('Job Number'!#REF!,'Job Number'!$A$2:$A$194,'Line Performance OK'!G$1,'Job Number'!$B$2:$B$194,'Line Performance OK'!$C23,'Job Number'!$E$2:$E$194,'Line Performance OK'!$A$8),"")</f>
        <v/>
      </c>
      <c r="H23" s="8" t="str">
        <f>IFERROR($C$8/SUMIFS('Job Number'!#REF!,'Job Number'!$A$2:$A$194,'Line Performance OK'!H$1,'Job Number'!$B$2:$B$194,'Line Performance OK'!$C23,'Job Number'!$E$2:$E$194,'Line Performance OK'!$A$8),"")</f>
        <v/>
      </c>
      <c r="I23" s="8" t="str">
        <f>IFERROR($C$8/SUMIFS('Job Number'!#REF!,'Job Number'!$A$2:$A$194,'Line Performance OK'!I$1,'Job Number'!$B$2:$B$194,'Line Performance OK'!$C23,'Job Number'!$E$2:$E$194,'Line Performance OK'!$A$8),"")</f>
        <v/>
      </c>
      <c r="J23" s="8" t="str">
        <f>IFERROR($C$8/SUMIFS('Job Number'!#REF!,'Job Number'!$A$2:$A$194,'Line Performance OK'!J$1,'Job Number'!$B$2:$B$194,'Line Performance OK'!$C23,'Job Number'!$E$2:$E$194,'Line Performance OK'!$A$8),"")</f>
        <v/>
      </c>
      <c r="K23" s="8" t="str">
        <f>IFERROR($C$8/SUMIFS('Job Number'!#REF!,'Job Number'!$A$2:$A$194,'Line Performance OK'!K$1,'Job Number'!$B$2:$B$194,'Line Performance OK'!$C23,'Job Number'!$E$2:$E$194,'Line Performance OK'!$A$8),"")</f>
        <v/>
      </c>
      <c r="L23" s="8" t="str">
        <f>IFERROR($C$8/SUMIFS('Job Number'!#REF!,'Job Number'!$A$2:$A$194,'Line Performance OK'!L$1,'Job Number'!$B$2:$B$194,'Line Performance OK'!$C23,'Job Number'!$E$2:$E$194,'Line Performance OK'!$A$8),"")</f>
        <v/>
      </c>
      <c r="M23" s="8" t="str">
        <f>IFERROR($C$8/SUMIFS('Job Number'!#REF!,'Job Number'!$A$2:$A$194,'Line Performance OK'!M$1,'Job Number'!$B$2:$B$194,'Line Performance OK'!$C23,'Job Number'!$E$2:$E$194,'Line Performance OK'!$A$8),"")</f>
        <v/>
      </c>
      <c r="N23" s="8" t="str">
        <f>IFERROR($C$8/SUMIFS('Job Number'!#REF!,'Job Number'!$A$2:$A$194,'Line Performance OK'!N$1,'Job Number'!$B$2:$B$194,'Line Performance OK'!$C23,'Job Number'!$E$2:$E$194,'Line Performance OK'!$A$8),"")</f>
        <v/>
      </c>
      <c r="O23" s="8" t="str">
        <f>IFERROR($C$8/SUMIFS('Job Number'!#REF!,'Job Number'!$A$2:$A$194,'Line Performance OK'!O$1,'Job Number'!$B$2:$B$194,'Line Performance OK'!$C23,'Job Number'!$E$2:$E$194,'Line Performance OK'!$A$8),"")</f>
        <v/>
      </c>
      <c r="P23" s="8" t="str">
        <f>IFERROR($C$8/SUMIFS('Job Number'!#REF!,'Job Number'!$A$2:$A$194,'Line Performance OK'!P$1,'Job Number'!$B$2:$B$194,'Line Performance OK'!$C23,'Job Number'!$E$2:$E$194,'Line Performance OK'!$A$8),"")</f>
        <v/>
      </c>
      <c r="Q23" s="8" t="str">
        <f>IFERROR($C$8/SUMIFS('Job Number'!#REF!,'Job Number'!$A$2:$A$194,'Line Performance OK'!Q$1,'Job Number'!$B$2:$B$194,'Line Performance OK'!$C23,'Job Number'!$E$2:$E$194,'Line Performance OK'!$A$8),"")</f>
        <v/>
      </c>
      <c r="R23" s="8" t="str">
        <f>IFERROR($C$8/SUMIFS('Job Number'!#REF!,'Job Number'!$A$2:$A$194,'Line Performance OK'!R$1,'Job Number'!$B$2:$B$194,'Line Performance OK'!$C23,'Job Number'!$E$2:$E$194,'Line Performance OK'!$A$8),"")</f>
        <v/>
      </c>
      <c r="S23" s="8" t="str">
        <f>IFERROR($C$8/SUMIFS('Job Number'!#REF!,'Job Number'!$A$2:$A$194,'Line Performance OK'!S$1,'Job Number'!$B$2:$B$194,'Line Performance OK'!$C23,'Job Number'!$E$2:$E$194,'Line Performance OK'!$A$8),"")</f>
        <v/>
      </c>
      <c r="T23" s="8" t="str">
        <f>IFERROR($C$8/SUMIFS('Job Number'!#REF!,'Job Number'!$A$2:$A$194,'Line Performance OK'!T$1,'Job Number'!$B$2:$B$194,'Line Performance OK'!$C23,'Job Number'!$E$2:$E$194,'Line Performance OK'!$A$8),"")</f>
        <v/>
      </c>
      <c r="U23" s="8" t="str">
        <f>IFERROR($C$8/SUMIFS('Job Number'!#REF!,'Job Number'!$A$2:$A$194,'Line Performance OK'!U$1,'Job Number'!$B$2:$B$194,'Line Performance OK'!$C23,'Job Number'!$E$2:$E$194,'Line Performance OK'!$A$8),"")</f>
        <v/>
      </c>
      <c r="V23" s="8" t="str">
        <f>IFERROR($C$8/SUMIFS('Job Number'!#REF!,'Job Number'!$A$2:$A$194,'Line Performance OK'!V$1,'Job Number'!$B$2:$B$194,'Line Performance OK'!$C23,'Job Number'!$E$2:$E$194,'Line Performance OK'!$A$8),"")</f>
        <v/>
      </c>
      <c r="W23" s="8" t="str">
        <f>IFERROR($C$8/SUMIFS('Job Number'!#REF!,'Job Number'!$A$2:$A$194,'Line Performance OK'!W$1,'Job Number'!$B$2:$B$194,'Line Performance OK'!$C23,'Job Number'!$E$2:$E$194,'Line Performance OK'!$A$8),"")</f>
        <v/>
      </c>
      <c r="X23" s="8" t="str">
        <f>IFERROR($C$8/SUMIFS('Job Number'!#REF!,'Job Number'!$A$2:$A$194,'Line Performance OK'!X$1,'Job Number'!$B$2:$B$194,'Line Performance OK'!$C23,'Job Number'!$E$2:$E$194,'Line Performance OK'!$A$8),"")</f>
        <v/>
      </c>
      <c r="Y23" s="8" t="str">
        <f>IFERROR($C$8/SUMIFS('Job Number'!#REF!,'Job Number'!$A$2:$A$194,'Line Performance OK'!Y$1,'Job Number'!$B$2:$B$194,'Line Performance OK'!$C23,'Job Number'!$E$2:$E$194,'Line Performance OK'!$A$8),"")</f>
        <v/>
      </c>
      <c r="Z23" s="8" t="str">
        <f>IFERROR($C$8/SUMIFS('Job Number'!#REF!,'Job Number'!$A$2:$A$194,'Line Performance OK'!Z$1,'Job Number'!$B$2:$B$194,'Line Performance OK'!$C23,'Job Number'!$E$2:$E$194,'Line Performance OK'!$A$8),"")</f>
        <v/>
      </c>
      <c r="AA23" s="8" t="str">
        <f>IFERROR($C$8/SUMIFS('Job Number'!#REF!,'Job Number'!$A$2:$A$194,'Line Performance OK'!AA$1,'Job Number'!$B$2:$B$194,'Line Performance OK'!$C23,'Job Number'!$E$2:$E$194,'Line Performance OK'!$A$8),"")</f>
        <v/>
      </c>
      <c r="AB23" s="8" t="str">
        <f>IFERROR($C$8/SUMIFS('Job Number'!#REF!,'Job Number'!$A$2:$A$194,'Line Performance OK'!AB$1,'Job Number'!$B$2:$B$194,'Line Performance OK'!$C23,'Job Number'!$E$2:$E$194,'Line Performance OK'!$A$8),"")</f>
        <v/>
      </c>
      <c r="AC23" s="8" t="str">
        <f>IFERROR($C$8/SUMIFS('Job Number'!#REF!,'Job Number'!$A$2:$A$194,'Line Performance OK'!AC$1,'Job Number'!$B$2:$B$194,'Line Performance OK'!$C23,'Job Number'!$E$2:$E$194,'Line Performance OK'!$A$8),"")</f>
        <v/>
      </c>
      <c r="AD23" s="8" t="str">
        <f>IFERROR($C$8/SUMIFS('Job Number'!#REF!,'Job Number'!$A$2:$A$194,'Line Performance OK'!AD$1,'Job Number'!$B$2:$B$194,'Line Performance OK'!$C23,'Job Number'!$E$2:$E$194,'Line Performance OK'!$A$8),"")</f>
        <v/>
      </c>
      <c r="AE23" s="8" t="str">
        <f>IFERROR($C$8/SUMIFS('Job Number'!#REF!,'Job Number'!$A$2:$A$194,'Line Performance OK'!AE$1,'Job Number'!$B$2:$B$194,'Line Performance OK'!$C23,'Job Number'!$E$2:$E$194,'Line Performance OK'!$A$8),"")</f>
        <v/>
      </c>
      <c r="AF23" s="8" t="str">
        <f>IFERROR($C$8/SUMIFS('Job Number'!#REF!,'Job Number'!$A$2:$A$194,'Line Performance OK'!AF$1,'Job Number'!$B$2:$B$194,'Line Performance OK'!$C23,'Job Number'!$E$2:$E$194,'Line Performance OK'!$A$8),"")</f>
        <v/>
      </c>
      <c r="AG23" s="8" t="str">
        <f>IFERROR($C$8/SUMIFS('Job Number'!#REF!,'Job Number'!$A$2:$A$194,'Line Performance OK'!AG$1,'Job Number'!$B$2:$B$194,'Line Performance OK'!$C23,'Job Number'!$E$2:$E$194,'Line Performance OK'!$A$8),"")</f>
        <v/>
      </c>
      <c r="AH23" s="8" t="str">
        <f>IFERROR($C$8/SUMIFS('Job Number'!#REF!,'Job Number'!$A$2:$A$194,'Line Performance OK'!AH$1,'Job Number'!$B$2:$B$194,'Line Performance OK'!$C23,'Job Number'!$E$2:$E$194,'Line Performance OK'!$A$8),"")</f>
        <v/>
      </c>
    </row>
    <row r="24" spans="1:34" ht="15" customHeight="1">
      <c r="B24" s="5">
        <f t="shared" si="0"/>
        <v>0.88988095238095244</v>
      </c>
      <c r="C24" s="7" t="e">
        <f>'Line Output'!#REF!</f>
        <v>#REF!</v>
      </c>
      <c r="D24" s="8" t="str">
        <f>IFERROR($C$8/SUMIFS('Job Number'!#REF!,'Job Number'!$A$2:$A$194,'Line Performance OK'!D$1,'Job Number'!$B$2:$B$194,'Line Performance OK'!$C24,'Job Number'!$E$2:$E$194,'Line Performance OK'!$A$8),"")</f>
        <v/>
      </c>
      <c r="E24" s="8" t="str">
        <f>IFERROR($C$8/SUMIFS('Job Number'!#REF!,'Job Number'!$A$2:$A$194,'Line Performance OK'!E$1,'Job Number'!$B$2:$B$194,'Line Performance OK'!$C24,'Job Number'!$E$2:$E$194,'Line Performance OK'!$A$8),"")</f>
        <v/>
      </c>
      <c r="F24" s="8">
        <v>0.88988095238095244</v>
      </c>
      <c r="G24" s="8" t="str">
        <f>IFERROR($C$8/SUMIFS('Job Number'!#REF!,'Job Number'!$A$2:$A$194,'Line Performance OK'!G$1,'Job Number'!$B$2:$B$194,'Line Performance OK'!$C24,'Job Number'!$E$2:$E$194,'Line Performance OK'!$A$8),"")</f>
        <v/>
      </c>
      <c r="H24" s="8" t="str">
        <f>IFERROR($C$8/SUMIFS('Job Number'!#REF!,'Job Number'!$A$2:$A$194,'Line Performance OK'!H$1,'Job Number'!$B$2:$B$194,'Line Performance OK'!$C24,'Job Number'!$E$2:$E$194,'Line Performance OK'!$A$8),"")</f>
        <v/>
      </c>
      <c r="I24" s="8" t="str">
        <f>IFERROR($C$8/SUMIFS('Job Number'!#REF!,'Job Number'!$A$2:$A$194,'Line Performance OK'!I$1,'Job Number'!$B$2:$B$194,'Line Performance OK'!$C24,'Job Number'!$E$2:$E$194,'Line Performance OK'!$A$8),"")</f>
        <v/>
      </c>
      <c r="J24" s="8" t="str">
        <f>IFERROR($C$8/SUMIFS('Job Number'!#REF!,'Job Number'!$A$2:$A$194,'Line Performance OK'!J$1,'Job Number'!$B$2:$B$194,'Line Performance OK'!$C24,'Job Number'!$E$2:$E$194,'Line Performance OK'!$A$8),"")</f>
        <v/>
      </c>
      <c r="K24" s="8" t="str">
        <f>IFERROR($C$8/SUMIFS('Job Number'!#REF!,'Job Number'!$A$2:$A$194,'Line Performance OK'!K$1,'Job Number'!$B$2:$B$194,'Line Performance OK'!$C24,'Job Number'!$E$2:$E$194,'Line Performance OK'!$A$8),"")</f>
        <v/>
      </c>
      <c r="L24" s="8" t="str">
        <f>IFERROR($C$8/SUMIFS('Job Number'!#REF!,'Job Number'!$A$2:$A$194,'Line Performance OK'!L$1,'Job Number'!$B$2:$B$194,'Line Performance OK'!$C24,'Job Number'!$E$2:$E$194,'Line Performance OK'!$A$8),"")</f>
        <v/>
      </c>
      <c r="M24" s="8" t="str">
        <f>IFERROR($C$8/SUMIFS('Job Number'!#REF!,'Job Number'!$A$2:$A$194,'Line Performance OK'!M$1,'Job Number'!$B$2:$B$194,'Line Performance OK'!$C24,'Job Number'!$E$2:$E$194,'Line Performance OK'!$A$8),"")</f>
        <v/>
      </c>
      <c r="N24" s="8" t="str">
        <f>IFERROR($C$8/SUMIFS('Job Number'!#REF!,'Job Number'!$A$2:$A$194,'Line Performance OK'!N$1,'Job Number'!$B$2:$B$194,'Line Performance OK'!$C24,'Job Number'!$E$2:$E$194,'Line Performance OK'!$A$8),"")</f>
        <v/>
      </c>
      <c r="O24" s="8" t="str">
        <f>IFERROR($C$8/SUMIFS('Job Number'!#REF!,'Job Number'!$A$2:$A$194,'Line Performance OK'!O$1,'Job Number'!$B$2:$B$194,'Line Performance OK'!$C24,'Job Number'!$E$2:$E$194,'Line Performance OK'!$A$8),"")</f>
        <v/>
      </c>
      <c r="P24" s="8" t="str">
        <f>IFERROR($C$8/SUMIFS('Job Number'!#REF!,'Job Number'!$A$2:$A$194,'Line Performance OK'!P$1,'Job Number'!$B$2:$B$194,'Line Performance OK'!$C24,'Job Number'!$E$2:$E$194,'Line Performance OK'!$A$8),"")</f>
        <v/>
      </c>
      <c r="Q24" s="8" t="str">
        <f>IFERROR($C$8/SUMIFS('Job Number'!#REF!,'Job Number'!$A$2:$A$194,'Line Performance OK'!Q$1,'Job Number'!$B$2:$B$194,'Line Performance OK'!$C24,'Job Number'!$E$2:$E$194,'Line Performance OK'!$A$8),"")</f>
        <v/>
      </c>
      <c r="R24" s="8" t="str">
        <f>IFERROR($C$8/SUMIFS('Job Number'!#REF!,'Job Number'!$A$2:$A$194,'Line Performance OK'!R$1,'Job Number'!$B$2:$B$194,'Line Performance OK'!$C24,'Job Number'!$E$2:$E$194,'Line Performance OK'!$A$8),"")</f>
        <v/>
      </c>
      <c r="S24" s="8" t="str">
        <f>IFERROR($C$8/SUMIFS('Job Number'!#REF!,'Job Number'!$A$2:$A$194,'Line Performance OK'!S$1,'Job Number'!$B$2:$B$194,'Line Performance OK'!$C24,'Job Number'!$E$2:$E$194,'Line Performance OK'!$A$8),"")</f>
        <v/>
      </c>
      <c r="T24" s="8" t="str">
        <f>IFERROR($C$8/SUMIFS('Job Number'!#REF!,'Job Number'!$A$2:$A$194,'Line Performance OK'!T$1,'Job Number'!$B$2:$B$194,'Line Performance OK'!$C24,'Job Number'!$E$2:$E$194,'Line Performance OK'!$A$8),"")</f>
        <v/>
      </c>
      <c r="U24" s="8" t="str">
        <f>IFERROR($C$8/SUMIFS('Job Number'!#REF!,'Job Number'!$A$2:$A$194,'Line Performance OK'!U$1,'Job Number'!$B$2:$B$194,'Line Performance OK'!$C24,'Job Number'!$E$2:$E$194,'Line Performance OK'!$A$8),"")</f>
        <v/>
      </c>
      <c r="V24" s="8" t="str">
        <f>IFERROR($C$8/SUMIFS('Job Number'!#REF!,'Job Number'!$A$2:$A$194,'Line Performance OK'!V$1,'Job Number'!$B$2:$B$194,'Line Performance OK'!$C24,'Job Number'!$E$2:$E$194,'Line Performance OK'!$A$8),"")</f>
        <v/>
      </c>
      <c r="W24" s="8" t="str">
        <f>IFERROR($C$8/SUMIFS('Job Number'!#REF!,'Job Number'!$A$2:$A$194,'Line Performance OK'!W$1,'Job Number'!$B$2:$B$194,'Line Performance OK'!$C24,'Job Number'!$E$2:$E$194,'Line Performance OK'!$A$8),"")</f>
        <v/>
      </c>
      <c r="X24" s="8" t="str">
        <f>IFERROR($C$8/SUMIFS('Job Number'!#REF!,'Job Number'!$A$2:$A$194,'Line Performance OK'!X$1,'Job Number'!$B$2:$B$194,'Line Performance OK'!$C24,'Job Number'!$E$2:$E$194,'Line Performance OK'!$A$8),"")</f>
        <v/>
      </c>
      <c r="Y24" s="8" t="str">
        <f>IFERROR($C$8/SUMIFS('Job Number'!#REF!,'Job Number'!$A$2:$A$194,'Line Performance OK'!Y$1,'Job Number'!$B$2:$B$194,'Line Performance OK'!$C24,'Job Number'!$E$2:$E$194,'Line Performance OK'!$A$8),"")</f>
        <v/>
      </c>
      <c r="Z24" s="8" t="str">
        <f>IFERROR($C$8/SUMIFS('Job Number'!#REF!,'Job Number'!$A$2:$A$194,'Line Performance OK'!Z$1,'Job Number'!$B$2:$B$194,'Line Performance OK'!$C24,'Job Number'!$E$2:$E$194,'Line Performance OK'!$A$8),"")</f>
        <v/>
      </c>
      <c r="AA24" s="8" t="str">
        <f>IFERROR($C$8/SUMIFS('Job Number'!#REF!,'Job Number'!$A$2:$A$194,'Line Performance OK'!AA$1,'Job Number'!$B$2:$B$194,'Line Performance OK'!$C24,'Job Number'!$E$2:$E$194,'Line Performance OK'!$A$8),"")</f>
        <v/>
      </c>
      <c r="AB24" s="8" t="str">
        <f>IFERROR($C$8/SUMIFS('Job Number'!#REF!,'Job Number'!$A$2:$A$194,'Line Performance OK'!AB$1,'Job Number'!$B$2:$B$194,'Line Performance OK'!$C24,'Job Number'!$E$2:$E$194,'Line Performance OK'!$A$8),"")</f>
        <v/>
      </c>
      <c r="AC24" s="8" t="str">
        <f>IFERROR($C$8/SUMIFS('Job Number'!#REF!,'Job Number'!$A$2:$A$194,'Line Performance OK'!AC$1,'Job Number'!$B$2:$B$194,'Line Performance OK'!$C24,'Job Number'!$E$2:$E$194,'Line Performance OK'!$A$8),"")</f>
        <v/>
      </c>
      <c r="AD24" s="8" t="str">
        <f>IFERROR($C$8/SUMIFS('Job Number'!#REF!,'Job Number'!$A$2:$A$194,'Line Performance OK'!AD$1,'Job Number'!$B$2:$B$194,'Line Performance OK'!$C24,'Job Number'!$E$2:$E$194,'Line Performance OK'!$A$8),"")</f>
        <v/>
      </c>
      <c r="AE24" s="8" t="str">
        <f>IFERROR($C$8/SUMIFS('Job Number'!#REF!,'Job Number'!$A$2:$A$194,'Line Performance OK'!AE$1,'Job Number'!$B$2:$B$194,'Line Performance OK'!$C24,'Job Number'!$E$2:$E$194,'Line Performance OK'!$A$8),"")</f>
        <v/>
      </c>
      <c r="AF24" s="8" t="str">
        <f>IFERROR($C$8/SUMIFS('Job Number'!#REF!,'Job Number'!$A$2:$A$194,'Line Performance OK'!AF$1,'Job Number'!$B$2:$B$194,'Line Performance OK'!$C24,'Job Number'!$E$2:$E$194,'Line Performance OK'!$A$8),"")</f>
        <v/>
      </c>
      <c r="AG24" s="8" t="str">
        <f>IFERROR($C$8/SUMIFS('Job Number'!#REF!,'Job Number'!$A$2:$A$194,'Line Performance OK'!AG$1,'Job Number'!$B$2:$B$194,'Line Performance OK'!$C24,'Job Number'!$E$2:$E$194,'Line Performance OK'!$A$8),"")</f>
        <v/>
      </c>
      <c r="AH24" s="8" t="str">
        <f>IFERROR($C$8/SUMIFS('Job Number'!#REF!,'Job Number'!$A$2:$A$194,'Line Performance OK'!AH$1,'Job Number'!$B$2:$B$194,'Line Performance OK'!$C24,'Job Number'!$E$2:$E$194,'Line Performance OK'!$A$8),"")</f>
        <v/>
      </c>
    </row>
    <row r="26" spans="1:34" ht="15" customHeight="1">
      <c r="A26" s="42" t="e">
        <f>'Line Output'!#REF!</f>
        <v>#REF!</v>
      </c>
      <c r="B26" s="42" t="e">
        <f>'Line Output'!#REF!</f>
        <v>#REF!</v>
      </c>
      <c r="C26" s="43">
        <v>270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>
      <c r="B27" s="5">
        <f t="shared" ref="B27:B37" si="1">IFERROR(SUM(D27:AH27)/COUNTIF(D27:AH27,"&gt;0"),0)</f>
        <v>1.0714285714285714</v>
      </c>
      <c r="C27" s="7" t="e">
        <f>'Line Output'!#REF!</f>
        <v>#REF!</v>
      </c>
      <c r="D27" s="8" t="str">
        <f>IFERROR($C$26/SUMIFS('Job Number'!#REF!,'Job Number'!$A$2:$A$194,'Line Performance OK'!D$1,'Job Number'!$B$2:$B$194,'Line Performance OK'!$C27,'Job Number'!$E$2:$E$194,'Line Performance OK'!$A$26),"")</f>
        <v/>
      </c>
      <c r="E27" s="8" t="str">
        <f>IFERROR($C$26/SUMIFS('Job Number'!#REF!,'Job Number'!$A$2:$A$194,'Line Performance OK'!E$1,'Job Number'!$B$2:$B$194,'Line Performance OK'!$C27,'Job Number'!$E$2:$E$194,'Line Performance OK'!$A$26),"")</f>
        <v/>
      </c>
      <c r="F27" s="8">
        <v>1.0714285714285714</v>
      </c>
      <c r="G27" s="8">
        <v>1.0714285714285714</v>
      </c>
      <c r="H27" s="8" t="str">
        <f>IFERROR($C$26/SUMIFS('Job Number'!#REF!,'Job Number'!$A$2:$A$194,'Line Performance OK'!H$1,'Job Number'!$B$2:$B$194,'Line Performance OK'!$C27,'Job Number'!$E$2:$E$194,'Line Performance OK'!$A$26),"")</f>
        <v/>
      </c>
      <c r="I27" s="8" t="str">
        <f>IFERROR($C$26/SUMIFS('Job Number'!#REF!,'Job Number'!$A$2:$A$194,'Line Performance OK'!I$1,'Job Number'!$B$2:$B$194,'Line Performance OK'!$C27,'Job Number'!$E$2:$E$194,'Line Performance OK'!$A$26),"")</f>
        <v/>
      </c>
      <c r="J27" s="8" t="str">
        <f>IFERROR($C$26/SUMIFS('Job Number'!#REF!,'Job Number'!$A$2:$A$194,'Line Performance OK'!J$1,'Job Number'!$B$2:$B$194,'Line Performance OK'!$C27,'Job Number'!$E$2:$E$194,'Line Performance OK'!$A$26),"")</f>
        <v/>
      </c>
      <c r="K27" s="8" t="str">
        <f>IFERROR($C$26/SUMIFS('Job Number'!#REF!,'Job Number'!$A$2:$A$194,'Line Performance OK'!K$1,'Job Number'!$B$2:$B$194,'Line Performance OK'!$C27,'Job Number'!$E$2:$E$194,'Line Performance OK'!$A$26),"")</f>
        <v/>
      </c>
      <c r="L27" s="8" t="str">
        <f>IFERROR($C$26/SUMIFS('Job Number'!#REF!,'Job Number'!$A$2:$A$194,'Line Performance OK'!L$1,'Job Number'!$B$2:$B$194,'Line Performance OK'!$C27,'Job Number'!$E$2:$E$194,'Line Performance OK'!$A$26),"")</f>
        <v/>
      </c>
      <c r="M27" s="8">
        <v>1.0714285714285714</v>
      </c>
      <c r="N27" s="8" t="str">
        <f>IFERROR($C$26/SUMIFS('Job Number'!#REF!,'Job Number'!$A$2:$A$194,'Line Performance OK'!N$1,'Job Number'!$B$2:$B$194,'Line Performance OK'!$C27,'Job Number'!$E$2:$E$194,'Line Performance OK'!$A$26),"")</f>
        <v/>
      </c>
      <c r="O27" s="8" t="str">
        <f>IFERROR($C$26/SUMIFS('Job Number'!#REF!,'Job Number'!$A$2:$A$194,'Line Performance OK'!O$1,'Job Number'!$B$2:$B$194,'Line Performance OK'!$C27,'Job Number'!$E$2:$E$194,'Line Performance OK'!$A$26),"")</f>
        <v/>
      </c>
      <c r="P27" s="8" t="str">
        <f>IFERROR($C$26/SUMIFS('Job Number'!#REF!,'Job Number'!$A$2:$A$194,'Line Performance OK'!P$1,'Job Number'!$B$2:$B$194,'Line Performance OK'!$C27,'Job Number'!$E$2:$E$194,'Line Performance OK'!$A$26),"")</f>
        <v/>
      </c>
      <c r="Q27" s="8" t="str">
        <f>IFERROR($C$26/SUMIFS('Job Number'!#REF!,'Job Number'!$A$2:$A$194,'Line Performance OK'!Q$1,'Job Number'!$B$2:$B$194,'Line Performance OK'!$C27,'Job Number'!$E$2:$E$194,'Line Performance OK'!$A$26),"")</f>
        <v/>
      </c>
      <c r="R27" s="8" t="str">
        <f>IFERROR($C$26/SUMIFS('Job Number'!#REF!,'Job Number'!$A$2:$A$194,'Line Performance OK'!R$1,'Job Number'!$B$2:$B$194,'Line Performance OK'!$C27,'Job Number'!$E$2:$E$194,'Line Performance OK'!$A$26),"")</f>
        <v/>
      </c>
      <c r="S27" s="8" t="str">
        <f>IFERROR($C$26/SUMIFS('Job Number'!#REF!,'Job Number'!$A$2:$A$194,'Line Performance OK'!S$1,'Job Number'!$B$2:$B$194,'Line Performance OK'!$C27,'Job Number'!$E$2:$E$194,'Line Performance OK'!$A$26),"")</f>
        <v/>
      </c>
      <c r="T27" s="8" t="str">
        <f>IFERROR($C$26/SUMIFS('Job Number'!#REF!,'Job Number'!$A$2:$A$194,'Line Performance OK'!T$1,'Job Number'!$B$2:$B$194,'Line Performance OK'!$C27,'Job Number'!$E$2:$E$194,'Line Performance OK'!$A$26),"")</f>
        <v/>
      </c>
      <c r="U27" s="8" t="str">
        <f>IFERROR($C$26/SUMIFS('Job Number'!#REF!,'Job Number'!$A$2:$A$194,'Line Performance OK'!U$1,'Job Number'!$B$2:$B$194,'Line Performance OK'!$C27,'Job Number'!$E$2:$E$194,'Line Performance OK'!$A$26),"")</f>
        <v/>
      </c>
      <c r="V27" s="8" t="str">
        <f>IFERROR($C$26/SUMIFS('Job Number'!#REF!,'Job Number'!$A$2:$A$194,'Line Performance OK'!V$1,'Job Number'!$B$2:$B$194,'Line Performance OK'!$C27,'Job Number'!$E$2:$E$194,'Line Performance OK'!$A$26),"")</f>
        <v/>
      </c>
      <c r="W27" s="8" t="str">
        <f>IFERROR($C$26/SUMIFS('Job Number'!#REF!,'Job Number'!$A$2:$A$194,'Line Performance OK'!W$1,'Job Number'!$B$2:$B$194,'Line Performance OK'!$C27,'Job Number'!$E$2:$E$194,'Line Performance OK'!$A$26),"")</f>
        <v/>
      </c>
      <c r="X27" s="8" t="str">
        <f>IFERROR($C$26/SUMIFS('Job Number'!#REF!,'Job Number'!$A$2:$A$194,'Line Performance OK'!X$1,'Job Number'!$B$2:$B$194,'Line Performance OK'!$C27,'Job Number'!$E$2:$E$194,'Line Performance OK'!$A$26),"")</f>
        <v/>
      </c>
      <c r="Y27" s="8" t="str">
        <f>IFERROR($C$26/SUMIFS('Job Number'!#REF!,'Job Number'!$A$2:$A$194,'Line Performance OK'!Y$1,'Job Number'!$B$2:$B$194,'Line Performance OK'!$C27,'Job Number'!$E$2:$E$194,'Line Performance OK'!$A$26),"")</f>
        <v/>
      </c>
      <c r="Z27" s="8" t="str">
        <f>IFERROR($C$26/SUMIFS('Job Number'!#REF!,'Job Number'!$A$2:$A$194,'Line Performance OK'!Z$1,'Job Number'!$B$2:$B$194,'Line Performance OK'!$C27,'Job Number'!$E$2:$E$194,'Line Performance OK'!$A$26),"")</f>
        <v/>
      </c>
      <c r="AA27" s="8" t="str">
        <f>IFERROR($C$26/SUMIFS('Job Number'!#REF!,'Job Number'!$A$2:$A$194,'Line Performance OK'!AA$1,'Job Number'!$B$2:$B$194,'Line Performance OK'!$C27,'Job Number'!$E$2:$E$194,'Line Performance OK'!$A$26),"")</f>
        <v/>
      </c>
      <c r="AB27" s="8" t="str">
        <f>IFERROR($C$26/SUMIFS('Job Number'!#REF!,'Job Number'!$A$2:$A$194,'Line Performance OK'!AB$1,'Job Number'!$B$2:$B$194,'Line Performance OK'!$C27,'Job Number'!$E$2:$E$194,'Line Performance OK'!$A$26),"")</f>
        <v/>
      </c>
      <c r="AC27" s="8" t="str">
        <f>IFERROR($C$26/SUMIFS('Job Number'!#REF!,'Job Number'!$A$2:$A$194,'Line Performance OK'!AC$1,'Job Number'!$B$2:$B$194,'Line Performance OK'!$C27,'Job Number'!$E$2:$E$194,'Line Performance OK'!$A$26),"")</f>
        <v/>
      </c>
      <c r="AD27" s="8" t="str">
        <f>IFERROR($C$26/SUMIFS('Job Number'!#REF!,'Job Number'!$A$2:$A$194,'Line Performance OK'!AD$1,'Job Number'!$B$2:$B$194,'Line Performance OK'!$C27,'Job Number'!$E$2:$E$194,'Line Performance OK'!$A$26),"")</f>
        <v/>
      </c>
      <c r="AE27" s="8" t="str">
        <f>IFERROR($C$26/SUMIFS('Job Number'!#REF!,'Job Number'!$A$2:$A$194,'Line Performance OK'!AE$1,'Job Number'!$B$2:$B$194,'Line Performance OK'!$C27,'Job Number'!$E$2:$E$194,'Line Performance OK'!$A$26),"")</f>
        <v/>
      </c>
      <c r="AF27" s="8" t="str">
        <f>IFERROR($C$26/SUMIFS('Job Number'!#REF!,'Job Number'!$A$2:$A$194,'Line Performance OK'!AF$1,'Job Number'!$B$2:$B$194,'Line Performance OK'!$C27,'Job Number'!$E$2:$E$194,'Line Performance OK'!$A$26),"")</f>
        <v/>
      </c>
      <c r="AG27" s="8" t="str">
        <f>IFERROR($C$26/SUMIFS('Job Number'!#REF!,'Job Number'!$A$2:$A$194,'Line Performance OK'!AG$1,'Job Number'!$B$2:$B$194,'Line Performance OK'!$C27,'Job Number'!$E$2:$E$194,'Line Performance OK'!$A$26),"")</f>
        <v/>
      </c>
      <c r="AH27" s="8" t="str">
        <f>IFERROR($C$26/SUMIFS('Job Number'!#REF!,'Job Number'!$A$2:$A$194,'Line Performance OK'!AH$1,'Job Number'!$B$2:$B$194,'Line Performance OK'!$C27,'Job Number'!$E$2:$E$194,'Line Performance OK'!$A$26),"")</f>
        <v/>
      </c>
    </row>
    <row r="28" spans="1:34" ht="15" customHeight="1">
      <c r="B28" s="5">
        <f t="shared" si="1"/>
        <v>1.0714285714285714</v>
      </c>
      <c r="C28" s="7" t="e">
        <f>'Line Output'!#REF!</f>
        <v>#REF!</v>
      </c>
      <c r="D28" s="8" t="str">
        <f>IFERROR($C$26/SUMIFS('Job Number'!#REF!,'Job Number'!$A$2:$A$194,'Line Performance OK'!D$1,'Job Number'!$B$2:$B$194,'Line Performance OK'!$C28,'Job Number'!$E$2:$E$194,'Line Performance OK'!$A$26),"")</f>
        <v/>
      </c>
      <c r="E28" s="8" t="str">
        <f>IFERROR($C$26/SUMIFS('Job Number'!#REF!,'Job Number'!$A$2:$A$194,'Line Performance OK'!E$1,'Job Number'!$B$2:$B$194,'Line Performance OK'!$C28,'Job Number'!$E$2:$E$194,'Line Performance OK'!$A$26),"")</f>
        <v/>
      </c>
      <c r="F28" s="8">
        <v>1.0714285714285714</v>
      </c>
      <c r="G28" s="8">
        <v>1.0714285714285714</v>
      </c>
      <c r="H28" s="8" t="str">
        <f>IFERROR($C$26/SUMIFS('Job Number'!#REF!,'Job Number'!$A$2:$A$194,'Line Performance OK'!H$1,'Job Number'!$B$2:$B$194,'Line Performance OK'!$C28,'Job Number'!$E$2:$E$194,'Line Performance OK'!$A$26),"")</f>
        <v/>
      </c>
      <c r="I28" s="8" t="str">
        <f>IFERROR($C$26/SUMIFS('Job Number'!#REF!,'Job Number'!$A$2:$A$194,'Line Performance OK'!I$1,'Job Number'!$B$2:$B$194,'Line Performance OK'!$C28,'Job Number'!$E$2:$E$194,'Line Performance OK'!$A$26),"")</f>
        <v/>
      </c>
      <c r="J28" s="8" t="str">
        <f>IFERROR($C$26/SUMIFS('Job Number'!#REF!,'Job Number'!$A$2:$A$194,'Line Performance OK'!J$1,'Job Number'!$B$2:$B$194,'Line Performance OK'!$C28,'Job Number'!$E$2:$E$194,'Line Performance OK'!$A$26),"")</f>
        <v/>
      </c>
      <c r="K28" s="8" t="str">
        <f>IFERROR($C$26/SUMIFS('Job Number'!#REF!,'Job Number'!$A$2:$A$194,'Line Performance OK'!K$1,'Job Number'!$B$2:$B$194,'Line Performance OK'!$C28,'Job Number'!$E$2:$E$194,'Line Performance OK'!$A$26),"")</f>
        <v/>
      </c>
      <c r="L28" s="8" t="str">
        <f>IFERROR($C$26/SUMIFS('Job Number'!#REF!,'Job Number'!$A$2:$A$194,'Line Performance OK'!L$1,'Job Number'!$B$2:$B$194,'Line Performance OK'!$C28,'Job Number'!$E$2:$E$194,'Line Performance OK'!$A$26),"")</f>
        <v/>
      </c>
      <c r="M28" s="8">
        <v>1.0714285714285714</v>
      </c>
      <c r="N28" s="8" t="str">
        <f>IFERROR($C$26/SUMIFS('Job Number'!#REF!,'Job Number'!$A$2:$A$194,'Line Performance OK'!N$1,'Job Number'!$B$2:$B$194,'Line Performance OK'!$C28,'Job Number'!$E$2:$E$194,'Line Performance OK'!$A$26),"")</f>
        <v/>
      </c>
      <c r="O28" s="8" t="str">
        <f>IFERROR($C$26/SUMIFS('Job Number'!#REF!,'Job Number'!$A$2:$A$194,'Line Performance OK'!O$1,'Job Number'!$B$2:$B$194,'Line Performance OK'!$C28,'Job Number'!$E$2:$E$194,'Line Performance OK'!$A$26),"")</f>
        <v/>
      </c>
      <c r="P28" s="8" t="str">
        <f>IFERROR($C$26/SUMIFS('Job Number'!#REF!,'Job Number'!$A$2:$A$194,'Line Performance OK'!P$1,'Job Number'!$B$2:$B$194,'Line Performance OK'!$C28,'Job Number'!$E$2:$E$194,'Line Performance OK'!$A$26),"")</f>
        <v/>
      </c>
      <c r="Q28" s="8" t="str">
        <f>IFERROR($C$26/SUMIFS('Job Number'!#REF!,'Job Number'!$A$2:$A$194,'Line Performance OK'!Q$1,'Job Number'!$B$2:$B$194,'Line Performance OK'!$C28,'Job Number'!$E$2:$E$194,'Line Performance OK'!$A$26),"")</f>
        <v/>
      </c>
      <c r="R28" s="8" t="str">
        <f>IFERROR($C$26/SUMIFS('Job Number'!#REF!,'Job Number'!$A$2:$A$194,'Line Performance OK'!R$1,'Job Number'!$B$2:$B$194,'Line Performance OK'!$C28,'Job Number'!$E$2:$E$194,'Line Performance OK'!$A$26),"")</f>
        <v/>
      </c>
      <c r="S28" s="8" t="str">
        <f>IFERROR($C$26/SUMIFS('Job Number'!#REF!,'Job Number'!$A$2:$A$194,'Line Performance OK'!S$1,'Job Number'!$B$2:$B$194,'Line Performance OK'!$C28,'Job Number'!$E$2:$E$194,'Line Performance OK'!$A$26),"")</f>
        <v/>
      </c>
      <c r="T28" s="8" t="str">
        <f>IFERROR($C$26/SUMIFS('Job Number'!#REF!,'Job Number'!$A$2:$A$194,'Line Performance OK'!T$1,'Job Number'!$B$2:$B$194,'Line Performance OK'!$C28,'Job Number'!$E$2:$E$194,'Line Performance OK'!$A$26),"")</f>
        <v/>
      </c>
      <c r="U28" s="8" t="str">
        <f>IFERROR($C$26/SUMIFS('Job Number'!#REF!,'Job Number'!$A$2:$A$194,'Line Performance OK'!U$1,'Job Number'!$B$2:$B$194,'Line Performance OK'!$C28,'Job Number'!$E$2:$E$194,'Line Performance OK'!$A$26),"")</f>
        <v/>
      </c>
      <c r="V28" s="8" t="str">
        <f>IFERROR($C$26/SUMIFS('Job Number'!#REF!,'Job Number'!$A$2:$A$194,'Line Performance OK'!V$1,'Job Number'!$B$2:$B$194,'Line Performance OK'!$C28,'Job Number'!$E$2:$E$194,'Line Performance OK'!$A$26),"")</f>
        <v/>
      </c>
      <c r="W28" s="8" t="str">
        <f>IFERROR($C$26/SUMIFS('Job Number'!#REF!,'Job Number'!$A$2:$A$194,'Line Performance OK'!W$1,'Job Number'!$B$2:$B$194,'Line Performance OK'!$C28,'Job Number'!$E$2:$E$194,'Line Performance OK'!$A$26),"")</f>
        <v/>
      </c>
      <c r="X28" s="8" t="str">
        <f>IFERROR($C$26/SUMIFS('Job Number'!#REF!,'Job Number'!$A$2:$A$194,'Line Performance OK'!X$1,'Job Number'!$B$2:$B$194,'Line Performance OK'!$C28,'Job Number'!$E$2:$E$194,'Line Performance OK'!$A$26),"")</f>
        <v/>
      </c>
      <c r="Y28" s="8" t="str">
        <f>IFERROR($C$26/SUMIFS('Job Number'!#REF!,'Job Number'!$A$2:$A$194,'Line Performance OK'!Y$1,'Job Number'!$B$2:$B$194,'Line Performance OK'!$C28,'Job Number'!$E$2:$E$194,'Line Performance OK'!$A$26),"")</f>
        <v/>
      </c>
      <c r="Z28" s="8" t="str">
        <f>IFERROR($C$26/SUMIFS('Job Number'!#REF!,'Job Number'!$A$2:$A$194,'Line Performance OK'!Z$1,'Job Number'!$B$2:$B$194,'Line Performance OK'!$C28,'Job Number'!$E$2:$E$194,'Line Performance OK'!$A$26),"")</f>
        <v/>
      </c>
      <c r="AA28" s="8" t="str">
        <f>IFERROR($C$26/SUMIFS('Job Number'!#REF!,'Job Number'!$A$2:$A$194,'Line Performance OK'!AA$1,'Job Number'!$B$2:$B$194,'Line Performance OK'!$C28,'Job Number'!$E$2:$E$194,'Line Performance OK'!$A$26),"")</f>
        <v/>
      </c>
      <c r="AB28" s="8" t="str">
        <f>IFERROR($C$26/SUMIFS('Job Number'!#REF!,'Job Number'!$A$2:$A$194,'Line Performance OK'!AB$1,'Job Number'!$B$2:$B$194,'Line Performance OK'!$C28,'Job Number'!$E$2:$E$194,'Line Performance OK'!$A$26),"")</f>
        <v/>
      </c>
      <c r="AC28" s="8" t="str">
        <f>IFERROR($C$26/SUMIFS('Job Number'!#REF!,'Job Number'!$A$2:$A$194,'Line Performance OK'!AC$1,'Job Number'!$B$2:$B$194,'Line Performance OK'!$C28,'Job Number'!$E$2:$E$194,'Line Performance OK'!$A$26),"")</f>
        <v/>
      </c>
      <c r="AD28" s="8" t="str">
        <f>IFERROR($C$26/SUMIFS('Job Number'!#REF!,'Job Number'!$A$2:$A$194,'Line Performance OK'!AD$1,'Job Number'!$B$2:$B$194,'Line Performance OK'!$C28,'Job Number'!$E$2:$E$194,'Line Performance OK'!$A$26),"")</f>
        <v/>
      </c>
      <c r="AE28" s="8" t="str">
        <f>IFERROR($C$26/SUMIFS('Job Number'!#REF!,'Job Number'!$A$2:$A$194,'Line Performance OK'!AE$1,'Job Number'!$B$2:$B$194,'Line Performance OK'!$C28,'Job Number'!$E$2:$E$194,'Line Performance OK'!$A$26),"")</f>
        <v/>
      </c>
      <c r="AF28" s="8" t="str">
        <f>IFERROR($C$26/SUMIFS('Job Number'!#REF!,'Job Number'!$A$2:$A$194,'Line Performance OK'!AF$1,'Job Number'!$B$2:$B$194,'Line Performance OK'!$C28,'Job Number'!$E$2:$E$194,'Line Performance OK'!$A$26),"")</f>
        <v/>
      </c>
      <c r="AG28" s="8" t="str">
        <f>IFERROR($C$26/SUMIFS('Job Number'!#REF!,'Job Number'!$A$2:$A$194,'Line Performance OK'!AG$1,'Job Number'!$B$2:$B$194,'Line Performance OK'!$C28,'Job Number'!$E$2:$E$194,'Line Performance OK'!$A$26),"")</f>
        <v/>
      </c>
      <c r="AH28" s="8" t="str">
        <f>IFERROR($C$26/SUMIFS('Job Number'!#REF!,'Job Number'!$A$2:$A$194,'Line Performance OK'!AH$1,'Job Number'!$B$2:$B$194,'Line Performance OK'!$C28,'Job Number'!$E$2:$E$194,'Line Performance OK'!$A$26),"")</f>
        <v/>
      </c>
    </row>
    <row r="29" spans="1:34" ht="15" customHeight="1">
      <c r="B29" s="5">
        <f t="shared" si="1"/>
        <v>1.0683673469387756</v>
      </c>
      <c r="C29" s="7" t="e">
        <f>'Line Output'!#REF!</f>
        <v>#REF!</v>
      </c>
      <c r="D29" s="8" t="str">
        <f>IFERROR($C$26/SUMIFS('Job Number'!#REF!,'Job Number'!$A$2:$A$194,'Line Performance OK'!D$1,'Job Number'!$B$2:$B$194,'Line Performance OK'!$C29,'Job Number'!$E$2:$E$194,'Line Performance OK'!$A$26),"")</f>
        <v/>
      </c>
      <c r="E29" s="8" t="str">
        <f>IFERROR($C$26/SUMIFS('Job Number'!#REF!,'Job Number'!$A$2:$A$194,'Line Performance OK'!E$1,'Job Number'!$B$2:$B$194,'Line Performance OK'!$C29,'Job Number'!$E$2:$E$194,'Line Performance OK'!$A$26),"")</f>
        <v/>
      </c>
      <c r="F29" s="8">
        <v>1.0714285714285714</v>
      </c>
      <c r="G29" s="8">
        <v>1.0714285714285714</v>
      </c>
      <c r="H29" s="8" t="str">
        <f>IFERROR($C$26/SUMIFS('Job Number'!#REF!,'Job Number'!$A$2:$A$194,'Line Performance OK'!H$1,'Job Number'!$B$2:$B$194,'Line Performance OK'!$C29,'Job Number'!$E$2:$E$194,'Line Performance OK'!$A$26),"")</f>
        <v/>
      </c>
      <c r="I29" s="8" t="str">
        <f>IFERROR($C$26/SUMIFS('Job Number'!#REF!,'Job Number'!$A$2:$A$194,'Line Performance OK'!I$1,'Job Number'!$B$2:$B$194,'Line Performance OK'!$C29,'Job Number'!$E$2:$E$194,'Line Performance OK'!$A$26),"")</f>
        <v/>
      </c>
      <c r="J29" s="8" t="str">
        <f>IFERROR($C$26/SUMIFS('Job Number'!#REF!,'Job Number'!$A$2:$A$194,'Line Performance OK'!J$1,'Job Number'!$B$2:$B$194,'Line Performance OK'!$C29,'Job Number'!$E$2:$E$194,'Line Performance OK'!$A$26),"")</f>
        <v/>
      </c>
      <c r="K29" s="8" t="str">
        <f>IFERROR($C$26/SUMIFS('Job Number'!#REF!,'Job Number'!$A$2:$A$194,'Line Performance OK'!K$1,'Job Number'!$B$2:$B$194,'Line Performance OK'!$C29,'Job Number'!$E$2:$E$194,'Line Performance OK'!$A$26),"")</f>
        <v/>
      </c>
      <c r="L29" s="8" t="str">
        <f>IFERROR($C$26/SUMIFS('Job Number'!#REF!,'Job Number'!$A$2:$A$194,'Line Performance OK'!L$1,'Job Number'!$B$2:$B$194,'Line Performance OK'!$C29,'Job Number'!$E$2:$E$194,'Line Performance OK'!$A$26),"")</f>
        <v/>
      </c>
      <c r="M29" s="8">
        <v>1.0622448979591836</v>
      </c>
      <c r="N29" s="8" t="str">
        <f>IFERROR($C$26/SUMIFS('Job Number'!#REF!,'Job Number'!$A$2:$A$194,'Line Performance OK'!N$1,'Job Number'!$B$2:$B$194,'Line Performance OK'!$C29,'Job Number'!$E$2:$E$194,'Line Performance OK'!$A$26),"")</f>
        <v/>
      </c>
      <c r="O29" s="8" t="str">
        <f>IFERROR($C$26/SUMIFS('Job Number'!#REF!,'Job Number'!$A$2:$A$194,'Line Performance OK'!O$1,'Job Number'!$B$2:$B$194,'Line Performance OK'!$C29,'Job Number'!$E$2:$E$194,'Line Performance OK'!$A$26),"")</f>
        <v/>
      </c>
      <c r="P29" s="8" t="str">
        <f>IFERROR($C$26/SUMIFS('Job Number'!#REF!,'Job Number'!$A$2:$A$194,'Line Performance OK'!P$1,'Job Number'!$B$2:$B$194,'Line Performance OK'!$C29,'Job Number'!$E$2:$E$194,'Line Performance OK'!$A$26),"")</f>
        <v/>
      </c>
      <c r="Q29" s="8" t="str">
        <f>IFERROR($C$26/SUMIFS('Job Number'!#REF!,'Job Number'!$A$2:$A$194,'Line Performance OK'!Q$1,'Job Number'!$B$2:$B$194,'Line Performance OK'!$C29,'Job Number'!$E$2:$E$194,'Line Performance OK'!$A$26),"")</f>
        <v/>
      </c>
      <c r="R29" s="8" t="str">
        <f>IFERROR($C$26/SUMIFS('Job Number'!#REF!,'Job Number'!$A$2:$A$194,'Line Performance OK'!R$1,'Job Number'!$B$2:$B$194,'Line Performance OK'!$C29,'Job Number'!$E$2:$E$194,'Line Performance OK'!$A$26),"")</f>
        <v/>
      </c>
      <c r="S29" s="8" t="str">
        <f>IFERROR($C$26/SUMIFS('Job Number'!#REF!,'Job Number'!$A$2:$A$194,'Line Performance OK'!S$1,'Job Number'!$B$2:$B$194,'Line Performance OK'!$C29,'Job Number'!$E$2:$E$194,'Line Performance OK'!$A$26),"")</f>
        <v/>
      </c>
      <c r="T29" s="8" t="str">
        <f>IFERROR($C$26/SUMIFS('Job Number'!#REF!,'Job Number'!$A$2:$A$194,'Line Performance OK'!T$1,'Job Number'!$B$2:$B$194,'Line Performance OK'!$C29,'Job Number'!$E$2:$E$194,'Line Performance OK'!$A$26),"")</f>
        <v/>
      </c>
      <c r="U29" s="8" t="str">
        <f>IFERROR($C$26/SUMIFS('Job Number'!#REF!,'Job Number'!$A$2:$A$194,'Line Performance OK'!U$1,'Job Number'!$B$2:$B$194,'Line Performance OK'!$C29,'Job Number'!$E$2:$E$194,'Line Performance OK'!$A$26),"")</f>
        <v/>
      </c>
      <c r="V29" s="8" t="str">
        <f>IFERROR($C$26/SUMIFS('Job Number'!#REF!,'Job Number'!$A$2:$A$194,'Line Performance OK'!V$1,'Job Number'!$B$2:$B$194,'Line Performance OK'!$C29,'Job Number'!$E$2:$E$194,'Line Performance OK'!$A$26),"")</f>
        <v/>
      </c>
      <c r="W29" s="8" t="str">
        <f>IFERROR($C$26/SUMIFS('Job Number'!#REF!,'Job Number'!$A$2:$A$194,'Line Performance OK'!W$1,'Job Number'!$B$2:$B$194,'Line Performance OK'!$C29,'Job Number'!$E$2:$E$194,'Line Performance OK'!$A$26),"")</f>
        <v/>
      </c>
      <c r="X29" s="8" t="str">
        <f>IFERROR($C$26/SUMIFS('Job Number'!#REF!,'Job Number'!$A$2:$A$194,'Line Performance OK'!X$1,'Job Number'!$B$2:$B$194,'Line Performance OK'!$C29,'Job Number'!$E$2:$E$194,'Line Performance OK'!$A$26),"")</f>
        <v/>
      </c>
      <c r="Y29" s="8" t="str">
        <f>IFERROR($C$26/SUMIFS('Job Number'!#REF!,'Job Number'!$A$2:$A$194,'Line Performance OK'!Y$1,'Job Number'!$B$2:$B$194,'Line Performance OK'!$C29,'Job Number'!$E$2:$E$194,'Line Performance OK'!$A$26),"")</f>
        <v/>
      </c>
      <c r="Z29" s="8" t="str">
        <f>IFERROR($C$26/SUMIFS('Job Number'!#REF!,'Job Number'!$A$2:$A$194,'Line Performance OK'!Z$1,'Job Number'!$B$2:$B$194,'Line Performance OK'!$C29,'Job Number'!$E$2:$E$194,'Line Performance OK'!$A$26),"")</f>
        <v/>
      </c>
      <c r="AA29" s="8" t="str">
        <f>IFERROR($C$26/SUMIFS('Job Number'!#REF!,'Job Number'!$A$2:$A$194,'Line Performance OK'!AA$1,'Job Number'!$B$2:$B$194,'Line Performance OK'!$C29,'Job Number'!$E$2:$E$194,'Line Performance OK'!$A$26),"")</f>
        <v/>
      </c>
      <c r="AB29" s="8" t="str">
        <f>IFERROR($C$26/SUMIFS('Job Number'!#REF!,'Job Number'!$A$2:$A$194,'Line Performance OK'!AB$1,'Job Number'!$B$2:$B$194,'Line Performance OK'!$C29,'Job Number'!$E$2:$E$194,'Line Performance OK'!$A$26),"")</f>
        <v/>
      </c>
      <c r="AC29" s="8" t="str">
        <f>IFERROR($C$26/SUMIFS('Job Number'!#REF!,'Job Number'!$A$2:$A$194,'Line Performance OK'!AC$1,'Job Number'!$B$2:$B$194,'Line Performance OK'!$C29,'Job Number'!$E$2:$E$194,'Line Performance OK'!$A$26),"")</f>
        <v/>
      </c>
      <c r="AD29" s="8" t="str">
        <f>IFERROR($C$26/SUMIFS('Job Number'!#REF!,'Job Number'!$A$2:$A$194,'Line Performance OK'!AD$1,'Job Number'!$B$2:$B$194,'Line Performance OK'!$C29,'Job Number'!$E$2:$E$194,'Line Performance OK'!$A$26),"")</f>
        <v/>
      </c>
      <c r="AE29" s="8" t="str">
        <f>IFERROR($C$26/SUMIFS('Job Number'!#REF!,'Job Number'!$A$2:$A$194,'Line Performance OK'!AE$1,'Job Number'!$B$2:$B$194,'Line Performance OK'!$C29,'Job Number'!$E$2:$E$194,'Line Performance OK'!$A$26),"")</f>
        <v/>
      </c>
      <c r="AF29" s="8" t="str">
        <f>IFERROR($C$26/SUMIFS('Job Number'!#REF!,'Job Number'!$A$2:$A$194,'Line Performance OK'!AF$1,'Job Number'!$B$2:$B$194,'Line Performance OK'!$C29,'Job Number'!$E$2:$E$194,'Line Performance OK'!$A$26),"")</f>
        <v/>
      </c>
      <c r="AG29" s="8" t="str">
        <f>IFERROR($C$26/SUMIFS('Job Number'!#REF!,'Job Number'!$A$2:$A$194,'Line Performance OK'!AG$1,'Job Number'!$B$2:$B$194,'Line Performance OK'!$C29,'Job Number'!$E$2:$E$194,'Line Performance OK'!$A$26),"")</f>
        <v/>
      </c>
      <c r="AH29" s="8" t="str">
        <f>IFERROR($C$26/SUMIFS('Job Number'!#REF!,'Job Number'!$A$2:$A$194,'Line Performance OK'!AH$1,'Job Number'!$B$2:$B$194,'Line Performance OK'!$C29,'Job Number'!$E$2:$E$194,'Line Performance OK'!$A$26),"")</f>
        <v/>
      </c>
    </row>
    <row r="30" spans="1:34" ht="15" customHeight="1">
      <c r="B30" s="5">
        <f t="shared" si="1"/>
        <v>0.88570224596007197</v>
      </c>
      <c r="C30" s="7" t="e">
        <f>'Line Output'!#REF!</f>
        <v>#REF!</v>
      </c>
      <c r="D30" s="8" t="str">
        <f>IFERROR($C$26/SUMIFS('Job Number'!#REF!,'Job Number'!$A$2:$A$194,'Line Performance OK'!D$1,'Job Number'!$B$2:$B$194,'Line Performance OK'!$C30,'Job Number'!$E$2:$E$194,'Line Performance OK'!$A$26),"")</f>
        <v/>
      </c>
      <c r="E30" s="8">
        <v>0.80195458465076186</v>
      </c>
      <c r="F30" s="8">
        <v>0.87</v>
      </c>
      <c r="G30" s="8">
        <v>0.84507042253521125</v>
      </c>
      <c r="H30" s="8">
        <v>1.01</v>
      </c>
      <c r="I30" s="8">
        <v>0.94</v>
      </c>
      <c r="J30" s="8">
        <v>1.03</v>
      </c>
      <c r="K30" s="8" t="str">
        <f>IFERROR($C$26/SUMIFS('Job Number'!#REF!,'Job Number'!$A$2:$A$194,'Line Performance OK'!K$1,'Job Number'!$B$2:$B$194,'Line Performance OK'!$C30,'Job Number'!$E$2:$E$194,'Line Performance OK'!$A$26),"")</f>
        <v/>
      </c>
      <c r="L30" s="8" t="str">
        <f>IFERROR($C$26/SUMIFS('Job Number'!#REF!,'Job Number'!$A$2:$A$194,'Line Performance OK'!L$1,'Job Number'!$B$2:$B$194,'Line Performance OK'!$C30,'Job Number'!$E$2:$E$194,'Line Performance OK'!$A$26),"")</f>
        <v/>
      </c>
      <c r="M30" s="8">
        <v>0.85429520645467483</v>
      </c>
      <c r="N30" s="8">
        <v>0.8</v>
      </c>
      <c r="O30" s="8">
        <v>0.82</v>
      </c>
      <c r="P30" s="8" t="str">
        <f>IFERROR($C$26/SUMIFS('Job Number'!#REF!,'Job Number'!$A$2:$A$194,'Line Performance OK'!P$1,'Job Number'!$B$2:$B$194,'Line Performance OK'!$C30,'Job Number'!$E$2:$E$194,'Line Performance OK'!$A$26),"")</f>
        <v/>
      </c>
      <c r="Q30" s="8" t="str">
        <f>IFERROR($C$26/SUMIFS('Job Number'!#REF!,'Job Number'!$A$2:$A$194,'Line Performance OK'!Q$1,'Job Number'!$B$2:$B$194,'Line Performance OK'!$C30,'Job Number'!$E$2:$E$194,'Line Performance OK'!$A$26),"")</f>
        <v/>
      </c>
      <c r="R30" s="8" t="str">
        <f>IFERROR($C$26/SUMIFS('Job Number'!#REF!,'Job Number'!$A$2:$A$194,'Line Performance OK'!R$1,'Job Number'!$B$2:$B$194,'Line Performance OK'!$C30,'Job Number'!$E$2:$E$194,'Line Performance OK'!$A$26),"")</f>
        <v/>
      </c>
      <c r="S30" s="8" t="str">
        <f>IFERROR($C$26/SUMIFS('Job Number'!#REF!,'Job Number'!$A$2:$A$194,'Line Performance OK'!S$1,'Job Number'!$B$2:$B$194,'Line Performance OK'!$C30,'Job Number'!$E$2:$E$194,'Line Performance OK'!$A$26),"")</f>
        <v/>
      </c>
      <c r="T30" s="8" t="str">
        <f>IFERROR($C$26/SUMIFS('Job Number'!#REF!,'Job Number'!$A$2:$A$194,'Line Performance OK'!T$1,'Job Number'!$B$2:$B$194,'Line Performance OK'!$C30,'Job Number'!$E$2:$E$194,'Line Performance OK'!$A$26),"")</f>
        <v/>
      </c>
      <c r="U30" s="8" t="str">
        <f>IFERROR($C$26/SUMIFS('Job Number'!#REF!,'Job Number'!$A$2:$A$194,'Line Performance OK'!U$1,'Job Number'!$B$2:$B$194,'Line Performance OK'!$C30,'Job Number'!$E$2:$E$194,'Line Performance OK'!$A$26),"")</f>
        <v/>
      </c>
      <c r="V30" s="8" t="str">
        <f>IFERROR($C$26/SUMIFS('Job Number'!#REF!,'Job Number'!$A$2:$A$194,'Line Performance OK'!V$1,'Job Number'!$B$2:$B$194,'Line Performance OK'!$C30,'Job Number'!$E$2:$E$194,'Line Performance OK'!$A$26),"")</f>
        <v/>
      </c>
      <c r="W30" s="8" t="str">
        <f>IFERROR($C$26/SUMIFS('Job Number'!#REF!,'Job Number'!$A$2:$A$194,'Line Performance OK'!W$1,'Job Number'!$B$2:$B$194,'Line Performance OK'!$C30,'Job Number'!$E$2:$E$194,'Line Performance OK'!$A$26),"")</f>
        <v/>
      </c>
      <c r="X30" s="8" t="str">
        <f>IFERROR($C$26/SUMIFS('Job Number'!#REF!,'Job Number'!$A$2:$A$194,'Line Performance OK'!X$1,'Job Number'!$B$2:$B$194,'Line Performance OK'!$C30,'Job Number'!$E$2:$E$194,'Line Performance OK'!$A$26),"")</f>
        <v/>
      </c>
      <c r="Y30" s="8" t="str">
        <f>IFERROR($C$26/SUMIFS('Job Number'!#REF!,'Job Number'!$A$2:$A$194,'Line Performance OK'!Y$1,'Job Number'!$B$2:$B$194,'Line Performance OK'!$C30,'Job Number'!$E$2:$E$194,'Line Performance OK'!$A$26),"")</f>
        <v/>
      </c>
      <c r="Z30" s="8" t="str">
        <f>IFERROR($C$26/SUMIFS('Job Number'!#REF!,'Job Number'!$A$2:$A$194,'Line Performance OK'!Z$1,'Job Number'!$B$2:$B$194,'Line Performance OK'!$C30,'Job Number'!$E$2:$E$194,'Line Performance OK'!$A$26),"")</f>
        <v/>
      </c>
      <c r="AA30" s="8" t="str">
        <f>IFERROR($C$26/SUMIFS('Job Number'!#REF!,'Job Number'!$A$2:$A$194,'Line Performance OK'!AA$1,'Job Number'!$B$2:$B$194,'Line Performance OK'!$C30,'Job Number'!$E$2:$E$194,'Line Performance OK'!$A$26),"")</f>
        <v/>
      </c>
      <c r="AB30" s="8" t="str">
        <f>IFERROR($C$26/SUMIFS('Job Number'!#REF!,'Job Number'!$A$2:$A$194,'Line Performance OK'!AB$1,'Job Number'!$B$2:$B$194,'Line Performance OK'!$C30,'Job Number'!$E$2:$E$194,'Line Performance OK'!$A$26),"")</f>
        <v/>
      </c>
      <c r="AC30" s="8" t="str">
        <f>IFERROR($C$26/SUMIFS('Job Number'!#REF!,'Job Number'!$A$2:$A$194,'Line Performance OK'!AC$1,'Job Number'!$B$2:$B$194,'Line Performance OK'!$C30,'Job Number'!$E$2:$E$194,'Line Performance OK'!$A$26),"")</f>
        <v/>
      </c>
      <c r="AD30" s="8" t="str">
        <f>IFERROR($C$26/SUMIFS('Job Number'!#REF!,'Job Number'!$A$2:$A$194,'Line Performance OK'!AD$1,'Job Number'!$B$2:$B$194,'Line Performance OK'!$C30,'Job Number'!$E$2:$E$194,'Line Performance OK'!$A$26),"")</f>
        <v/>
      </c>
      <c r="AE30" s="8" t="str">
        <f>IFERROR($C$26/SUMIFS('Job Number'!#REF!,'Job Number'!$A$2:$A$194,'Line Performance OK'!AE$1,'Job Number'!$B$2:$B$194,'Line Performance OK'!$C30,'Job Number'!$E$2:$E$194,'Line Performance OK'!$A$26),"")</f>
        <v/>
      </c>
      <c r="AF30" s="8" t="str">
        <f>IFERROR($C$26/SUMIFS('Job Number'!#REF!,'Job Number'!$A$2:$A$194,'Line Performance OK'!AF$1,'Job Number'!$B$2:$B$194,'Line Performance OK'!$C30,'Job Number'!$E$2:$E$194,'Line Performance OK'!$A$26),"")</f>
        <v/>
      </c>
      <c r="AG30" s="8" t="str">
        <f>IFERROR($C$26/SUMIFS('Job Number'!#REF!,'Job Number'!$A$2:$A$194,'Line Performance OK'!AG$1,'Job Number'!$B$2:$B$194,'Line Performance OK'!$C30,'Job Number'!$E$2:$E$194,'Line Performance OK'!$A$26),"")</f>
        <v/>
      </c>
      <c r="AH30" s="8" t="str">
        <f>IFERROR($C$26/SUMIFS('Job Number'!#REF!,'Job Number'!$A$2:$A$194,'Line Performance OK'!AH$1,'Job Number'!$B$2:$B$194,'Line Performance OK'!$C30,'Job Number'!$E$2:$E$194,'Line Performance OK'!$A$26),"")</f>
        <v/>
      </c>
    </row>
    <row r="31" spans="1:34" ht="15" customHeight="1">
      <c r="B31" s="5">
        <f t="shared" si="1"/>
        <v>0.9732818450665004</v>
      </c>
      <c r="C31" s="7" t="e">
        <f>'Line Output'!#REF!</f>
        <v>#REF!</v>
      </c>
      <c r="D31" s="8" t="str">
        <f>IFERROR($C$26/SUMIFS('Job Number'!#REF!,'Job Number'!$A$2:$A$194,'Line Performance OK'!D$1,'Job Number'!$B$2:$B$194,'Line Performance OK'!$C31,'Job Number'!$E$2:$E$194,'Line Performance OK'!$A$26),"")</f>
        <v/>
      </c>
      <c r="E31" s="8">
        <v>1.0494987468671679</v>
      </c>
      <c r="F31" s="8">
        <v>1.1299999999999999</v>
      </c>
      <c r="G31" s="8">
        <v>0.9046052631578948</v>
      </c>
      <c r="H31" s="8">
        <v>0.8</v>
      </c>
      <c r="I31" s="8">
        <v>1.05</v>
      </c>
      <c r="J31" s="8">
        <v>1.02</v>
      </c>
      <c r="K31" s="8" t="str">
        <f>IFERROR($C$26/SUMIFS('Job Number'!#REF!,'Job Number'!$A$2:$A$194,'Line Performance OK'!K$1,'Job Number'!$B$2:$B$194,'Line Performance OK'!$C31,'Job Number'!$E$2:$E$194,'Line Performance OK'!$A$26),"")</f>
        <v/>
      </c>
      <c r="L31" s="8" t="str">
        <f>IFERROR($C$26/SUMIFS('Job Number'!#REF!,'Job Number'!$A$2:$A$194,'Line Performance OK'!L$1,'Job Number'!$B$2:$B$194,'Line Performance OK'!$C31,'Job Number'!$E$2:$E$194,'Line Performance OK'!$A$26),"")</f>
        <v/>
      </c>
      <c r="M31" s="8">
        <v>0.90543259557344069</v>
      </c>
      <c r="N31" s="8">
        <v>0.88</v>
      </c>
      <c r="O31" s="8">
        <v>1.02</v>
      </c>
      <c r="P31" s="8" t="str">
        <f>IFERROR($C$26/SUMIFS('Job Number'!#REF!,'Job Number'!$A$2:$A$194,'Line Performance OK'!P$1,'Job Number'!$B$2:$B$194,'Line Performance OK'!$C31,'Job Number'!$E$2:$E$194,'Line Performance OK'!$A$26),"")</f>
        <v/>
      </c>
      <c r="Q31" s="8" t="str">
        <f>IFERROR($C$26/SUMIFS('Job Number'!#REF!,'Job Number'!$A$2:$A$194,'Line Performance OK'!Q$1,'Job Number'!$B$2:$B$194,'Line Performance OK'!$C31,'Job Number'!$E$2:$E$194,'Line Performance OK'!$A$26),"")</f>
        <v/>
      </c>
      <c r="R31" s="8" t="str">
        <f>IFERROR($C$26/SUMIFS('Job Number'!#REF!,'Job Number'!$A$2:$A$194,'Line Performance OK'!R$1,'Job Number'!$B$2:$B$194,'Line Performance OK'!$C31,'Job Number'!$E$2:$E$194,'Line Performance OK'!$A$26),"")</f>
        <v/>
      </c>
      <c r="S31" s="8" t="str">
        <f>IFERROR($C$26/SUMIFS('Job Number'!#REF!,'Job Number'!$A$2:$A$194,'Line Performance OK'!S$1,'Job Number'!$B$2:$B$194,'Line Performance OK'!$C31,'Job Number'!$E$2:$E$194,'Line Performance OK'!$A$26),"")</f>
        <v/>
      </c>
      <c r="T31" s="8" t="str">
        <f>IFERROR($C$26/SUMIFS('Job Number'!#REF!,'Job Number'!$A$2:$A$194,'Line Performance OK'!T$1,'Job Number'!$B$2:$B$194,'Line Performance OK'!$C31,'Job Number'!$E$2:$E$194,'Line Performance OK'!$A$26),"")</f>
        <v/>
      </c>
      <c r="U31" s="8" t="str">
        <f>IFERROR($C$26/SUMIFS('Job Number'!#REF!,'Job Number'!$A$2:$A$194,'Line Performance OK'!U$1,'Job Number'!$B$2:$B$194,'Line Performance OK'!$C31,'Job Number'!$E$2:$E$194,'Line Performance OK'!$A$26),"")</f>
        <v/>
      </c>
      <c r="V31" s="8" t="str">
        <f>IFERROR($C$26/SUMIFS('Job Number'!#REF!,'Job Number'!$A$2:$A$194,'Line Performance OK'!V$1,'Job Number'!$B$2:$B$194,'Line Performance OK'!$C31,'Job Number'!$E$2:$E$194,'Line Performance OK'!$A$26),"")</f>
        <v/>
      </c>
      <c r="W31" s="8" t="str">
        <f>IFERROR($C$26/SUMIFS('Job Number'!#REF!,'Job Number'!$A$2:$A$194,'Line Performance OK'!W$1,'Job Number'!$B$2:$B$194,'Line Performance OK'!$C31,'Job Number'!$E$2:$E$194,'Line Performance OK'!$A$26),"")</f>
        <v/>
      </c>
      <c r="X31" s="8" t="str">
        <f>IFERROR($C$26/SUMIFS('Job Number'!#REF!,'Job Number'!$A$2:$A$194,'Line Performance OK'!X$1,'Job Number'!$B$2:$B$194,'Line Performance OK'!$C31,'Job Number'!$E$2:$E$194,'Line Performance OK'!$A$26),"")</f>
        <v/>
      </c>
      <c r="Y31" s="8" t="str">
        <f>IFERROR($C$26/SUMIFS('Job Number'!#REF!,'Job Number'!$A$2:$A$194,'Line Performance OK'!Y$1,'Job Number'!$B$2:$B$194,'Line Performance OK'!$C31,'Job Number'!$E$2:$E$194,'Line Performance OK'!$A$26),"")</f>
        <v/>
      </c>
      <c r="Z31" s="8" t="str">
        <f>IFERROR($C$26/SUMIFS('Job Number'!#REF!,'Job Number'!$A$2:$A$194,'Line Performance OK'!Z$1,'Job Number'!$B$2:$B$194,'Line Performance OK'!$C31,'Job Number'!$E$2:$E$194,'Line Performance OK'!$A$26),"")</f>
        <v/>
      </c>
      <c r="AA31" s="8" t="str">
        <f>IFERROR($C$26/SUMIFS('Job Number'!#REF!,'Job Number'!$A$2:$A$194,'Line Performance OK'!AA$1,'Job Number'!$B$2:$B$194,'Line Performance OK'!$C31,'Job Number'!$E$2:$E$194,'Line Performance OK'!$A$26),"")</f>
        <v/>
      </c>
      <c r="AB31" s="8" t="str">
        <f>IFERROR($C$26/SUMIFS('Job Number'!#REF!,'Job Number'!$A$2:$A$194,'Line Performance OK'!AB$1,'Job Number'!$B$2:$B$194,'Line Performance OK'!$C31,'Job Number'!$E$2:$E$194,'Line Performance OK'!$A$26),"")</f>
        <v/>
      </c>
      <c r="AC31" s="8" t="str">
        <f>IFERROR($C$26/SUMIFS('Job Number'!#REF!,'Job Number'!$A$2:$A$194,'Line Performance OK'!AC$1,'Job Number'!$B$2:$B$194,'Line Performance OK'!$C31,'Job Number'!$E$2:$E$194,'Line Performance OK'!$A$26),"")</f>
        <v/>
      </c>
      <c r="AD31" s="8" t="str">
        <f>IFERROR($C$26/SUMIFS('Job Number'!#REF!,'Job Number'!$A$2:$A$194,'Line Performance OK'!AD$1,'Job Number'!$B$2:$B$194,'Line Performance OK'!$C31,'Job Number'!$E$2:$E$194,'Line Performance OK'!$A$26),"")</f>
        <v/>
      </c>
      <c r="AE31" s="8" t="str">
        <f>IFERROR($C$26/SUMIFS('Job Number'!#REF!,'Job Number'!$A$2:$A$194,'Line Performance OK'!AE$1,'Job Number'!$B$2:$B$194,'Line Performance OK'!$C31,'Job Number'!$E$2:$E$194,'Line Performance OK'!$A$26),"")</f>
        <v/>
      </c>
      <c r="AF31" s="8" t="str">
        <f>IFERROR($C$26/SUMIFS('Job Number'!#REF!,'Job Number'!$A$2:$A$194,'Line Performance OK'!AF$1,'Job Number'!$B$2:$B$194,'Line Performance OK'!$C31,'Job Number'!$E$2:$E$194,'Line Performance OK'!$A$26),"")</f>
        <v/>
      </c>
      <c r="AG31" s="8" t="str">
        <f>IFERROR($C$26/SUMIFS('Job Number'!#REF!,'Job Number'!$A$2:$A$194,'Line Performance OK'!AG$1,'Job Number'!$B$2:$B$194,'Line Performance OK'!$C31,'Job Number'!$E$2:$E$194,'Line Performance OK'!$A$26),"")</f>
        <v/>
      </c>
      <c r="AH31" s="8" t="str">
        <f>IFERROR($C$26/SUMIFS('Job Number'!#REF!,'Job Number'!$A$2:$A$194,'Line Performance OK'!AH$1,'Job Number'!$B$2:$B$194,'Line Performance OK'!$C31,'Job Number'!$E$2:$E$194,'Line Performance OK'!$A$26),"")</f>
        <v/>
      </c>
    </row>
    <row r="32" spans="1:34" ht="15" customHeight="1">
      <c r="B32" s="5">
        <f t="shared" si="1"/>
        <v>1.0714285714285714</v>
      </c>
      <c r="C32" s="7" t="e">
        <f>'Line Output'!#REF!</f>
        <v>#REF!</v>
      </c>
      <c r="D32" s="8" t="str">
        <f>IFERROR($C$26/SUMIFS('Job Number'!#REF!,'Job Number'!$A$2:$A$194,'Line Performance OK'!D$1,'Job Number'!$B$2:$B$194,'Line Performance OK'!$C32,'Job Number'!$E$2:$E$194,'Line Performance OK'!$A$26),"")</f>
        <v/>
      </c>
      <c r="E32" s="8" t="str">
        <f>IFERROR($C$26/SUMIFS('Job Number'!#REF!,'Job Number'!$A$2:$A$194,'Line Performance OK'!E$1,'Job Number'!$B$2:$B$194,'Line Performance OK'!$C32,'Job Number'!$E$2:$E$194,'Line Performance OK'!$A$26),"")</f>
        <v/>
      </c>
      <c r="F32" s="8">
        <v>1.0714285714285714</v>
      </c>
      <c r="G32" s="8">
        <v>1.0714285714285714</v>
      </c>
      <c r="H32" s="8" t="str">
        <f>IFERROR($C$26/SUMIFS('Job Number'!#REF!,'Job Number'!$A$2:$A$194,'Line Performance OK'!H$1,'Job Number'!$B$2:$B$194,'Line Performance OK'!$C32,'Job Number'!$E$2:$E$194,'Line Performance OK'!$A$26),"")</f>
        <v/>
      </c>
      <c r="I32" s="8" t="str">
        <f>IFERROR($C$26/SUMIFS('Job Number'!#REF!,'Job Number'!$A$2:$A$194,'Line Performance OK'!I$1,'Job Number'!$B$2:$B$194,'Line Performance OK'!$C32,'Job Number'!$E$2:$E$194,'Line Performance OK'!$A$26),"")</f>
        <v/>
      </c>
      <c r="J32" s="8" t="str">
        <f>IFERROR($C$26/SUMIFS('Job Number'!#REF!,'Job Number'!$A$2:$A$194,'Line Performance OK'!J$1,'Job Number'!$B$2:$B$194,'Line Performance OK'!$C32,'Job Number'!$E$2:$E$194,'Line Performance OK'!$A$26),"")</f>
        <v/>
      </c>
      <c r="K32" s="8" t="str">
        <f>IFERROR($C$26/SUMIFS('Job Number'!#REF!,'Job Number'!$A$2:$A$194,'Line Performance OK'!K$1,'Job Number'!$B$2:$B$194,'Line Performance OK'!$C32,'Job Number'!$E$2:$E$194,'Line Performance OK'!$A$26),"")</f>
        <v/>
      </c>
      <c r="L32" s="8" t="str">
        <f>IFERROR($C$26/SUMIFS('Job Number'!#REF!,'Job Number'!$A$2:$A$194,'Line Performance OK'!L$1,'Job Number'!$B$2:$B$194,'Line Performance OK'!$C32,'Job Number'!$E$2:$E$194,'Line Performance OK'!$A$26),"")</f>
        <v/>
      </c>
      <c r="M32" s="8">
        <v>1.0714285714285714</v>
      </c>
      <c r="N32" s="8" t="str">
        <f>IFERROR($C$26/SUMIFS('Job Number'!#REF!,'Job Number'!$A$2:$A$194,'Line Performance OK'!N$1,'Job Number'!$B$2:$B$194,'Line Performance OK'!$C32,'Job Number'!$E$2:$E$194,'Line Performance OK'!$A$26),"")</f>
        <v/>
      </c>
      <c r="O32" s="8" t="str">
        <f>IFERROR($C$26/SUMIFS('Job Number'!#REF!,'Job Number'!$A$2:$A$194,'Line Performance OK'!O$1,'Job Number'!$B$2:$B$194,'Line Performance OK'!$C32,'Job Number'!$E$2:$E$194,'Line Performance OK'!$A$26),"")</f>
        <v/>
      </c>
      <c r="P32" s="8" t="str">
        <f>IFERROR($C$26/SUMIFS('Job Number'!#REF!,'Job Number'!$A$2:$A$194,'Line Performance OK'!P$1,'Job Number'!$B$2:$B$194,'Line Performance OK'!$C32,'Job Number'!$E$2:$E$194,'Line Performance OK'!$A$26),"")</f>
        <v/>
      </c>
      <c r="Q32" s="8" t="str">
        <f>IFERROR($C$26/SUMIFS('Job Number'!#REF!,'Job Number'!$A$2:$A$194,'Line Performance OK'!Q$1,'Job Number'!$B$2:$B$194,'Line Performance OK'!$C32,'Job Number'!$E$2:$E$194,'Line Performance OK'!$A$26),"")</f>
        <v/>
      </c>
      <c r="R32" s="8" t="str">
        <f>IFERROR($C$26/SUMIFS('Job Number'!#REF!,'Job Number'!$A$2:$A$194,'Line Performance OK'!R$1,'Job Number'!$B$2:$B$194,'Line Performance OK'!$C32,'Job Number'!$E$2:$E$194,'Line Performance OK'!$A$26),"")</f>
        <v/>
      </c>
      <c r="S32" s="8" t="str">
        <f>IFERROR($C$26/SUMIFS('Job Number'!#REF!,'Job Number'!$A$2:$A$194,'Line Performance OK'!S$1,'Job Number'!$B$2:$B$194,'Line Performance OK'!$C32,'Job Number'!$E$2:$E$194,'Line Performance OK'!$A$26),"")</f>
        <v/>
      </c>
      <c r="T32" s="8" t="str">
        <f>IFERROR($C$26/SUMIFS('Job Number'!#REF!,'Job Number'!$A$2:$A$194,'Line Performance OK'!T$1,'Job Number'!$B$2:$B$194,'Line Performance OK'!$C32,'Job Number'!$E$2:$E$194,'Line Performance OK'!$A$26),"")</f>
        <v/>
      </c>
      <c r="U32" s="8" t="str">
        <f>IFERROR($C$26/SUMIFS('Job Number'!#REF!,'Job Number'!$A$2:$A$194,'Line Performance OK'!U$1,'Job Number'!$B$2:$B$194,'Line Performance OK'!$C32,'Job Number'!$E$2:$E$194,'Line Performance OK'!$A$26),"")</f>
        <v/>
      </c>
      <c r="V32" s="8" t="str">
        <f>IFERROR($C$26/SUMIFS('Job Number'!#REF!,'Job Number'!$A$2:$A$194,'Line Performance OK'!V$1,'Job Number'!$B$2:$B$194,'Line Performance OK'!$C32,'Job Number'!$E$2:$E$194,'Line Performance OK'!$A$26),"")</f>
        <v/>
      </c>
      <c r="W32" s="8" t="str">
        <f>IFERROR($C$26/SUMIFS('Job Number'!#REF!,'Job Number'!$A$2:$A$194,'Line Performance OK'!W$1,'Job Number'!$B$2:$B$194,'Line Performance OK'!$C32,'Job Number'!$E$2:$E$194,'Line Performance OK'!$A$26),"")</f>
        <v/>
      </c>
      <c r="X32" s="8" t="str">
        <f>IFERROR($C$26/SUMIFS('Job Number'!#REF!,'Job Number'!$A$2:$A$194,'Line Performance OK'!X$1,'Job Number'!$B$2:$B$194,'Line Performance OK'!$C32,'Job Number'!$E$2:$E$194,'Line Performance OK'!$A$26),"")</f>
        <v/>
      </c>
      <c r="Y32" s="8" t="str">
        <f>IFERROR($C$26/SUMIFS('Job Number'!#REF!,'Job Number'!$A$2:$A$194,'Line Performance OK'!Y$1,'Job Number'!$B$2:$B$194,'Line Performance OK'!$C32,'Job Number'!$E$2:$E$194,'Line Performance OK'!$A$26),"")</f>
        <v/>
      </c>
      <c r="Z32" s="8" t="str">
        <f>IFERROR($C$26/SUMIFS('Job Number'!#REF!,'Job Number'!$A$2:$A$194,'Line Performance OK'!Z$1,'Job Number'!$B$2:$B$194,'Line Performance OK'!$C32,'Job Number'!$E$2:$E$194,'Line Performance OK'!$A$26),"")</f>
        <v/>
      </c>
      <c r="AA32" s="8" t="str">
        <f>IFERROR($C$26/SUMIFS('Job Number'!#REF!,'Job Number'!$A$2:$A$194,'Line Performance OK'!AA$1,'Job Number'!$B$2:$B$194,'Line Performance OK'!$C32,'Job Number'!$E$2:$E$194,'Line Performance OK'!$A$26),"")</f>
        <v/>
      </c>
      <c r="AB32" s="8" t="str">
        <f>IFERROR($C$26/SUMIFS('Job Number'!#REF!,'Job Number'!$A$2:$A$194,'Line Performance OK'!AB$1,'Job Number'!$B$2:$B$194,'Line Performance OK'!$C32,'Job Number'!$E$2:$E$194,'Line Performance OK'!$A$26),"")</f>
        <v/>
      </c>
      <c r="AC32" s="8" t="str">
        <f>IFERROR($C$26/SUMIFS('Job Number'!#REF!,'Job Number'!$A$2:$A$194,'Line Performance OK'!AC$1,'Job Number'!$B$2:$B$194,'Line Performance OK'!$C32,'Job Number'!$E$2:$E$194,'Line Performance OK'!$A$26),"")</f>
        <v/>
      </c>
      <c r="AD32" s="8" t="str">
        <f>IFERROR($C$26/SUMIFS('Job Number'!#REF!,'Job Number'!$A$2:$A$194,'Line Performance OK'!AD$1,'Job Number'!$B$2:$B$194,'Line Performance OK'!$C32,'Job Number'!$E$2:$E$194,'Line Performance OK'!$A$26),"")</f>
        <v/>
      </c>
      <c r="AE32" s="8" t="str">
        <f>IFERROR($C$26/SUMIFS('Job Number'!#REF!,'Job Number'!$A$2:$A$194,'Line Performance OK'!AE$1,'Job Number'!$B$2:$B$194,'Line Performance OK'!$C32,'Job Number'!$E$2:$E$194,'Line Performance OK'!$A$26),"")</f>
        <v/>
      </c>
      <c r="AF32" s="8" t="str">
        <f>IFERROR($C$26/SUMIFS('Job Number'!#REF!,'Job Number'!$A$2:$A$194,'Line Performance OK'!AF$1,'Job Number'!$B$2:$B$194,'Line Performance OK'!$C32,'Job Number'!$E$2:$E$194,'Line Performance OK'!$A$26),"")</f>
        <v/>
      </c>
      <c r="AG32" s="8" t="str">
        <f>IFERROR($C$26/SUMIFS('Job Number'!#REF!,'Job Number'!$A$2:$A$194,'Line Performance OK'!AG$1,'Job Number'!$B$2:$B$194,'Line Performance OK'!$C32,'Job Number'!$E$2:$E$194,'Line Performance OK'!$A$26),"")</f>
        <v/>
      </c>
      <c r="AH32" s="8" t="str">
        <f>IFERROR($C$26/SUMIFS('Job Number'!#REF!,'Job Number'!$A$2:$A$194,'Line Performance OK'!AH$1,'Job Number'!$B$2:$B$194,'Line Performance OK'!$C32,'Job Number'!$E$2:$E$194,'Line Performance OK'!$A$26),"")</f>
        <v/>
      </c>
    </row>
    <row r="33" spans="1:34" ht="15" customHeight="1">
      <c r="B33" s="5">
        <f t="shared" si="1"/>
        <v>1.0510204081632653</v>
      </c>
      <c r="C33" s="7" t="e">
        <f>'Line Output'!#REF!</f>
        <v>#REF!</v>
      </c>
      <c r="D33" s="8" t="str">
        <f>IFERROR($C$26/SUMIFS('Job Number'!#REF!,'Job Number'!$A$2:$A$194,'Line Performance OK'!D$1,'Job Number'!$B$2:$B$194,'Line Performance OK'!$C33,'Job Number'!$E$2:$E$194,'Line Performance OK'!$A$26),"")</f>
        <v/>
      </c>
      <c r="E33" s="8" t="str">
        <f>IFERROR($C$26/SUMIFS('Job Number'!#REF!,'Job Number'!$A$2:$A$194,'Line Performance OK'!E$1,'Job Number'!$B$2:$B$194,'Line Performance OK'!$C33,'Job Number'!$E$2:$E$194,'Line Performance OK'!$A$26),"")</f>
        <v/>
      </c>
      <c r="F33" s="8">
        <v>1.0714285714285714</v>
      </c>
      <c r="G33" s="8">
        <v>1.0102040816326532</v>
      </c>
      <c r="H33" s="8" t="str">
        <f>IFERROR($C$26/SUMIFS('Job Number'!#REF!,'Job Number'!$A$2:$A$194,'Line Performance OK'!H$1,'Job Number'!$B$2:$B$194,'Line Performance OK'!$C33,'Job Number'!$E$2:$E$194,'Line Performance OK'!$A$26),"")</f>
        <v/>
      </c>
      <c r="I33" s="8" t="str">
        <f>IFERROR($C$26/SUMIFS('Job Number'!#REF!,'Job Number'!$A$2:$A$194,'Line Performance OK'!I$1,'Job Number'!$B$2:$B$194,'Line Performance OK'!$C33,'Job Number'!$E$2:$E$194,'Line Performance OK'!$A$26),"")</f>
        <v/>
      </c>
      <c r="J33" s="8" t="str">
        <f>IFERROR($C$26/SUMIFS('Job Number'!#REF!,'Job Number'!$A$2:$A$194,'Line Performance OK'!J$1,'Job Number'!$B$2:$B$194,'Line Performance OK'!$C33,'Job Number'!$E$2:$E$194,'Line Performance OK'!$A$26),"")</f>
        <v/>
      </c>
      <c r="K33" s="8" t="str">
        <f>IFERROR($C$26/SUMIFS('Job Number'!#REF!,'Job Number'!$A$2:$A$194,'Line Performance OK'!K$1,'Job Number'!$B$2:$B$194,'Line Performance OK'!$C33,'Job Number'!$E$2:$E$194,'Line Performance OK'!$A$26),"")</f>
        <v/>
      </c>
      <c r="L33" s="8" t="str">
        <f>IFERROR($C$26/SUMIFS('Job Number'!#REF!,'Job Number'!$A$2:$A$194,'Line Performance OK'!L$1,'Job Number'!$B$2:$B$194,'Line Performance OK'!$C33,'Job Number'!$E$2:$E$194,'Line Performance OK'!$A$26),"")</f>
        <v/>
      </c>
      <c r="M33" s="8">
        <v>1.0714285714285714</v>
      </c>
      <c r="N33" s="8" t="str">
        <f>IFERROR($C$26/SUMIFS('Job Number'!#REF!,'Job Number'!$A$2:$A$194,'Line Performance OK'!N$1,'Job Number'!$B$2:$B$194,'Line Performance OK'!$C33,'Job Number'!$E$2:$E$194,'Line Performance OK'!$A$26),"")</f>
        <v/>
      </c>
      <c r="O33" s="8" t="str">
        <f>IFERROR($C$26/SUMIFS('Job Number'!#REF!,'Job Number'!$A$2:$A$194,'Line Performance OK'!O$1,'Job Number'!$B$2:$B$194,'Line Performance OK'!$C33,'Job Number'!$E$2:$E$194,'Line Performance OK'!$A$26),"")</f>
        <v/>
      </c>
      <c r="P33" s="8" t="str">
        <f>IFERROR($C$26/SUMIFS('Job Number'!#REF!,'Job Number'!$A$2:$A$194,'Line Performance OK'!P$1,'Job Number'!$B$2:$B$194,'Line Performance OK'!$C33,'Job Number'!$E$2:$E$194,'Line Performance OK'!$A$26),"")</f>
        <v/>
      </c>
      <c r="Q33" s="8" t="str">
        <f>IFERROR($C$26/SUMIFS('Job Number'!#REF!,'Job Number'!$A$2:$A$194,'Line Performance OK'!Q$1,'Job Number'!$B$2:$B$194,'Line Performance OK'!$C33,'Job Number'!$E$2:$E$194,'Line Performance OK'!$A$26),"")</f>
        <v/>
      </c>
      <c r="R33" s="8" t="str">
        <f>IFERROR($C$26/SUMIFS('Job Number'!#REF!,'Job Number'!$A$2:$A$194,'Line Performance OK'!R$1,'Job Number'!$B$2:$B$194,'Line Performance OK'!$C33,'Job Number'!$E$2:$E$194,'Line Performance OK'!$A$26),"")</f>
        <v/>
      </c>
      <c r="S33" s="8" t="str">
        <f>IFERROR($C$26/SUMIFS('Job Number'!#REF!,'Job Number'!$A$2:$A$194,'Line Performance OK'!S$1,'Job Number'!$B$2:$B$194,'Line Performance OK'!$C33,'Job Number'!$E$2:$E$194,'Line Performance OK'!$A$26),"")</f>
        <v/>
      </c>
      <c r="T33" s="8" t="str">
        <f>IFERROR($C$26/SUMIFS('Job Number'!#REF!,'Job Number'!$A$2:$A$194,'Line Performance OK'!T$1,'Job Number'!$B$2:$B$194,'Line Performance OK'!$C33,'Job Number'!$E$2:$E$194,'Line Performance OK'!$A$26),"")</f>
        <v/>
      </c>
      <c r="U33" s="8" t="str">
        <f>IFERROR($C$26/SUMIFS('Job Number'!#REF!,'Job Number'!$A$2:$A$194,'Line Performance OK'!U$1,'Job Number'!$B$2:$B$194,'Line Performance OK'!$C33,'Job Number'!$E$2:$E$194,'Line Performance OK'!$A$26),"")</f>
        <v/>
      </c>
      <c r="V33" s="8" t="str">
        <f>IFERROR($C$26/SUMIFS('Job Number'!#REF!,'Job Number'!$A$2:$A$194,'Line Performance OK'!V$1,'Job Number'!$B$2:$B$194,'Line Performance OK'!$C33,'Job Number'!$E$2:$E$194,'Line Performance OK'!$A$26),"")</f>
        <v/>
      </c>
      <c r="W33" s="8" t="str">
        <f>IFERROR($C$26/SUMIFS('Job Number'!#REF!,'Job Number'!$A$2:$A$194,'Line Performance OK'!W$1,'Job Number'!$B$2:$B$194,'Line Performance OK'!$C33,'Job Number'!$E$2:$E$194,'Line Performance OK'!$A$26),"")</f>
        <v/>
      </c>
      <c r="X33" s="8" t="str">
        <f>IFERROR($C$26/SUMIFS('Job Number'!#REF!,'Job Number'!$A$2:$A$194,'Line Performance OK'!X$1,'Job Number'!$B$2:$B$194,'Line Performance OK'!$C33,'Job Number'!$E$2:$E$194,'Line Performance OK'!$A$26),"")</f>
        <v/>
      </c>
      <c r="Y33" s="8" t="str">
        <f>IFERROR($C$26/SUMIFS('Job Number'!#REF!,'Job Number'!$A$2:$A$194,'Line Performance OK'!Y$1,'Job Number'!$B$2:$B$194,'Line Performance OK'!$C33,'Job Number'!$E$2:$E$194,'Line Performance OK'!$A$26),"")</f>
        <v/>
      </c>
      <c r="Z33" s="8" t="str">
        <f>IFERROR($C$26/SUMIFS('Job Number'!#REF!,'Job Number'!$A$2:$A$194,'Line Performance OK'!Z$1,'Job Number'!$B$2:$B$194,'Line Performance OK'!$C33,'Job Number'!$E$2:$E$194,'Line Performance OK'!$A$26),"")</f>
        <v/>
      </c>
      <c r="AA33" s="8" t="str">
        <f>IFERROR($C$26/SUMIFS('Job Number'!#REF!,'Job Number'!$A$2:$A$194,'Line Performance OK'!AA$1,'Job Number'!$B$2:$B$194,'Line Performance OK'!$C33,'Job Number'!$E$2:$E$194,'Line Performance OK'!$A$26),"")</f>
        <v/>
      </c>
      <c r="AB33" s="8" t="str">
        <f>IFERROR($C$26/SUMIFS('Job Number'!#REF!,'Job Number'!$A$2:$A$194,'Line Performance OK'!AB$1,'Job Number'!$B$2:$B$194,'Line Performance OK'!$C33,'Job Number'!$E$2:$E$194,'Line Performance OK'!$A$26),"")</f>
        <v/>
      </c>
      <c r="AC33" s="8" t="str">
        <f>IFERROR($C$26/SUMIFS('Job Number'!#REF!,'Job Number'!$A$2:$A$194,'Line Performance OK'!AC$1,'Job Number'!$B$2:$B$194,'Line Performance OK'!$C33,'Job Number'!$E$2:$E$194,'Line Performance OK'!$A$26),"")</f>
        <v/>
      </c>
      <c r="AD33" s="8" t="str">
        <f>IFERROR($C$26/SUMIFS('Job Number'!#REF!,'Job Number'!$A$2:$A$194,'Line Performance OK'!AD$1,'Job Number'!$B$2:$B$194,'Line Performance OK'!$C33,'Job Number'!$E$2:$E$194,'Line Performance OK'!$A$26),"")</f>
        <v/>
      </c>
      <c r="AE33" s="8" t="str">
        <f>IFERROR($C$26/SUMIFS('Job Number'!#REF!,'Job Number'!$A$2:$A$194,'Line Performance OK'!AE$1,'Job Number'!$B$2:$B$194,'Line Performance OK'!$C33,'Job Number'!$E$2:$E$194,'Line Performance OK'!$A$26),"")</f>
        <v/>
      </c>
      <c r="AF33" s="8" t="str">
        <f>IFERROR($C$26/SUMIFS('Job Number'!#REF!,'Job Number'!$A$2:$A$194,'Line Performance OK'!AF$1,'Job Number'!$B$2:$B$194,'Line Performance OK'!$C33,'Job Number'!$E$2:$E$194,'Line Performance OK'!$A$26),"")</f>
        <v/>
      </c>
      <c r="AG33" s="8" t="str">
        <f>IFERROR($C$26/SUMIFS('Job Number'!#REF!,'Job Number'!$A$2:$A$194,'Line Performance OK'!AG$1,'Job Number'!$B$2:$B$194,'Line Performance OK'!$C33,'Job Number'!$E$2:$E$194,'Line Performance OK'!$A$26),"")</f>
        <v/>
      </c>
      <c r="AH33" s="8" t="str">
        <f>IFERROR($C$26/SUMIFS('Job Number'!#REF!,'Job Number'!$A$2:$A$194,'Line Performance OK'!AH$1,'Job Number'!$B$2:$B$194,'Line Performance OK'!$C33,'Job Number'!$E$2:$E$194,'Line Performance OK'!$A$26),"")</f>
        <v/>
      </c>
    </row>
    <row r="34" spans="1:34" ht="15" customHeight="1">
      <c r="B34" s="5">
        <f t="shared" si="1"/>
        <v>0.74136054421768716</v>
      </c>
      <c r="C34" s="7" t="e">
        <f>'Line Output'!#REF!</f>
        <v>#REF!</v>
      </c>
      <c r="D34" s="8" t="str">
        <f>IFERROR($C$26/SUMIFS('Job Number'!#REF!,'Job Number'!$A$2:$A$194,'Line Performance OK'!D$1,'Job Number'!$B$2:$B$194,'Line Performance OK'!$C34,'Job Number'!$E$2:$E$194,'Line Performance OK'!$A$26),"")</f>
        <v/>
      </c>
      <c r="E34" s="8" t="str">
        <f>IFERROR($C$26/SUMIFS('Job Number'!#REF!,'Job Number'!$A$2:$A$194,'Line Performance OK'!E$1,'Job Number'!$B$2:$B$194,'Line Performance OK'!$C34,'Job Number'!$E$2:$E$194,'Line Performance OK'!$A$26),"")</f>
        <v/>
      </c>
      <c r="F34" s="8">
        <v>0.77</v>
      </c>
      <c r="G34" s="8">
        <v>0.67346938775510201</v>
      </c>
      <c r="H34" s="8" t="str">
        <f>IFERROR($C$26/SUMIFS('Job Number'!#REF!,'Job Number'!$A$2:$A$194,'Line Performance OK'!H$1,'Job Number'!$B$2:$B$194,'Line Performance OK'!$C34,'Job Number'!$E$2:$E$194,'Line Performance OK'!$A$26),"")</f>
        <v/>
      </c>
      <c r="I34" s="8" t="str">
        <f>IFERROR($C$26/SUMIFS('Job Number'!#REF!,'Job Number'!$A$2:$A$194,'Line Performance OK'!I$1,'Job Number'!$B$2:$B$194,'Line Performance OK'!$C34,'Job Number'!$E$2:$E$194,'Line Performance OK'!$A$26),"")</f>
        <v/>
      </c>
      <c r="J34" s="8" t="str">
        <f>IFERROR($C$26/SUMIFS('Job Number'!#REF!,'Job Number'!$A$2:$A$194,'Line Performance OK'!J$1,'Job Number'!$B$2:$B$194,'Line Performance OK'!$C34,'Job Number'!$E$2:$E$194,'Line Performance OK'!$A$26),"")</f>
        <v/>
      </c>
      <c r="K34" s="8" t="str">
        <f>IFERROR($C$26/SUMIFS('Job Number'!#REF!,'Job Number'!$A$2:$A$194,'Line Performance OK'!K$1,'Job Number'!$B$2:$B$194,'Line Performance OK'!$C34,'Job Number'!$E$2:$E$194,'Line Performance OK'!$A$26),"")</f>
        <v/>
      </c>
      <c r="L34" s="8" t="str">
        <f>IFERROR($C$26/SUMIFS('Job Number'!#REF!,'Job Number'!$A$2:$A$194,'Line Performance OK'!L$1,'Job Number'!$B$2:$B$194,'Line Performance OK'!$C34,'Job Number'!$E$2:$E$194,'Line Performance OK'!$A$26),"")</f>
        <v/>
      </c>
      <c r="M34" s="8">
        <v>0.78061224489795922</v>
      </c>
      <c r="N34" s="8" t="str">
        <f>IFERROR($C$26/SUMIFS('Job Number'!#REF!,'Job Number'!$A$2:$A$194,'Line Performance OK'!N$1,'Job Number'!$B$2:$B$194,'Line Performance OK'!$C34,'Job Number'!$E$2:$E$194,'Line Performance OK'!$A$26),"")</f>
        <v/>
      </c>
      <c r="O34" s="8" t="str">
        <f>IFERROR($C$26/SUMIFS('Job Number'!#REF!,'Job Number'!$A$2:$A$194,'Line Performance OK'!O$1,'Job Number'!$B$2:$B$194,'Line Performance OK'!$C34,'Job Number'!$E$2:$E$194,'Line Performance OK'!$A$26),"")</f>
        <v/>
      </c>
      <c r="P34" s="8" t="str">
        <f>IFERROR($C$26/SUMIFS('Job Number'!#REF!,'Job Number'!$A$2:$A$194,'Line Performance OK'!P$1,'Job Number'!$B$2:$B$194,'Line Performance OK'!$C34,'Job Number'!$E$2:$E$194,'Line Performance OK'!$A$26),"")</f>
        <v/>
      </c>
      <c r="Q34" s="8" t="str">
        <f>IFERROR($C$26/SUMIFS('Job Number'!#REF!,'Job Number'!$A$2:$A$194,'Line Performance OK'!Q$1,'Job Number'!$B$2:$B$194,'Line Performance OK'!$C34,'Job Number'!$E$2:$E$194,'Line Performance OK'!$A$26),"")</f>
        <v/>
      </c>
      <c r="R34" s="8" t="str">
        <f>IFERROR($C$26/SUMIFS('Job Number'!#REF!,'Job Number'!$A$2:$A$194,'Line Performance OK'!R$1,'Job Number'!$B$2:$B$194,'Line Performance OK'!$C34,'Job Number'!$E$2:$E$194,'Line Performance OK'!$A$26),"")</f>
        <v/>
      </c>
      <c r="S34" s="8" t="str">
        <f>IFERROR($C$26/SUMIFS('Job Number'!#REF!,'Job Number'!$A$2:$A$194,'Line Performance OK'!S$1,'Job Number'!$B$2:$B$194,'Line Performance OK'!$C34,'Job Number'!$E$2:$E$194,'Line Performance OK'!$A$26),"")</f>
        <v/>
      </c>
      <c r="T34" s="8" t="str">
        <f>IFERROR($C$26/SUMIFS('Job Number'!#REF!,'Job Number'!$A$2:$A$194,'Line Performance OK'!T$1,'Job Number'!$B$2:$B$194,'Line Performance OK'!$C34,'Job Number'!$E$2:$E$194,'Line Performance OK'!$A$26),"")</f>
        <v/>
      </c>
      <c r="U34" s="8" t="str">
        <f>IFERROR($C$26/SUMIFS('Job Number'!#REF!,'Job Number'!$A$2:$A$194,'Line Performance OK'!U$1,'Job Number'!$B$2:$B$194,'Line Performance OK'!$C34,'Job Number'!$E$2:$E$194,'Line Performance OK'!$A$26),"")</f>
        <v/>
      </c>
      <c r="V34" s="8" t="str">
        <f>IFERROR($C$26/SUMIFS('Job Number'!#REF!,'Job Number'!$A$2:$A$194,'Line Performance OK'!V$1,'Job Number'!$B$2:$B$194,'Line Performance OK'!$C34,'Job Number'!$E$2:$E$194,'Line Performance OK'!$A$26),"")</f>
        <v/>
      </c>
      <c r="W34" s="8" t="str">
        <f>IFERROR($C$26/SUMIFS('Job Number'!#REF!,'Job Number'!$A$2:$A$194,'Line Performance OK'!W$1,'Job Number'!$B$2:$B$194,'Line Performance OK'!$C34,'Job Number'!$E$2:$E$194,'Line Performance OK'!$A$26),"")</f>
        <v/>
      </c>
      <c r="X34" s="8" t="str">
        <f>IFERROR($C$26/SUMIFS('Job Number'!#REF!,'Job Number'!$A$2:$A$194,'Line Performance OK'!X$1,'Job Number'!$B$2:$B$194,'Line Performance OK'!$C34,'Job Number'!$E$2:$E$194,'Line Performance OK'!$A$26),"")</f>
        <v/>
      </c>
      <c r="Y34" s="8" t="str">
        <f>IFERROR($C$26/SUMIFS('Job Number'!#REF!,'Job Number'!$A$2:$A$194,'Line Performance OK'!Y$1,'Job Number'!$B$2:$B$194,'Line Performance OK'!$C34,'Job Number'!$E$2:$E$194,'Line Performance OK'!$A$26),"")</f>
        <v/>
      </c>
      <c r="Z34" s="8" t="str">
        <f>IFERROR($C$26/SUMIFS('Job Number'!#REF!,'Job Number'!$A$2:$A$194,'Line Performance OK'!Z$1,'Job Number'!$B$2:$B$194,'Line Performance OK'!$C34,'Job Number'!$E$2:$E$194,'Line Performance OK'!$A$26),"")</f>
        <v/>
      </c>
      <c r="AA34" s="8" t="str">
        <f>IFERROR($C$26/SUMIFS('Job Number'!#REF!,'Job Number'!$A$2:$A$194,'Line Performance OK'!AA$1,'Job Number'!$B$2:$B$194,'Line Performance OK'!$C34,'Job Number'!$E$2:$E$194,'Line Performance OK'!$A$26),"")</f>
        <v/>
      </c>
      <c r="AB34" s="8" t="str">
        <f>IFERROR($C$26/SUMIFS('Job Number'!#REF!,'Job Number'!$A$2:$A$194,'Line Performance OK'!AB$1,'Job Number'!$B$2:$B$194,'Line Performance OK'!$C34,'Job Number'!$E$2:$E$194,'Line Performance OK'!$A$26),"")</f>
        <v/>
      </c>
      <c r="AC34" s="8" t="str">
        <f>IFERROR($C$26/SUMIFS('Job Number'!#REF!,'Job Number'!$A$2:$A$194,'Line Performance OK'!AC$1,'Job Number'!$B$2:$B$194,'Line Performance OK'!$C34,'Job Number'!$E$2:$E$194,'Line Performance OK'!$A$26),"")</f>
        <v/>
      </c>
      <c r="AD34" s="8" t="str">
        <f>IFERROR($C$26/SUMIFS('Job Number'!#REF!,'Job Number'!$A$2:$A$194,'Line Performance OK'!AD$1,'Job Number'!$B$2:$B$194,'Line Performance OK'!$C34,'Job Number'!$E$2:$E$194,'Line Performance OK'!$A$26),"")</f>
        <v/>
      </c>
      <c r="AE34" s="8" t="str">
        <f>IFERROR($C$26/SUMIFS('Job Number'!#REF!,'Job Number'!$A$2:$A$194,'Line Performance OK'!AE$1,'Job Number'!$B$2:$B$194,'Line Performance OK'!$C34,'Job Number'!$E$2:$E$194,'Line Performance OK'!$A$26),"")</f>
        <v/>
      </c>
      <c r="AF34" s="8" t="str">
        <f>IFERROR($C$26/SUMIFS('Job Number'!#REF!,'Job Number'!$A$2:$A$194,'Line Performance OK'!AF$1,'Job Number'!$B$2:$B$194,'Line Performance OK'!$C34,'Job Number'!$E$2:$E$194,'Line Performance OK'!$A$26),"")</f>
        <v/>
      </c>
      <c r="AG34" s="8" t="str">
        <f>IFERROR($C$26/SUMIFS('Job Number'!#REF!,'Job Number'!$A$2:$A$194,'Line Performance OK'!AG$1,'Job Number'!$B$2:$B$194,'Line Performance OK'!$C34,'Job Number'!$E$2:$E$194,'Line Performance OK'!$A$26),"")</f>
        <v/>
      </c>
      <c r="AH34" s="8" t="str">
        <f>IFERROR($C$26/SUMIFS('Job Number'!#REF!,'Job Number'!$A$2:$A$194,'Line Performance OK'!AH$1,'Job Number'!$B$2:$B$194,'Line Performance OK'!$C34,'Job Number'!$E$2:$E$194,'Line Performance OK'!$A$26),"")</f>
        <v/>
      </c>
    </row>
    <row r="35" spans="1:34" ht="15" customHeight="1">
      <c r="B35" s="5">
        <f t="shared" si="1"/>
        <v>0.94986791921703728</v>
      </c>
      <c r="C35" s="7" t="e">
        <f>'Line Output'!#REF!</f>
        <v>#REF!</v>
      </c>
      <c r="D35" s="8" t="str">
        <f>IFERROR($C$26/SUMIFS('Job Number'!#REF!,'Job Number'!$A$2:$A$194,'Line Performance OK'!D$1,'Job Number'!$B$2:$B$194,'Line Performance OK'!$C35,'Job Number'!$E$2:$E$194,'Line Performance OK'!$A$26),"")</f>
        <v/>
      </c>
      <c r="E35" s="8">
        <v>1.0261569416498997</v>
      </c>
      <c r="F35" s="8">
        <v>1.06</v>
      </c>
      <c r="G35" s="8">
        <v>1.0261569416498997</v>
      </c>
      <c r="H35" s="8">
        <v>0.97</v>
      </c>
      <c r="I35" s="8">
        <v>0.98</v>
      </c>
      <c r="J35" s="8">
        <v>1.07</v>
      </c>
      <c r="K35" s="8" t="str">
        <f>IFERROR($C$26/SUMIFS('Job Number'!#REF!,'Job Number'!$A$2:$A$194,'Line Performance OK'!K$1,'Job Number'!$B$2:$B$194,'Line Performance OK'!$C35,'Job Number'!$E$2:$E$194,'Line Performance OK'!$A$26),"")</f>
        <v/>
      </c>
      <c r="L35" s="8" t="str">
        <f>IFERROR($C$26/SUMIFS('Job Number'!#REF!,'Job Number'!$A$2:$A$194,'Line Performance OK'!L$1,'Job Number'!$B$2:$B$194,'Line Performance OK'!$C35,'Job Number'!$E$2:$E$194,'Line Performance OK'!$A$26),"")</f>
        <v/>
      </c>
      <c r="M35" s="8">
        <v>0.83649738965353582</v>
      </c>
      <c r="N35" s="8">
        <v>0.8</v>
      </c>
      <c r="O35" s="8">
        <v>0.78</v>
      </c>
      <c r="P35" s="8" t="str">
        <f>IFERROR($C$26/SUMIFS('Job Number'!#REF!,'Job Number'!$A$2:$A$194,'Line Performance OK'!P$1,'Job Number'!$B$2:$B$194,'Line Performance OK'!$C35,'Job Number'!$E$2:$E$194,'Line Performance OK'!$A$26),"")</f>
        <v/>
      </c>
      <c r="Q35" s="8" t="str">
        <f>IFERROR($C$26/SUMIFS('Job Number'!#REF!,'Job Number'!$A$2:$A$194,'Line Performance OK'!Q$1,'Job Number'!$B$2:$B$194,'Line Performance OK'!$C35,'Job Number'!$E$2:$E$194,'Line Performance OK'!$A$26),"")</f>
        <v/>
      </c>
      <c r="R35" s="8" t="str">
        <f>IFERROR($C$26/SUMIFS('Job Number'!#REF!,'Job Number'!$A$2:$A$194,'Line Performance OK'!R$1,'Job Number'!$B$2:$B$194,'Line Performance OK'!$C35,'Job Number'!$E$2:$E$194,'Line Performance OK'!$A$26),"")</f>
        <v/>
      </c>
      <c r="S35" s="8" t="str">
        <f>IFERROR($C$26/SUMIFS('Job Number'!#REF!,'Job Number'!$A$2:$A$194,'Line Performance OK'!S$1,'Job Number'!$B$2:$B$194,'Line Performance OK'!$C35,'Job Number'!$E$2:$E$194,'Line Performance OK'!$A$26),"")</f>
        <v/>
      </c>
      <c r="T35" s="8" t="str">
        <f>IFERROR($C$26/SUMIFS('Job Number'!#REF!,'Job Number'!$A$2:$A$194,'Line Performance OK'!T$1,'Job Number'!$B$2:$B$194,'Line Performance OK'!$C35,'Job Number'!$E$2:$E$194,'Line Performance OK'!$A$26),"")</f>
        <v/>
      </c>
      <c r="U35" s="8" t="str">
        <f>IFERROR($C$26/SUMIFS('Job Number'!#REF!,'Job Number'!$A$2:$A$194,'Line Performance OK'!U$1,'Job Number'!$B$2:$B$194,'Line Performance OK'!$C35,'Job Number'!$E$2:$E$194,'Line Performance OK'!$A$26),"")</f>
        <v/>
      </c>
      <c r="V35" s="8" t="str">
        <f>IFERROR($C$26/SUMIFS('Job Number'!#REF!,'Job Number'!$A$2:$A$194,'Line Performance OK'!V$1,'Job Number'!$B$2:$B$194,'Line Performance OK'!$C35,'Job Number'!$E$2:$E$194,'Line Performance OK'!$A$26),"")</f>
        <v/>
      </c>
      <c r="W35" s="8" t="str">
        <f>IFERROR($C$26/SUMIFS('Job Number'!#REF!,'Job Number'!$A$2:$A$194,'Line Performance OK'!W$1,'Job Number'!$B$2:$B$194,'Line Performance OK'!$C35,'Job Number'!$E$2:$E$194,'Line Performance OK'!$A$26),"")</f>
        <v/>
      </c>
      <c r="X35" s="8" t="str">
        <f>IFERROR($C$26/SUMIFS('Job Number'!#REF!,'Job Number'!$A$2:$A$194,'Line Performance OK'!X$1,'Job Number'!$B$2:$B$194,'Line Performance OK'!$C35,'Job Number'!$E$2:$E$194,'Line Performance OK'!$A$26),"")</f>
        <v/>
      </c>
      <c r="Y35" s="8" t="str">
        <f>IFERROR($C$26/SUMIFS('Job Number'!#REF!,'Job Number'!$A$2:$A$194,'Line Performance OK'!Y$1,'Job Number'!$B$2:$B$194,'Line Performance OK'!$C35,'Job Number'!$E$2:$E$194,'Line Performance OK'!$A$26),"")</f>
        <v/>
      </c>
      <c r="Z35" s="8" t="str">
        <f>IFERROR($C$26/SUMIFS('Job Number'!#REF!,'Job Number'!$A$2:$A$194,'Line Performance OK'!Z$1,'Job Number'!$B$2:$B$194,'Line Performance OK'!$C35,'Job Number'!$E$2:$E$194,'Line Performance OK'!$A$26),"")</f>
        <v/>
      </c>
      <c r="AA35" s="8" t="str">
        <f>IFERROR($C$26/SUMIFS('Job Number'!#REF!,'Job Number'!$A$2:$A$194,'Line Performance OK'!AA$1,'Job Number'!$B$2:$B$194,'Line Performance OK'!$C35,'Job Number'!$E$2:$E$194,'Line Performance OK'!$A$26),"")</f>
        <v/>
      </c>
      <c r="AB35" s="8" t="str">
        <f>IFERROR($C$26/SUMIFS('Job Number'!#REF!,'Job Number'!$A$2:$A$194,'Line Performance OK'!AB$1,'Job Number'!$B$2:$B$194,'Line Performance OK'!$C35,'Job Number'!$E$2:$E$194,'Line Performance OK'!$A$26),"")</f>
        <v/>
      </c>
      <c r="AC35" s="8" t="str">
        <f>IFERROR($C$26/SUMIFS('Job Number'!#REF!,'Job Number'!$A$2:$A$194,'Line Performance OK'!AC$1,'Job Number'!$B$2:$B$194,'Line Performance OK'!$C35,'Job Number'!$E$2:$E$194,'Line Performance OK'!$A$26),"")</f>
        <v/>
      </c>
      <c r="AD35" s="8" t="str">
        <f>IFERROR($C$26/SUMIFS('Job Number'!#REF!,'Job Number'!$A$2:$A$194,'Line Performance OK'!AD$1,'Job Number'!$B$2:$B$194,'Line Performance OK'!$C35,'Job Number'!$E$2:$E$194,'Line Performance OK'!$A$26),"")</f>
        <v/>
      </c>
      <c r="AE35" s="8" t="str">
        <f>IFERROR($C$26/SUMIFS('Job Number'!#REF!,'Job Number'!$A$2:$A$194,'Line Performance OK'!AE$1,'Job Number'!$B$2:$B$194,'Line Performance OK'!$C35,'Job Number'!$E$2:$E$194,'Line Performance OK'!$A$26),"")</f>
        <v/>
      </c>
      <c r="AF35" s="8" t="str">
        <f>IFERROR($C$26/SUMIFS('Job Number'!#REF!,'Job Number'!$A$2:$A$194,'Line Performance OK'!AF$1,'Job Number'!$B$2:$B$194,'Line Performance OK'!$C35,'Job Number'!$E$2:$E$194,'Line Performance OK'!$A$26),"")</f>
        <v/>
      </c>
      <c r="AG35" s="8" t="str">
        <f>IFERROR($C$26/SUMIFS('Job Number'!#REF!,'Job Number'!$A$2:$A$194,'Line Performance OK'!AG$1,'Job Number'!$B$2:$B$194,'Line Performance OK'!$C35,'Job Number'!$E$2:$E$194,'Line Performance OK'!$A$26),"")</f>
        <v/>
      </c>
      <c r="AH35" s="8" t="str">
        <f>IFERROR($C$26/SUMIFS('Job Number'!#REF!,'Job Number'!$A$2:$A$194,'Line Performance OK'!AH$1,'Job Number'!$B$2:$B$194,'Line Performance OK'!$C35,'Job Number'!$E$2:$E$194,'Line Performance OK'!$A$26),"")</f>
        <v/>
      </c>
    </row>
    <row r="36" spans="1:34" ht="15" customHeight="1">
      <c r="B36" s="5">
        <f t="shared" si="1"/>
        <v>0.94113781002094532</v>
      </c>
      <c r="C36" s="7" t="e">
        <f>'Line Output'!#REF!</f>
        <v>#REF!</v>
      </c>
      <c r="D36" s="8" t="str">
        <f>IFERROR($C$26/SUMIFS('Job Number'!#REF!,'Job Number'!$A$2:$A$194,'Line Performance OK'!D$1,'Job Number'!$B$2:$B$194,'Line Performance OK'!$C36,'Job Number'!$E$2:$E$194,'Line Performance OK'!$A$26),"")</f>
        <v/>
      </c>
      <c r="E36" s="8">
        <v>0.85123523093447917</v>
      </c>
      <c r="F36" s="8">
        <v>1</v>
      </c>
      <c r="G36" s="8">
        <v>1.0889292196007261</v>
      </c>
      <c r="H36" s="8">
        <v>0.92</v>
      </c>
      <c r="I36" s="8">
        <v>1.04</v>
      </c>
      <c r="J36" s="8">
        <v>1.07</v>
      </c>
      <c r="K36" s="8" t="str">
        <f>IFERROR($C$26/SUMIFS('Job Number'!#REF!,'Job Number'!$A$2:$A$194,'Line Performance OK'!K$1,'Job Number'!$B$2:$B$194,'Line Performance OK'!$C36,'Job Number'!$E$2:$E$194,'Line Performance OK'!$A$26),"")</f>
        <v/>
      </c>
      <c r="L36" s="8" t="str">
        <f>IFERROR($C$26/SUMIFS('Job Number'!#REF!,'Job Number'!$A$2:$A$194,'Line Performance OK'!L$1,'Job Number'!$B$2:$B$194,'Line Performance OK'!$C36,'Job Number'!$E$2:$E$194,'Line Performance OK'!$A$26),"")</f>
        <v/>
      </c>
      <c r="M36" s="8">
        <v>0.91007583965330452</v>
      </c>
      <c r="N36" s="8">
        <v>0.68</v>
      </c>
      <c r="O36" s="8">
        <v>0.91</v>
      </c>
      <c r="P36" s="8" t="str">
        <f>IFERROR($C$26/SUMIFS('Job Number'!#REF!,'Job Number'!$A$2:$A$194,'Line Performance OK'!P$1,'Job Number'!$B$2:$B$194,'Line Performance OK'!$C36,'Job Number'!$E$2:$E$194,'Line Performance OK'!$A$26),"")</f>
        <v/>
      </c>
      <c r="Q36" s="8" t="str">
        <f>IFERROR($C$26/SUMIFS('Job Number'!#REF!,'Job Number'!$A$2:$A$194,'Line Performance OK'!Q$1,'Job Number'!$B$2:$B$194,'Line Performance OK'!$C36,'Job Number'!$E$2:$E$194,'Line Performance OK'!$A$26),"")</f>
        <v/>
      </c>
      <c r="R36" s="8" t="str">
        <f>IFERROR($C$26/SUMIFS('Job Number'!#REF!,'Job Number'!$A$2:$A$194,'Line Performance OK'!R$1,'Job Number'!$B$2:$B$194,'Line Performance OK'!$C36,'Job Number'!$E$2:$E$194,'Line Performance OK'!$A$26),"")</f>
        <v/>
      </c>
      <c r="S36" s="8" t="str">
        <f>IFERROR($C$26/SUMIFS('Job Number'!#REF!,'Job Number'!$A$2:$A$194,'Line Performance OK'!S$1,'Job Number'!$B$2:$B$194,'Line Performance OK'!$C36,'Job Number'!$E$2:$E$194,'Line Performance OK'!$A$26),"")</f>
        <v/>
      </c>
      <c r="T36" s="8" t="str">
        <f>IFERROR($C$26/SUMIFS('Job Number'!#REF!,'Job Number'!$A$2:$A$194,'Line Performance OK'!T$1,'Job Number'!$B$2:$B$194,'Line Performance OK'!$C36,'Job Number'!$E$2:$E$194,'Line Performance OK'!$A$26),"")</f>
        <v/>
      </c>
      <c r="U36" s="8" t="str">
        <f>IFERROR($C$26/SUMIFS('Job Number'!#REF!,'Job Number'!$A$2:$A$194,'Line Performance OK'!U$1,'Job Number'!$B$2:$B$194,'Line Performance OK'!$C36,'Job Number'!$E$2:$E$194,'Line Performance OK'!$A$26),"")</f>
        <v/>
      </c>
      <c r="V36" s="8" t="str">
        <f>IFERROR($C$26/SUMIFS('Job Number'!#REF!,'Job Number'!$A$2:$A$194,'Line Performance OK'!V$1,'Job Number'!$B$2:$B$194,'Line Performance OK'!$C36,'Job Number'!$E$2:$E$194,'Line Performance OK'!$A$26),"")</f>
        <v/>
      </c>
      <c r="W36" s="8" t="str">
        <f>IFERROR($C$26/SUMIFS('Job Number'!#REF!,'Job Number'!$A$2:$A$194,'Line Performance OK'!W$1,'Job Number'!$B$2:$B$194,'Line Performance OK'!$C36,'Job Number'!$E$2:$E$194,'Line Performance OK'!$A$26),"")</f>
        <v/>
      </c>
      <c r="X36" s="8" t="str">
        <f>IFERROR($C$26/SUMIFS('Job Number'!#REF!,'Job Number'!$A$2:$A$194,'Line Performance OK'!X$1,'Job Number'!$B$2:$B$194,'Line Performance OK'!$C36,'Job Number'!$E$2:$E$194,'Line Performance OK'!$A$26),"")</f>
        <v/>
      </c>
      <c r="Y36" s="8" t="str">
        <f>IFERROR($C$26/SUMIFS('Job Number'!#REF!,'Job Number'!$A$2:$A$194,'Line Performance OK'!Y$1,'Job Number'!$B$2:$B$194,'Line Performance OK'!$C36,'Job Number'!$E$2:$E$194,'Line Performance OK'!$A$26),"")</f>
        <v/>
      </c>
      <c r="Z36" s="8" t="str">
        <f>IFERROR($C$26/SUMIFS('Job Number'!#REF!,'Job Number'!$A$2:$A$194,'Line Performance OK'!Z$1,'Job Number'!$B$2:$B$194,'Line Performance OK'!$C36,'Job Number'!$E$2:$E$194,'Line Performance OK'!$A$26),"")</f>
        <v/>
      </c>
      <c r="AA36" s="8" t="str">
        <f>IFERROR($C$26/SUMIFS('Job Number'!#REF!,'Job Number'!$A$2:$A$194,'Line Performance OK'!AA$1,'Job Number'!$B$2:$B$194,'Line Performance OK'!$C36,'Job Number'!$E$2:$E$194,'Line Performance OK'!$A$26),"")</f>
        <v/>
      </c>
      <c r="AB36" s="8" t="str">
        <f>IFERROR($C$26/SUMIFS('Job Number'!#REF!,'Job Number'!$A$2:$A$194,'Line Performance OK'!AB$1,'Job Number'!$B$2:$B$194,'Line Performance OK'!$C36,'Job Number'!$E$2:$E$194,'Line Performance OK'!$A$26),"")</f>
        <v/>
      </c>
      <c r="AC36" s="8" t="str">
        <f>IFERROR($C$26/SUMIFS('Job Number'!#REF!,'Job Number'!$A$2:$A$194,'Line Performance OK'!AC$1,'Job Number'!$B$2:$B$194,'Line Performance OK'!$C36,'Job Number'!$E$2:$E$194,'Line Performance OK'!$A$26),"")</f>
        <v/>
      </c>
      <c r="AD36" s="8" t="str">
        <f>IFERROR($C$26/SUMIFS('Job Number'!#REF!,'Job Number'!$A$2:$A$194,'Line Performance OK'!AD$1,'Job Number'!$B$2:$B$194,'Line Performance OK'!$C36,'Job Number'!$E$2:$E$194,'Line Performance OK'!$A$26),"")</f>
        <v/>
      </c>
      <c r="AE36" s="8" t="str">
        <f>IFERROR($C$26/SUMIFS('Job Number'!#REF!,'Job Number'!$A$2:$A$194,'Line Performance OK'!AE$1,'Job Number'!$B$2:$B$194,'Line Performance OK'!$C36,'Job Number'!$E$2:$E$194,'Line Performance OK'!$A$26),"")</f>
        <v/>
      </c>
      <c r="AF36" s="8" t="str">
        <f>IFERROR($C$26/SUMIFS('Job Number'!#REF!,'Job Number'!$A$2:$A$194,'Line Performance OK'!AF$1,'Job Number'!$B$2:$B$194,'Line Performance OK'!$C36,'Job Number'!$E$2:$E$194,'Line Performance OK'!$A$26),"")</f>
        <v/>
      </c>
      <c r="AG36" s="8" t="str">
        <f>IFERROR($C$26/SUMIFS('Job Number'!#REF!,'Job Number'!$A$2:$A$194,'Line Performance OK'!AG$1,'Job Number'!$B$2:$B$194,'Line Performance OK'!$C36,'Job Number'!$E$2:$E$194,'Line Performance OK'!$A$26),"")</f>
        <v/>
      </c>
      <c r="AH36" s="8" t="str">
        <f>IFERROR($C$26/SUMIFS('Job Number'!#REF!,'Job Number'!$A$2:$A$194,'Line Performance OK'!AH$1,'Job Number'!$B$2:$B$194,'Line Performance OK'!$C36,'Job Number'!$E$2:$E$194,'Line Performance OK'!$A$26),"")</f>
        <v/>
      </c>
    </row>
    <row r="37" spans="1:34" ht="15" customHeight="1">
      <c r="B37" s="5">
        <f t="shared" si="1"/>
        <v>0.89014439507860565</v>
      </c>
      <c r="C37" s="7" t="e">
        <f>'Line Output'!#REF!</f>
        <v>#REF!</v>
      </c>
      <c r="D37" s="8" t="str">
        <f>IFERROR($C$26/SUMIFS('Job Number'!#REF!,'Job Number'!$A$2:$A$194,'Line Performance OK'!D$1,'Job Number'!$B$2:$B$194,'Line Performance OK'!$C37,'Job Number'!$E$2:$E$194,'Line Performance OK'!$A$26),"")</f>
        <v/>
      </c>
      <c r="E37" s="8" t="str">
        <f>IFERROR($C$26/SUMIFS('Job Number'!#REF!,'Job Number'!$A$2:$A$194,'Line Performance OK'!E$1,'Job Number'!$B$2:$B$194,'Line Performance OK'!$C37,'Job Number'!$E$2:$E$194,'Line Performance OK'!$A$26),"")</f>
        <v/>
      </c>
      <c r="F37" s="8">
        <v>0.83279220779220775</v>
      </c>
      <c r="G37" s="8">
        <v>0.9135338345864662</v>
      </c>
      <c r="H37" s="8" t="str">
        <f>IFERROR($C$26/SUMIFS('Job Number'!#REF!,'Job Number'!$A$2:$A$194,'Line Performance OK'!H$1,'Job Number'!$B$2:$B$194,'Line Performance OK'!$C37,'Job Number'!$E$2:$E$194,'Line Performance OK'!$A$26),"")</f>
        <v/>
      </c>
      <c r="I37" s="8" t="str">
        <f>IFERROR($C$26/SUMIFS('Job Number'!#REF!,'Job Number'!$A$2:$A$194,'Line Performance OK'!I$1,'Job Number'!$B$2:$B$194,'Line Performance OK'!$C37,'Job Number'!$E$2:$E$194,'Line Performance OK'!$A$26),"")</f>
        <v/>
      </c>
      <c r="J37" s="8" t="str">
        <f>IFERROR($C$26/SUMIFS('Job Number'!#REF!,'Job Number'!$A$2:$A$194,'Line Performance OK'!J$1,'Job Number'!$B$2:$B$194,'Line Performance OK'!$C37,'Job Number'!$E$2:$E$194,'Line Performance OK'!$A$26),"")</f>
        <v/>
      </c>
      <c r="K37" s="8" t="str">
        <f>IFERROR($C$26/SUMIFS('Job Number'!#REF!,'Job Number'!$A$2:$A$194,'Line Performance OK'!K$1,'Job Number'!$B$2:$B$194,'Line Performance OK'!$C37,'Job Number'!$E$2:$E$194,'Line Performance OK'!$A$26),"")</f>
        <v/>
      </c>
      <c r="L37" s="8" t="str">
        <f>IFERROR($C$26/SUMIFS('Job Number'!#REF!,'Job Number'!$A$2:$A$194,'Line Performance OK'!L$1,'Job Number'!$B$2:$B$194,'Line Performance OK'!$C37,'Job Number'!$E$2:$E$194,'Line Performance OK'!$A$26),"")</f>
        <v/>
      </c>
      <c r="M37" s="8">
        <v>0.9241071428571429</v>
      </c>
      <c r="N37" s="8" t="str">
        <f>IFERROR($C$26/SUMIFS('Job Number'!#REF!,'Job Number'!$A$2:$A$194,'Line Performance OK'!N$1,'Job Number'!$B$2:$B$194,'Line Performance OK'!$C37,'Job Number'!$E$2:$E$194,'Line Performance OK'!$A$26),"")</f>
        <v/>
      </c>
      <c r="O37" s="8" t="str">
        <f>IFERROR($C$26/SUMIFS('Job Number'!#REF!,'Job Number'!$A$2:$A$194,'Line Performance OK'!O$1,'Job Number'!$B$2:$B$194,'Line Performance OK'!$C37,'Job Number'!$E$2:$E$194,'Line Performance OK'!$A$26),"")</f>
        <v/>
      </c>
      <c r="P37" s="8" t="str">
        <f>IFERROR($C$26/SUMIFS('Job Number'!#REF!,'Job Number'!$A$2:$A$194,'Line Performance OK'!P$1,'Job Number'!$B$2:$B$194,'Line Performance OK'!$C37,'Job Number'!$E$2:$E$194,'Line Performance OK'!$A$26),"")</f>
        <v/>
      </c>
      <c r="Q37" s="8" t="str">
        <f>IFERROR($C$26/SUMIFS('Job Number'!#REF!,'Job Number'!$A$2:$A$194,'Line Performance OK'!Q$1,'Job Number'!$B$2:$B$194,'Line Performance OK'!$C37,'Job Number'!$E$2:$E$194,'Line Performance OK'!$A$26),"")</f>
        <v/>
      </c>
      <c r="R37" s="8" t="str">
        <f>IFERROR($C$26/SUMIFS('Job Number'!#REF!,'Job Number'!$A$2:$A$194,'Line Performance OK'!R$1,'Job Number'!$B$2:$B$194,'Line Performance OK'!$C37,'Job Number'!$E$2:$E$194,'Line Performance OK'!$A$26),"")</f>
        <v/>
      </c>
      <c r="S37" s="8" t="str">
        <f>IFERROR($C$26/SUMIFS('Job Number'!#REF!,'Job Number'!$A$2:$A$194,'Line Performance OK'!S$1,'Job Number'!$B$2:$B$194,'Line Performance OK'!$C37,'Job Number'!$E$2:$E$194,'Line Performance OK'!$A$26),"")</f>
        <v/>
      </c>
      <c r="T37" s="8" t="str">
        <f>IFERROR($C$26/SUMIFS('Job Number'!#REF!,'Job Number'!$A$2:$A$194,'Line Performance OK'!T$1,'Job Number'!$B$2:$B$194,'Line Performance OK'!$C37,'Job Number'!$E$2:$E$194,'Line Performance OK'!$A$26),"")</f>
        <v/>
      </c>
      <c r="U37" s="8" t="str">
        <f>IFERROR($C$26/SUMIFS('Job Number'!#REF!,'Job Number'!$A$2:$A$194,'Line Performance OK'!U$1,'Job Number'!$B$2:$B$194,'Line Performance OK'!$C37,'Job Number'!$E$2:$E$194,'Line Performance OK'!$A$26),"")</f>
        <v/>
      </c>
      <c r="V37" s="8" t="str">
        <f>IFERROR($C$26/SUMIFS('Job Number'!#REF!,'Job Number'!$A$2:$A$194,'Line Performance OK'!V$1,'Job Number'!$B$2:$B$194,'Line Performance OK'!$C37,'Job Number'!$E$2:$E$194,'Line Performance OK'!$A$26),"")</f>
        <v/>
      </c>
      <c r="W37" s="8" t="str">
        <f>IFERROR($C$26/SUMIFS('Job Number'!#REF!,'Job Number'!$A$2:$A$194,'Line Performance OK'!W$1,'Job Number'!$B$2:$B$194,'Line Performance OK'!$C37,'Job Number'!$E$2:$E$194,'Line Performance OK'!$A$26),"")</f>
        <v/>
      </c>
      <c r="X37" s="8" t="str">
        <f>IFERROR($C$26/SUMIFS('Job Number'!#REF!,'Job Number'!$A$2:$A$194,'Line Performance OK'!X$1,'Job Number'!$B$2:$B$194,'Line Performance OK'!$C37,'Job Number'!$E$2:$E$194,'Line Performance OK'!$A$26),"")</f>
        <v/>
      </c>
      <c r="Y37" s="8" t="str">
        <f>IFERROR($C$26/SUMIFS('Job Number'!#REF!,'Job Number'!$A$2:$A$194,'Line Performance OK'!Y$1,'Job Number'!$B$2:$B$194,'Line Performance OK'!$C37,'Job Number'!$E$2:$E$194,'Line Performance OK'!$A$26),"")</f>
        <v/>
      </c>
      <c r="Z37" s="8" t="str">
        <f>IFERROR($C$26/SUMIFS('Job Number'!#REF!,'Job Number'!$A$2:$A$194,'Line Performance OK'!Z$1,'Job Number'!$B$2:$B$194,'Line Performance OK'!$C37,'Job Number'!$E$2:$E$194,'Line Performance OK'!$A$26),"")</f>
        <v/>
      </c>
      <c r="AA37" s="8" t="str">
        <f>IFERROR($C$26/SUMIFS('Job Number'!#REF!,'Job Number'!$A$2:$A$194,'Line Performance OK'!AA$1,'Job Number'!$B$2:$B$194,'Line Performance OK'!$C37,'Job Number'!$E$2:$E$194,'Line Performance OK'!$A$26),"")</f>
        <v/>
      </c>
      <c r="AB37" s="8" t="str">
        <f>IFERROR($C$26/SUMIFS('Job Number'!#REF!,'Job Number'!$A$2:$A$194,'Line Performance OK'!AB$1,'Job Number'!$B$2:$B$194,'Line Performance OK'!$C37,'Job Number'!$E$2:$E$194,'Line Performance OK'!$A$26),"")</f>
        <v/>
      </c>
      <c r="AC37" s="8" t="str">
        <f>IFERROR($C$26/SUMIFS('Job Number'!#REF!,'Job Number'!$A$2:$A$194,'Line Performance OK'!AC$1,'Job Number'!$B$2:$B$194,'Line Performance OK'!$C37,'Job Number'!$E$2:$E$194,'Line Performance OK'!$A$26),"")</f>
        <v/>
      </c>
      <c r="AD37" s="8" t="str">
        <f>IFERROR($C$26/SUMIFS('Job Number'!#REF!,'Job Number'!$A$2:$A$194,'Line Performance OK'!AD$1,'Job Number'!$B$2:$B$194,'Line Performance OK'!$C37,'Job Number'!$E$2:$E$194,'Line Performance OK'!$A$26),"")</f>
        <v/>
      </c>
      <c r="AE37" s="8" t="str">
        <f>IFERROR($C$26/SUMIFS('Job Number'!#REF!,'Job Number'!$A$2:$A$194,'Line Performance OK'!AE$1,'Job Number'!$B$2:$B$194,'Line Performance OK'!$C37,'Job Number'!$E$2:$E$194,'Line Performance OK'!$A$26),"")</f>
        <v/>
      </c>
      <c r="AF37" s="8" t="str">
        <f>IFERROR($C$26/SUMIFS('Job Number'!#REF!,'Job Number'!$A$2:$A$194,'Line Performance OK'!AF$1,'Job Number'!$B$2:$B$194,'Line Performance OK'!$C37,'Job Number'!$E$2:$E$194,'Line Performance OK'!$A$26),"")</f>
        <v/>
      </c>
      <c r="AG37" s="8" t="str">
        <f>IFERROR($C$26/SUMIFS('Job Number'!#REF!,'Job Number'!$A$2:$A$194,'Line Performance OK'!AG$1,'Job Number'!$B$2:$B$194,'Line Performance OK'!$C37,'Job Number'!$E$2:$E$194,'Line Performance OK'!$A$26),"")</f>
        <v/>
      </c>
      <c r="AH37" s="8" t="str">
        <f>IFERROR($C$26/SUMIFS('Job Number'!#REF!,'Job Number'!$A$2:$A$194,'Line Performance OK'!AH$1,'Job Number'!$B$2:$B$194,'Line Performance OK'!$C37,'Job Number'!$E$2:$E$194,'Line Performance OK'!$A$26),"")</f>
        <v/>
      </c>
    </row>
    <row r="38" spans="1:34" ht="15" customHeight="1">
      <c r="B38" s="5"/>
      <c r="C38" s="5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customHeight="1">
      <c r="A39" s="42" t="e">
        <f>'Line Output'!#REF!</f>
        <v>#REF!</v>
      </c>
      <c r="B39" s="42" t="e">
        <f>'Line Output'!#REF!</f>
        <v>#REF!</v>
      </c>
      <c r="C39" s="52">
        <v>140</v>
      </c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5" customHeight="1">
      <c r="B40" s="5">
        <f>IFERROR(SUM(D40:AH40)/COUNTIF(D40:AH40,"&gt;0"),0)</f>
        <v>1</v>
      </c>
      <c r="C40" s="53" t="e">
        <f>'Line Output'!#REF!</f>
        <v>#REF!</v>
      </c>
      <c r="D40" s="8" t="str">
        <f>IFERROR($C$39/SUMIFS('Job Number'!#REF!,'Job Number'!$A$2:$A$194,'Line Performance OK'!D$1,'Job Number'!$B$2:$B$194,'Line Performance OK'!$C40,'Job Number'!$E$2:$E$194,'Line Performance OK'!$A$39),"")</f>
        <v/>
      </c>
      <c r="E40" s="8" t="str">
        <f>IFERROR($C$39/SUMIFS('Job Number'!#REF!,'Job Number'!$A$2:$A$194,'Line Performance OK'!E$1,'Job Number'!$B$2:$B$194,'Line Performance OK'!$C40,'Job Number'!$E$2:$E$194,'Line Performance OK'!$A$39),"")</f>
        <v/>
      </c>
      <c r="F40" s="8">
        <v>1</v>
      </c>
      <c r="G40" s="8" t="str">
        <f>IFERROR($C$39/SUMIFS('Job Number'!#REF!,'Job Number'!$A$2:$A$194,'Line Performance OK'!G$1,'Job Number'!$B$2:$B$194,'Line Performance OK'!$C40,'Job Number'!$E$2:$E$194,'Line Performance OK'!$A$39),"")</f>
        <v/>
      </c>
      <c r="H40" s="8" t="str">
        <f>IFERROR($C$39/SUMIFS('Job Number'!#REF!,'Job Number'!$A$2:$A$194,'Line Performance OK'!H$1,'Job Number'!$B$2:$B$194,'Line Performance OK'!$C40,'Job Number'!$E$2:$E$194,'Line Performance OK'!$A$39),"")</f>
        <v/>
      </c>
      <c r="I40" s="8" t="str">
        <f>IFERROR($C$39/SUMIFS('Job Number'!#REF!,'Job Number'!$A$2:$A$194,'Line Performance OK'!I$1,'Job Number'!$B$2:$B$194,'Line Performance OK'!$C40,'Job Number'!$E$2:$E$194,'Line Performance OK'!$A$39),"")</f>
        <v/>
      </c>
      <c r="J40" s="8" t="str">
        <f>IFERROR($C$39/SUMIFS('Job Number'!#REF!,'Job Number'!$A$2:$A$194,'Line Performance OK'!J$1,'Job Number'!$B$2:$B$194,'Line Performance OK'!$C40,'Job Number'!$E$2:$E$194,'Line Performance OK'!$A$39),"")</f>
        <v/>
      </c>
      <c r="K40" s="8" t="str">
        <f>IFERROR($C$39/SUMIFS('Job Number'!#REF!,'Job Number'!$A$2:$A$194,'Line Performance OK'!K$1,'Job Number'!$B$2:$B$194,'Line Performance OK'!$C40,'Job Number'!$E$2:$E$194,'Line Performance OK'!$A$39),"")</f>
        <v/>
      </c>
      <c r="L40" s="8" t="str">
        <f>IFERROR($C$39/SUMIFS('Job Number'!#REF!,'Job Number'!$A$2:$A$194,'Line Performance OK'!L$1,'Job Number'!$B$2:$B$194,'Line Performance OK'!$C40,'Job Number'!$E$2:$E$194,'Line Performance OK'!$A$39),"")</f>
        <v/>
      </c>
      <c r="M40" s="8" t="str">
        <f>IFERROR($C$39/SUMIFS('Job Number'!#REF!,'Job Number'!$A$2:$A$194,'Line Performance OK'!M$1,'Job Number'!$B$2:$B$194,'Line Performance OK'!$C40,'Job Number'!$E$2:$E$194,'Line Performance OK'!$A$39),"")</f>
        <v/>
      </c>
      <c r="N40" s="8" t="str">
        <f>IFERROR($C$39/SUMIFS('Job Number'!#REF!,'Job Number'!$A$2:$A$194,'Line Performance OK'!N$1,'Job Number'!$B$2:$B$194,'Line Performance OK'!$C40,'Job Number'!$E$2:$E$194,'Line Performance OK'!$A$39),"")</f>
        <v/>
      </c>
      <c r="O40" s="8" t="str">
        <f>IFERROR($C$39/SUMIFS('Job Number'!#REF!,'Job Number'!$A$2:$A$194,'Line Performance OK'!O$1,'Job Number'!$B$2:$B$194,'Line Performance OK'!$C40,'Job Number'!$E$2:$E$194,'Line Performance OK'!$A$39),"")</f>
        <v/>
      </c>
      <c r="P40" s="8" t="str">
        <f>IFERROR($C$39/SUMIFS('Job Number'!#REF!,'Job Number'!$A$2:$A$194,'Line Performance OK'!P$1,'Job Number'!$B$2:$B$194,'Line Performance OK'!$C40,'Job Number'!$E$2:$E$194,'Line Performance OK'!$A$39),"")</f>
        <v/>
      </c>
      <c r="Q40" s="8" t="str">
        <f>IFERROR($C$39/SUMIFS('Job Number'!#REF!,'Job Number'!$A$2:$A$194,'Line Performance OK'!Q$1,'Job Number'!$B$2:$B$194,'Line Performance OK'!$C40,'Job Number'!$E$2:$E$194,'Line Performance OK'!$A$39),"")</f>
        <v/>
      </c>
      <c r="R40" s="8" t="str">
        <f>IFERROR($C$39/SUMIFS('Job Number'!#REF!,'Job Number'!$A$2:$A$194,'Line Performance OK'!R$1,'Job Number'!$B$2:$B$194,'Line Performance OK'!$C40,'Job Number'!$E$2:$E$194,'Line Performance OK'!$A$39),"")</f>
        <v/>
      </c>
      <c r="S40" s="8" t="str">
        <f>IFERROR($C$39/SUMIFS('Job Number'!#REF!,'Job Number'!$A$2:$A$194,'Line Performance OK'!S$1,'Job Number'!$B$2:$B$194,'Line Performance OK'!$C40,'Job Number'!$E$2:$E$194,'Line Performance OK'!$A$39),"")</f>
        <v/>
      </c>
      <c r="T40" s="8" t="str">
        <f>IFERROR($C$39/SUMIFS('Job Number'!#REF!,'Job Number'!$A$2:$A$194,'Line Performance OK'!T$1,'Job Number'!$B$2:$B$194,'Line Performance OK'!$C40,'Job Number'!$E$2:$E$194,'Line Performance OK'!$A$39),"")</f>
        <v/>
      </c>
      <c r="U40" s="8" t="str">
        <f>IFERROR($C$39/SUMIFS('Job Number'!#REF!,'Job Number'!$A$2:$A$194,'Line Performance OK'!U$1,'Job Number'!$B$2:$B$194,'Line Performance OK'!$C40,'Job Number'!$E$2:$E$194,'Line Performance OK'!$A$39),"")</f>
        <v/>
      </c>
      <c r="V40" s="8" t="str">
        <f>IFERROR($C$39/SUMIFS('Job Number'!#REF!,'Job Number'!$A$2:$A$194,'Line Performance OK'!V$1,'Job Number'!$B$2:$B$194,'Line Performance OK'!$C40,'Job Number'!$E$2:$E$194,'Line Performance OK'!$A$39),"")</f>
        <v/>
      </c>
      <c r="W40" s="8" t="str">
        <f>IFERROR($C$39/SUMIFS('Job Number'!#REF!,'Job Number'!$A$2:$A$194,'Line Performance OK'!W$1,'Job Number'!$B$2:$B$194,'Line Performance OK'!$C40,'Job Number'!$E$2:$E$194,'Line Performance OK'!$A$39),"")</f>
        <v/>
      </c>
      <c r="X40" s="8" t="str">
        <f>IFERROR($C$39/SUMIFS('Job Number'!#REF!,'Job Number'!$A$2:$A$194,'Line Performance OK'!X$1,'Job Number'!$B$2:$B$194,'Line Performance OK'!$C40,'Job Number'!$E$2:$E$194,'Line Performance OK'!$A$39),"")</f>
        <v/>
      </c>
      <c r="Y40" s="8" t="str">
        <f>IFERROR($C$39/SUMIFS('Job Number'!#REF!,'Job Number'!$A$2:$A$194,'Line Performance OK'!Y$1,'Job Number'!$B$2:$B$194,'Line Performance OK'!$C40,'Job Number'!$E$2:$E$194,'Line Performance OK'!$A$39),"")</f>
        <v/>
      </c>
      <c r="Z40" s="8" t="str">
        <f>IFERROR($C$39/SUMIFS('Job Number'!#REF!,'Job Number'!$A$2:$A$194,'Line Performance OK'!Z$1,'Job Number'!$B$2:$B$194,'Line Performance OK'!$C40,'Job Number'!$E$2:$E$194,'Line Performance OK'!$A$39),"")</f>
        <v/>
      </c>
      <c r="AA40" s="8" t="str">
        <f>IFERROR($C$39/SUMIFS('Job Number'!#REF!,'Job Number'!$A$2:$A$194,'Line Performance OK'!AA$1,'Job Number'!$B$2:$B$194,'Line Performance OK'!$C40,'Job Number'!$E$2:$E$194,'Line Performance OK'!$A$39),"")</f>
        <v/>
      </c>
      <c r="AB40" s="8" t="str">
        <f>IFERROR($C$39/SUMIFS('Job Number'!#REF!,'Job Number'!$A$2:$A$194,'Line Performance OK'!AB$1,'Job Number'!$B$2:$B$194,'Line Performance OK'!$C40,'Job Number'!$E$2:$E$194,'Line Performance OK'!$A$39),"")</f>
        <v/>
      </c>
      <c r="AC40" s="8" t="str">
        <f>IFERROR($C$39/SUMIFS('Job Number'!#REF!,'Job Number'!$A$2:$A$194,'Line Performance OK'!AC$1,'Job Number'!$B$2:$B$194,'Line Performance OK'!$C40,'Job Number'!$E$2:$E$194,'Line Performance OK'!$A$39),"")</f>
        <v/>
      </c>
      <c r="AD40" s="8" t="str">
        <f>IFERROR($C$39/SUMIFS('Job Number'!#REF!,'Job Number'!$A$2:$A$194,'Line Performance OK'!AD$1,'Job Number'!$B$2:$B$194,'Line Performance OK'!$C40,'Job Number'!$E$2:$E$194,'Line Performance OK'!$A$39),"")</f>
        <v/>
      </c>
      <c r="AE40" s="8" t="str">
        <f>IFERROR($C$39/SUMIFS('Job Number'!#REF!,'Job Number'!$A$2:$A$194,'Line Performance OK'!AE$1,'Job Number'!$B$2:$B$194,'Line Performance OK'!$C40,'Job Number'!$E$2:$E$194,'Line Performance OK'!$A$39),"")</f>
        <v/>
      </c>
      <c r="AF40" s="8" t="str">
        <f>IFERROR($C$39/SUMIFS('Job Number'!#REF!,'Job Number'!$A$2:$A$194,'Line Performance OK'!AF$1,'Job Number'!$B$2:$B$194,'Line Performance OK'!$C40,'Job Number'!$E$2:$E$194,'Line Performance OK'!$A$39),"")</f>
        <v/>
      </c>
      <c r="AG40" s="8" t="str">
        <f>IFERROR($C$39/SUMIFS('Job Number'!#REF!,'Job Number'!$A$2:$A$194,'Line Performance OK'!AG$1,'Job Number'!$B$2:$B$194,'Line Performance OK'!$C40,'Job Number'!$E$2:$E$194,'Line Performance OK'!$A$39),"")</f>
        <v/>
      </c>
      <c r="AH40" s="8" t="str">
        <f>IFERROR($C$39/SUMIFS('Job Number'!#REF!,'Job Number'!$A$2:$A$194,'Line Performance OK'!AH$1,'Job Number'!$B$2:$B$194,'Line Performance OK'!$C40,'Job Number'!$E$2:$E$194,'Line Performance OK'!$A$39),"")</f>
        <v/>
      </c>
    </row>
    <row r="41" spans="1:34" ht="14.25" customHeight="1">
      <c r="B41" s="5">
        <f>IFERROR(SUM(D41:AH41)/COUNTIF(D41:AH41,"&gt;0"),0)</f>
        <v>1</v>
      </c>
      <c r="C41" s="53" t="e">
        <f>'Line Output'!#REF!</f>
        <v>#REF!</v>
      </c>
      <c r="D41" s="8" t="str">
        <f>IFERROR($C$39/SUMIFS('Job Number'!#REF!,'Job Number'!$A$2:$A$194,'Line Performance OK'!D$1,'Job Number'!$B$2:$B$194,'Line Performance OK'!$C41,'Job Number'!$E$2:$E$194,'Line Performance OK'!$A$39),"")</f>
        <v/>
      </c>
      <c r="E41" s="8" t="str">
        <f>IFERROR($C$39/SUMIFS('Job Number'!#REF!,'Job Number'!$A$2:$A$194,'Line Performance OK'!E$1,'Job Number'!$B$2:$B$194,'Line Performance OK'!$C41,'Job Number'!$E$2:$E$194,'Line Performance OK'!$A$39),"")</f>
        <v/>
      </c>
      <c r="F41" s="8">
        <v>1</v>
      </c>
      <c r="G41" s="8" t="str">
        <f>IFERROR($C$39/SUMIFS('Job Number'!#REF!,'Job Number'!$A$2:$A$194,'Line Performance OK'!G$1,'Job Number'!$B$2:$B$194,'Line Performance OK'!$C41,'Job Number'!$E$2:$E$194,'Line Performance OK'!$A$39),"")</f>
        <v/>
      </c>
      <c r="H41" s="8" t="str">
        <f>IFERROR($C$39/SUMIFS('Job Number'!#REF!,'Job Number'!$A$2:$A$194,'Line Performance OK'!H$1,'Job Number'!$B$2:$B$194,'Line Performance OK'!$C41,'Job Number'!$E$2:$E$194,'Line Performance OK'!$A$39),"")</f>
        <v/>
      </c>
      <c r="I41" s="8" t="str">
        <f>IFERROR($C$39/SUMIFS('Job Number'!#REF!,'Job Number'!$A$2:$A$194,'Line Performance OK'!I$1,'Job Number'!$B$2:$B$194,'Line Performance OK'!$C41,'Job Number'!$E$2:$E$194,'Line Performance OK'!$A$39),"")</f>
        <v/>
      </c>
      <c r="J41" s="8" t="str">
        <f>IFERROR($C$39/SUMIFS('Job Number'!#REF!,'Job Number'!$A$2:$A$194,'Line Performance OK'!J$1,'Job Number'!$B$2:$B$194,'Line Performance OK'!$C41,'Job Number'!$E$2:$E$194,'Line Performance OK'!$A$39),"")</f>
        <v/>
      </c>
      <c r="K41" s="8" t="str">
        <f>IFERROR($C$39/SUMIFS('Job Number'!#REF!,'Job Number'!$A$2:$A$194,'Line Performance OK'!K$1,'Job Number'!$B$2:$B$194,'Line Performance OK'!$C41,'Job Number'!$E$2:$E$194,'Line Performance OK'!$A$39),"")</f>
        <v/>
      </c>
      <c r="L41" s="8" t="str">
        <f>IFERROR($C$39/SUMIFS('Job Number'!#REF!,'Job Number'!$A$2:$A$194,'Line Performance OK'!L$1,'Job Number'!$B$2:$B$194,'Line Performance OK'!$C41,'Job Number'!$E$2:$E$194,'Line Performance OK'!$A$39),"")</f>
        <v/>
      </c>
      <c r="M41" s="8" t="str">
        <f>IFERROR($C$39/SUMIFS('Job Number'!#REF!,'Job Number'!$A$2:$A$194,'Line Performance OK'!M$1,'Job Number'!$B$2:$B$194,'Line Performance OK'!$C41,'Job Number'!$E$2:$E$194,'Line Performance OK'!$A$39),"")</f>
        <v/>
      </c>
      <c r="N41" s="8" t="str">
        <f>IFERROR($C$39/SUMIFS('Job Number'!#REF!,'Job Number'!$A$2:$A$194,'Line Performance OK'!N$1,'Job Number'!$B$2:$B$194,'Line Performance OK'!$C41,'Job Number'!$E$2:$E$194,'Line Performance OK'!$A$39),"")</f>
        <v/>
      </c>
      <c r="O41" s="8" t="str">
        <f>IFERROR($C$39/SUMIFS('Job Number'!#REF!,'Job Number'!$A$2:$A$194,'Line Performance OK'!O$1,'Job Number'!$B$2:$B$194,'Line Performance OK'!$C41,'Job Number'!$E$2:$E$194,'Line Performance OK'!$A$39),"")</f>
        <v/>
      </c>
      <c r="P41" s="8" t="str">
        <f>IFERROR($C$39/SUMIFS('Job Number'!#REF!,'Job Number'!$A$2:$A$194,'Line Performance OK'!P$1,'Job Number'!$B$2:$B$194,'Line Performance OK'!$C41,'Job Number'!$E$2:$E$194,'Line Performance OK'!$A$39),"")</f>
        <v/>
      </c>
      <c r="Q41" s="8" t="str">
        <f>IFERROR($C$39/SUMIFS('Job Number'!#REF!,'Job Number'!$A$2:$A$194,'Line Performance OK'!Q$1,'Job Number'!$B$2:$B$194,'Line Performance OK'!$C41,'Job Number'!$E$2:$E$194,'Line Performance OK'!$A$39),"")</f>
        <v/>
      </c>
      <c r="R41" s="8" t="str">
        <f>IFERROR($C$39/SUMIFS('Job Number'!#REF!,'Job Number'!$A$2:$A$194,'Line Performance OK'!R$1,'Job Number'!$B$2:$B$194,'Line Performance OK'!$C41,'Job Number'!$E$2:$E$194,'Line Performance OK'!$A$39),"")</f>
        <v/>
      </c>
      <c r="S41" s="8" t="str">
        <f>IFERROR($C$39/SUMIFS('Job Number'!#REF!,'Job Number'!$A$2:$A$194,'Line Performance OK'!S$1,'Job Number'!$B$2:$B$194,'Line Performance OK'!$C41,'Job Number'!$E$2:$E$194,'Line Performance OK'!$A$39),"")</f>
        <v/>
      </c>
      <c r="T41" s="8" t="str">
        <f>IFERROR($C$39/SUMIFS('Job Number'!#REF!,'Job Number'!$A$2:$A$194,'Line Performance OK'!T$1,'Job Number'!$B$2:$B$194,'Line Performance OK'!$C41,'Job Number'!$E$2:$E$194,'Line Performance OK'!$A$39),"")</f>
        <v/>
      </c>
      <c r="U41" s="8" t="str">
        <f>IFERROR($C$39/SUMIFS('Job Number'!#REF!,'Job Number'!$A$2:$A$194,'Line Performance OK'!U$1,'Job Number'!$B$2:$B$194,'Line Performance OK'!$C41,'Job Number'!$E$2:$E$194,'Line Performance OK'!$A$39),"")</f>
        <v/>
      </c>
      <c r="V41" s="8" t="str">
        <f>IFERROR($C$39/SUMIFS('Job Number'!#REF!,'Job Number'!$A$2:$A$194,'Line Performance OK'!V$1,'Job Number'!$B$2:$B$194,'Line Performance OK'!$C41,'Job Number'!$E$2:$E$194,'Line Performance OK'!$A$39),"")</f>
        <v/>
      </c>
      <c r="W41" s="8" t="str">
        <f>IFERROR($C$39/SUMIFS('Job Number'!#REF!,'Job Number'!$A$2:$A$194,'Line Performance OK'!W$1,'Job Number'!$B$2:$B$194,'Line Performance OK'!$C41,'Job Number'!$E$2:$E$194,'Line Performance OK'!$A$39),"")</f>
        <v/>
      </c>
      <c r="X41" s="8" t="str">
        <f>IFERROR($C$39/SUMIFS('Job Number'!#REF!,'Job Number'!$A$2:$A$194,'Line Performance OK'!X$1,'Job Number'!$B$2:$B$194,'Line Performance OK'!$C41,'Job Number'!$E$2:$E$194,'Line Performance OK'!$A$39),"")</f>
        <v/>
      </c>
      <c r="Y41" s="8" t="str">
        <f>IFERROR($C$39/SUMIFS('Job Number'!#REF!,'Job Number'!$A$2:$A$194,'Line Performance OK'!Y$1,'Job Number'!$B$2:$B$194,'Line Performance OK'!$C41,'Job Number'!$E$2:$E$194,'Line Performance OK'!$A$39),"")</f>
        <v/>
      </c>
      <c r="Z41" s="8" t="str">
        <f>IFERROR($C$39/SUMIFS('Job Number'!#REF!,'Job Number'!$A$2:$A$194,'Line Performance OK'!Z$1,'Job Number'!$B$2:$B$194,'Line Performance OK'!$C41,'Job Number'!$E$2:$E$194,'Line Performance OK'!$A$39),"")</f>
        <v/>
      </c>
      <c r="AA41" s="8" t="str">
        <f>IFERROR($C$39/SUMIFS('Job Number'!#REF!,'Job Number'!$A$2:$A$194,'Line Performance OK'!AA$1,'Job Number'!$B$2:$B$194,'Line Performance OK'!$C41,'Job Number'!$E$2:$E$194,'Line Performance OK'!$A$39),"")</f>
        <v/>
      </c>
      <c r="AB41" s="8" t="str">
        <f>IFERROR($C$39/SUMIFS('Job Number'!#REF!,'Job Number'!$A$2:$A$194,'Line Performance OK'!AB$1,'Job Number'!$B$2:$B$194,'Line Performance OK'!$C41,'Job Number'!$E$2:$E$194,'Line Performance OK'!$A$39),"")</f>
        <v/>
      </c>
      <c r="AC41" s="8" t="str">
        <f>IFERROR($C$39/SUMIFS('Job Number'!#REF!,'Job Number'!$A$2:$A$194,'Line Performance OK'!AC$1,'Job Number'!$B$2:$B$194,'Line Performance OK'!$C41,'Job Number'!$E$2:$E$194,'Line Performance OK'!$A$39),"")</f>
        <v/>
      </c>
      <c r="AD41" s="8" t="str">
        <f>IFERROR($C$39/SUMIFS('Job Number'!#REF!,'Job Number'!$A$2:$A$194,'Line Performance OK'!AD$1,'Job Number'!$B$2:$B$194,'Line Performance OK'!$C41,'Job Number'!$E$2:$E$194,'Line Performance OK'!$A$39),"")</f>
        <v/>
      </c>
      <c r="AE41" s="8" t="str">
        <f>IFERROR($C$39/SUMIFS('Job Number'!#REF!,'Job Number'!$A$2:$A$194,'Line Performance OK'!AE$1,'Job Number'!$B$2:$B$194,'Line Performance OK'!$C41,'Job Number'!$E$2:$E$194,'Line Performance OK'!$A$39),"")</f>
        <v/>
      </c>
      <c r="AF41" s="8" t="str">
        <f>IFERROR($C$39/SUMIFS('Job Number'!#REF!,'Job Number'!$A$2:$A$194,'Line Performance OK'!AF$1,'Job Number'!$B$2:$B$194,'Line Performance OK'!$C41,'Job Number'!$E$2:$E$194,'Line Performance OK'!$A$39),"")</f>
        <v/>
      </c>
      <c r="AG41" s="8" t="str">
        <f>IFERROR($C$39/SUMIFS('Job Number'!#REF!,'Job Number'!$A$2:$A$194,'Line Performance OK'!AG$1,'Job Number'!$B$2:$B$194,'Line Performance OK'!$C41,'Job Number'!$E$2:$E$194,'Line Performance OK'!$A$39),"")</f>
        <v/>
      </c>
      <c r="AH41" s="8" t="str">
        <f>IFERROR($C$39/SUMIFS('Job Number'!#REF!,'Job Number'!$A$2:$A$194,'Line Performance OK'!AH$1,'Job Number'!$B$2:$B$194,'Line Performance OK'!$C41,'Job Number'!$E$2:$E$194,'Line Performance OK'!$A$39),"")</f>
        <v/>
      </c>
    </row>
    <row r="42" spans="1:34" ht="14.25" customHeight="1">
      <c r="B42" s="5">
        <f>IFERROR(SUM(D42:AH42)/COUNTIF(D42:AH42,"&gt;0"),0)</f>
        <v>1</v>
      </c>
      <c r="C42" s="53" t="e">
        <f>'Line Output'!#REF!</f>
        <v>#REF!</v>
      </c>
      <c r="D42" s="8" t="str">
        <f>IFERROR($C$39/SUMIFS('Job Number'!#REF!,'Job Number'!$A$2:$A$194,'Line Performance OK'!D$1,'Job Number'!$B$2:$B$194,'Line Performance OK'!$C42,'Job Number'!$E$2:$E$194,'Line Performance OK'!$A$39),"")</f>
        <v/>
      </c>
      <c r="E42" s="8" t="str">
        <f>IFERROR($C$39/SUMIFS('Job Number'!#REF!,'Job Number'!$A$2:$A$194,'Line Performance OK'!E$1,'Job Number'!$B$2:$B$194,'Line Performance OK'!$C42,'Job Number'!$E$2:$E$194,'Line Performance OK'!$A$39),"")</f>
        <v/>
      </c>
      <c r="F42" s="8">
        <v>1</v>
      </c>
      <c r="G42" s="8" t="str">
        <f>IFERROR($C$39/SUMIFS('Job Number'!#REF!,'Job Number'!$A$2:$A$194,'Line Performance OK'!G$1,'Job Number'!$B$2:$B$194,'Line Performance OK'!$C42,'Job Number'!$E$2:$E$194,'Line Performance OK'!$A$39),"")</f>
        <v/>
      </c>
      <c r="H42" s="8" t="str">
        <f>IFERROR($C$39/SUMIFS('Job Number'!#REF!,'Job Number'!$A$2:$A$194,'Line Performance OK'!H$1,'Job Number'!$B$2:$B$194,'Line Performance OK'!$C42,'Job Number'!$E$2:$E$194,'Line Performance OK'!$A$39),"")</f>
        <v/>
      </c>
      <c r="I42" s="8" t="str">
        <f>IFERROR($C$39/SUMIFS('Job Number'!#REF!,'Job Number'!$A$2:$A$194,'Line Performance OK'!I$1,'Job Number'!$B$2:$B$194,'Line Performance OK'!$C42,'Job Number'!$E$2:$E$194,'Line Performance OK'!$A$39),"")</f>
        <v/>
      </c>
      <c r="J42" s="8" t="str">
        <f>IFERROR($C$39/SUMIFS('Job Number'!#REF!,'Job Number'!$A$2:$A$194,'Line Performance OK'!J$1,'Job Number'!$B$2:$B$194,'Line Performance OK'!$C42,'Job Number'!$E$2:$E$194,'Line Performance OK'!$A$39),"")</f>
        <v/>
      </c>
      <c r="K42" s="8" t="str">
        <f>IFERROR($C$39/SUMIFS('Job Number'!#REF!,'Job Number'!$A$2:$A$194,'Line Performance OK'!K$1,'Job Number'!$B$2:$B$194,'Line Performance OK'!$C42,'Job Number'!$E$2:$E$194,'Line Performance OK'!$A$39),"")</f>
        <v/>
      </c>
      <c r="L42" s="8" t="str">
        <f>IFERROR($C$39/SUMIFS('Job Number'!#REF!,'Job Number'!$A$2:$A$194,'Line Performance OK'!L$1,'Job Number'!$B$2:$B$194,'Line Performance OK'!$C42,'Job Number'!$E$2:$E$194,'Line Performance OK'!$A$39),"")</f>
        <v/>
      </c>
      <c r="M42" s="8" t="str">
        <f>IFERROR($C$39/SUMIFS('Job Number'!#REF!,'Job Number'!$A$2:$A$194,'Line Performance OK'!M$1,'Job Number'!$B$2:$B$194,'Line Performance OK'!$C42,'Job Number'!$E$2:$E$194,'Line Performance OK'!$A$39),"")</f>
        <v/>
      </c>
      <c r="N42" s="8" t="str">
        <f>IFERROR($C$39/SUMIFS('Job Number'!#REF!,'Job Number'!$A$2:$A$194,'Line Performance OK'!N$1,'Job Number'!$B$2:$B$194,'Line Performance OK'!$C42,'Job Number'!$E$2:$E$194,'Line Performance OK'!$A$39),"")</f>
        <v/>
      </c>
      <c r="O42" s="8" t="str">
        <f>IFERROR($C$39/SUMIFS('Job Number'!#REF!,'Job Number'!$A$2:$A$194,'Line Performance OK'!O$1,'Job Number'!$B$2:$B$194,'Line Performance OK'!$C42,'Job Number'!$E$2:$E$194,'Line Performance OK'!$A$39),"")</f>
        <v/>
      </c>
      <c r="P42" s="8" t="str">
        <f>IFERROR($C$39/SUMIFS('Job Number'!#REF!,'Job Number'!$A$2:$A$194,'Line Performance OK'!P$1,'Job Number'!$B$2:$B$194,'Line Performance OK'!$C42,'Job Number'!$E$2:$E$194,'Line Performance OK'!$A$39),"")</f>
        <v/>
      </c>
      <c r="Q42" s="8" t="str">
        <f>IFERROR($C$39/SUMIFS('Job Number'!#REF!,'Job Number'!$A$2:$A$194,'Line Performance OK'!Q$1,'Job Number'!$B$2:$B$194,'Line Performance OK'!$C42,'Job Number'!$E$2:$E$194,'Line Performance OK'!$A$39),"")</f>
        <v/>
      </c>
      <c r="R42" s="8" t="str">
        <f>IFERROR($C$39/SUMIFS('Job Number'!#REF!,'Job Number'!$A$2:$A$194,'Line Performance OK'!R$1,'Job Number'!$B$2:$B$194,'Line Performance OK'!$C42,'Job Number'!$E$2:$E$194,'Line Performance OK'!$A$39),"")</f>
        <v/>
      </c>
      <c r="S42" s="8" t="str">
        <f>IFERROR($C$39/SUMIFS('Job Number'!#REF!,'Job Number'!$A$2:$A$194,'Line Performance OK'!S$1,'Job Number'!$B$2:$B$194,'Line Performance OK'!$C42,'Job Number'!$E$2:$E$194,'Line Performance OK'!$A$39),"")</f>
        <v/>
      </c>
      <c r="T42" s="8" t="str">
        <f>IFERROR($C$39/SUMIFS('Job Number'!#REF!,'Job Number'!$A$2:$A$194,'Line Performance OK'!T$1,'Job Number'!$B$2:$B$194,'Line Performance OK'!$C42,'Job Number'!$E$2:$E$194,'Line Performance OK'!$A$39),"")</f>
        <v/>
      </c>
      <c r="U42" s="8" t="str">
        <f>IFERROR($C$39/SUMIFS('Job Number'!#REF!,'Job Number'!$A$2:$A$194,'Line Performance OK'!U$1,'Job Number'!$B$2:$B$194,'Line Performance OK'!$C42,'Job Number'!$E$2:$E$194,'Line Performance OK'!$A$39),"")</f>
        <v/>
      </c>
      <c r="V42" s="8" t="str">
        <f>IFERROR($C$39/SUMIFS('Job Number'!#REF!,'Job Number'!$A$2:$A$194,'Line Performance OK'!V$1,'Job Number'!$B$2:$B$194,'Line Performance OK'!$C42,'Job Number'!$E$2:$E$194,'Line Performance OK'!$A$39),"")</f>
        <v/>
      </c>
      <c r="W42" s="8" t="str">
        <f>IFERROR($C$39/SUMIFS('Job Number'!#REF!,'Job Number'!$A$2:$A$194,'Line Performance OK'!W$1,'Job Number'!$B$2:$B$194,'Line Performance OK'!$C42,'Job Number'!$E$2:$E$194,'Line Performance OK'!$A$39),"")</f>
        <v/>
      </c>
      <c r="X42" s="8" t="str">
        <f>IFERROR($C$39/SUMIFS('Job Number'!#REF!,'Job Number'!$A$2:$A$194,'Line Performance OK'!X$1,'Job Number'!$B$2:$B$194,'Line Performance OK'!$C42,'Job Number'!$E$2:$E$194,'Line Performance OK'!$A$39),"")</f>
        <v/>
      </c>
      <c r="Y42" s="8" t="str">
        <f>IFERROR($C$39/SUMIFS('Job Number'!#REF!,'Job Number'!$A$2:$A$194,'Line Performance OK'!Y$1,'Job Number'!$B$2:$B$194,'Line Performance OK'!$C42,'Job Number'!$E$2:$E$194,'Line Performance OK'!$A$39),"")</f>
        <v/>
      </c>
      <c r="Z42" s="8" t="str">
        <f>IFERROR($C$39/SUMIFS('Job Number'!#REF!,'Job Number'!$A$2:$A$194,'Line Performance OK'!Z$1,'Job Number'!$B$2:$B$194,'Line Performance OK'!$C42,'Job Number'!$E$2:$E$194,'Line Performance OK'!$A$39),"")</f>
        <v/>
      </c>
      <c r="AA42" s="8" t="str">
        <f>IFERROR($C$39/SUMIFS('Job Number'!#REF!,'Job Number'!$A$2:$A$194,'Line Performance OK'!AA$1,'Job Number'!$B$2:$B$194,'Line Performance OK'!$C42,'Job Number'!$E$2:$E$194,'Line Performance OK'!$A$39),"")</f>
        <v/>
      </c>
      <c r="AB42" s="8" t="str">
        <f>IFERROR($C$39/SUMIFS('Job Number'!#REF!,'Job Number'!$A$2:$A$194,'Line Performance OK'!AB$1,'Job Number'!$B$2:$B$194,'Line Performance OK'!$C42,'Job Number'!$E$2:$E$194,'Line Performance OK'!$A$39),"")</f>
        <v/>
      </c>
      <c r="AC42" s="8" t="str">
        <f>IFERROR($C$39/SUMIFS('Job Number'!#REF!,'Job Number'!$A$2:$A$194,'Line Performance OK'!AC$1,'Job Number'!$B$2:$B$194,'Line Performance OK'!$C42,'Job Number'!$E$2:$E$194,'Line Performance OK'!$A$39),"")</f>
        <v/>
      </c>
      <c r="AD42" s="8" t="str">
        <f>IFERROR($C$39/SUMIFS('Job Number'!#REF!,'Job Number'!$A$2:$A$194,'Line Performance OK'!AD$1,'Job Number'!$B$2:$B$194,'Line Performance OK'!$C42,'Job Number'!$E$2:$E$194,'Line Performance OK'!$A$39),"")</f>
        <v/>
      </c>
      <c r="AE42" s="8" t="str">
        <f>IFERROR($C$39/SUMIFS('Job Number'!#REF!,'Job Number'!$A$2:$A$194,'Line Performance OK'!AE$1,'Job Number'!$B$2:$B$194,'Line Performance OK'!$C42,'Job Number'!$E$2:$E$194,'Line Performance OK'!$A$39),"")</f>
        <v/>
      </c>
      <c r="AF42" s="8" t="str">
        <f>IFERROR($C$39/SUMIFS('Job Number'!#REF!,'Job Number'!$A$2:$A$194,'Line Performance OK'!AF$1,'Job Number'!$B$2:$B$194,'Line Performance OK'!$C42,'Job Number'!$E$2:$E$194,'Line Performance OK'!$A$39),"")</f>
        <v/>
      </c>
      <c r="AG42" s="8" t="str">
        <f>IFERROR($C$39/SUMIFS('Job Number'!#REF!,'Job Number'!$A$2:$A$194,'Line Performance OK'!AG$1,'Job Number'!$B$2:$B$194,'Line Performance OK'!$C42,'Job Number'!$E$2:$E$194,'Line Performance OK'!$A$39),"")</f>
        <v/>
      </c>
      <c r="AH42" s="8" t="str">
        <f>IFERROR($C$39/SUMIFS('Job Number'!#REF!,'Job Number'!$A$2:$A$194,'Line Performance OK'!AH$1,'Job Number'!$B$2:$B$194,'Line Performance OK'!$C42,'Job Number'!$E$2:$E$194,'Line Performance OK'!$A$39),"")</f>
        <v/>
      </c>
    </row>
    <row r="43" spans="1:34" ht="14.25" customHeight="1">
      <c r="B43" s="5">
        <f>IFERROR(SUM(D43:AH43)/COUNTIF(D43:AH43,"&gt;0"),0)</f>
        <v>0</v>
      </c>
      <c r="C43" s="53" t="e">
        <f>'Line Output'!#REF!</f>
        <v>#REF!</v>
      </c>
      <c r="D43" s="8" t="str">
        <f>IFERROR($C$39/SUMIFS('Job Number'!#REF!,'Job Number'!$A$2:$A$194,'Line Performance OK'!D$1,'Job Number'!$B$2:$B$194,'Line Performance OK'!$C43,'Job Number'!$E$2:$E$194,'Line Performance OK'!$A$39),"")</f>
        <v/>
      </c>
      <c r="E43" s="8" t="str">
        <f>IFERROR($C$39/SUMIFS('Job Number'!#REF!,'Job Number'!$A$2:$A$194,'Line Performance OK'!E$1,'Job Number'!$B$2:$B$194,'Line Performance OK'!$C43,'Job Number'!$E$2:$E$194,'Line Performance OK'!$A$39),"")</f>
        <v/>
      </c>
      <c r="F43" s="8" t="s">
        <v>51</v>
      </c>
      <c r="G43" s="8" t="str">
        <f>IFERROR($C$39/SUMIFS('Job Number'!#REF!,'Job Number'!$A$2:$A$194,'Line Performance OK'!G$1,'Job Number'!$B$2:$B$194,'Line Performance OK'!$C43,'Job Number'!$E$2:$E$194,'Line Performance OK'!$A$39),"")</f>
        <v/>
      </c>
      <c r="H43" s="8" t="str">
        <f>IFERROR($C$39/SUMIFS('Job Number'!#REF!,'Job Number'!$A$2:$A$194,'Line Performance OK'!H$1,'Job Number'!$B$2:$B$194,'Line Performance OK'!$C43,'Job Number'!$E$2:$E$194,'Line Performance OK'!$A$39),"")</f>
        <v/>
      </c>
      <c r="I43" s="8" t="str">
        <f>IFERROR($C$39/SUMIFS('Job Number'!#REF!,'Job Number'!$A$2:$A$194,'Line Performance OK'!I$1,'Job Number'!$B$2:$B$194,'Line Performance OK'!$C43,'Job Number'!$E$2:$E$194,'Line Performance OK'!$A$39),"")</f>
        <v/>
      </c>
      <c r="J43" s="8" t="str">
        <f>IFERROR($C$39/SUMIFS('Job Number'!#REF!,'Job Number'!$A$2:$A$194,'Line Performance OK'!J$1,'Job Number'!$B$2:$B$194,'Line Performance OK'!$C43,'Job Number'!$E$2:$E$194,'Line Performance OK'!$A$39),"")</f>
        <v/>
      </c>
      <c r="K43" s="8" t="str">
        <f>IFERROR($C$39/SUMIFS('Job Number'!#REF!,'Job Number'!$A$2:$A$194,'Line Performance OK'!K$1,'Job Number'!$B$2:$B$194,'Line Performance OK'!$C43,'Job Number'!$E$2:$E$194,'Line Performance OK'!$A$39),"")</f>
        <v/>
      </c>
      <c r="L43" s="8" t="str">
        <f>IFERROR($C$39/SUMIFS('Job Number'!#REF!,'Job Number'!$A$2:$A$194,'Line Performance OK'!L$1,'Job Number'!$B$2:$B$194,'Line Performance OK'!$C43,'Job Number'!$E$2:$E$194,'Line Performance OK'!$A$39),"")</f>
        <v/>
      </c>
      <c r="M43" s="8" t="str">
        <f>IFERROR($C$39/SUMIFS('Job Number'!#REF!,'Job Number'!$A$2:$A$194,'Line Performance OK'!M$1,'Job Number'!$B$2:$B$194,'Line Performance OK'!$C43,'Job Number'!$E$2:$E$194,'Line Performance OK'!$A$39),"")</f>
        <v/>
      </c>
      <c r="N43" s="8" t="str">
        <f>IFERROR($C$39/SUMIFS('Job Number'!#REF!,'Job Number'!$A$2:$A$194,'Line Performance OK'!N$1,'Job Number'!$B$2:$B$194,'Line Performance OK'!$C43,'Job Number'!$E$2:$E$194,'Line Performance OK'!$A$39),"")</f>
        <v/>
      </c>
      <c r="O43" s="8" t="str">
        <f>IFERROR($C$39/SUMIFS('Job Number'!#REF!,'Job Number'!$A$2:$A$194,'Line Performance OK'!O$1,'Job Number'!$B$2:$B$194,'Line Performance OK'!$C43,'Job Number'!$E$2:$E$194,'Line Performance OK'!$A$39),"")</f>
        <v/>
      </c>
      <c r="P43" s="8" t="str">
        <f>IFERROR($C$39/SUMIFS('Job Number'!#REF!,'Job Number'!$A$2:$A$194,'Line Performance OK'!P$1,'Job Number'!$B$2:$B$194,'Line Performance OK'!$C43,'Job Number'!$E$2:$E$194,'Line Performance OK'!$A$39),"")</f>
        <v/>
      </c>
      <c r="Q43" s="8" t="str">
        <f>IFERROR($C$39/SUMIFS('Job Number'!#REF!,'Job Number'!$A$2:$A$194,'Line Performance OK'!Q$1,'Job Number'!$B$2:$B$194,'Line Performance OK'!$C43,'Job Number'!$E$2:$E$194,'Line Performance OK'!$A$39),"")</f>
        <v/>
      </c>
      <c r="R43" s="8" t="str">
        <f>IFERROR($C$39/SUMIFS('Job Number'!#REF!,'Job Number'!$A$2:$A$194,'Line Performance OK'!R$1,'Job Number'!$B$2:$B$194,'Line Performance OK'!$C43,'Job Number'!$E$2:$E$194,'Line Performance OK'!$A$39),"")</f>
        <v/>
      </c>
      <c r="S43" s="8" t="str">
        <f>IFERROR($C$39/SUMIFS('Job Number'!#REF!,'Job Number'!$A$2:$A$194,'Line Performance OK'!S$1,'Job Number'!$B$2:$B$194,'Line Performance OK'!$C43,'Job Number'!$E$2:$E$194,'Line Performance OK'!$A$39),"")</f>
        <v/>
      </c>
      <c r="T43" s="8" t="str">
        <f>IFERROR($C$39/SUMIFS('Job Number'!#REF!,'Job Number'!$A$2:$A$194,'Line Performance OK'!T$1,'Job Number'!$B$2:$B$194,'Line Performance OK'!$C43,'Job Number'!$E$2:$E$194,'Line Performance OK'!$A$39),"")</f>
        <v/>
      </c>
      <c r="U43" s="8" t="str">
        <f>IFERROR($C$39/SUMIFS('Job Number'!#REF!,'Job Number'!$A$2:$A$194,'Line Performance OK'!U$1,'Job Number'!$B$2:$B$194,'Line Performance OK'!$C43,'Job Number'!$E$2:$E$194,'Line Performance OK'!$A$39),"")</f>
        <v/>
      </c>
      <c r="V43" s="8" t="str">
        <f>IFERROR($C$39/SUMIFS('Job Number'!#REF!,'Job Number'!$A$2:$A$194,'Line Performance OK'!V$1,'Job Number'!$B$2:$B$194,'Line Performance OK'!$C43,'Job Number'!$E$2:$E$194,'Line Performance OK'!$A$39),"")</f>
        <v/>
      </c>
      <c r="W43" s="8" t="str">
        <f>IFERROR($C$39/SUMIFS('Job Number'!#REF!,'Job Number'!$A$2:$A$194,'Line Performance OK'!W$1,'Job Number'!$B$2:$B$194,'Line Performance OK'!$C43,'Job Number'!$E$2:$E$194,'Line Performance OK'!$A$39),"")</f>
        <v/>
      </c>
      <c r="X43" s="8" t="str">
        <f>IFERROR($C$39/SUMIFS('Job Number'!#REF!,'Job Number'!$A$2:$A$194,'Line Performance OK'!X$1,'Job Number'!$B$2:$B$194,'Line Performance OK'!$C43,'Job Number'!$E$2:$E$194,'Line Performance OK'!$A$39),"")</f>
        <v/>
      </c>
      <c r="Y43" s="8" t="str">
        <f>IFERROR($C$39/SUMIFS('Job Number'!#REF!,'Job Number'!$A$2:$A$194,'Line Performance OK'!Y$1,'Job Number'!$B$2:$B$194,'Line Performance OK'!$C43,'Job Number'!$E$2:$E$194,'Line Performance OK'!$A$39),"")</f>
        <v/>
      </c>
      <c r="Z43" s="8" t="str">
        <f>IFERROR($C$39/SUMIFS('Job Number'!#REF!,'Job Number'!$A$2:$A$194,'Line Performance OK'!Z$1,'Job Number'!$B$2:$B$194,'Line Performance OK'!$C43,'Job Number'!$E$2:$E$194,'Line Performance OK'!$A$39),"")</f>
        <v/>
      </c>
      <c r="AA43" s="8" t="str">
        <f>IFERROR($C$39/SUMIFS('Job Number'!#REF!,'Job Number'!$A$2:$A$194,'Line Performance OK'!AA$1,'Job Number'!$B$2:$B$194,'Line Performance OK'!$C43,'Job Number'!$E$2:$E$194,'Line Performance OK'!$A$39),"")</f>
        <v/>
      </c>
      <c r="AB43" s="8" t="str">
        <f>IFERROR($C$39/SUMIFS('Job Number'!#REF!,'Job Number'!$A$2:$A$194,'Line Performance OK'!AB$1,'Job Number'!$B$2:$B$194,'Line Performance OK'!$C43,'Job Number'!$E$2:$E$194,'Line Performance OK'!$A$39),"")</f>
        <v/>
      </c>
      <c r="AC43" s="8" t="str">
        <f>IFERROR($C$39/SUMIFS('Job Number'!#REF!,'Job Number'!$A$2:$A$194,'Line Performance OK'!AC$1,'Job Number'!$B$2:$B$194,'Line Performance OK'!$C43,'Job Number'!$E$2:$E$194,'Line Performance OK'!$A$39),"")</f>
        <v/>
      </c>
      <c r="AD43" s="8" t="str">
        <f>IFERROR($C$39/SUMIFS('Job Number'!#REF!,'Job Number'!$A$2:$A$194,'Line Performance OK'!AD$1,'Job Number'!$B$2:$B$194,'Line Performance OK'!$C43,'Job Number'!$E$2:$E$194,'Line Performance OK'!$A$39),"")</f>
        <v/>
      </c>
      <c r="AE43" s="8" t="str">
        <f>IFERROR($C$39/SUMIFS('Job Number'!#REF!,'Job Number'!$A$2:$A$194,'Line Performance OK'!AE$1,'Job Number'!$B$2:$B$194,'Line Performance OK'!$C43,'Job Number'!$E$2:$E$194,'Line Performance OK'!$A$39),"")</f>
        <v/>
      </c>
      <c r="AF43" s="8" t="str">
        <f>IFERROR($C$39/SUMIFS('Job Number'!#REF!,'Job Number'!$A$2:$A$194,'Line Performance OK'!AF$1,'Job Number'!$B$2:$B$194,'Line Performance OK'!$C43,'Job Number'!$E$2:$E$194,'Line Performance OK'!$A$39),"")</f>
        <v/>
      </c>
      <c r="AG43" s="8" t="str">
        <f>IFERROR($C$39/SUMIFS('Job Number'!#REF!,'Job Number'!$A$2:$A$194,'Line Performance OK'!AG$1,'Job Number'!$B$2:$B$194,'Line Performance OK'!$C43,'Job Number'!$E$2:$E$194,'Line Performance OK'!$A$39),"")</f>
        <v/>
      </c>
      <c r="AH43" s="8" t="str">
        <f>IFERROR($C$39/SUMIFS('Job Number'!#REF!,'Job Number'!$A$2:$A$194,'Line Performance OK'!AH$1,'Job Number'!$B$2:$B$194,'Line Performance OK'!$C43,'Job Number'!$E$2:$E$194,'Line Performance OK'!$A$39),"")</f>
        <v/>
      </c>
    </row>
    <row r="44" spans="1:34" ht="14.25" customHeight="1">
      <c r="B44" s="5">
        <f>IFERROR(SUM(D44:AH44)/COUNTIF(D44:AH44,"&gt;0"),0)</f>
        <v>0.89</v>
      </c>
      <c r="C44" s="53" t="e">
        <f>'Line Output'!#REF!</f>
        <v>#REF!</v>
      </c>
      <c r="D44" s="8" t="str">
        <f>IFERROR($C$39/SUMIFS('Job Number'!#REF!,'Job Number'!$A$2:$A$194,'Line Performance OK'!D$1,'Job Number'!$B$2:$B$194,'Line Performance OK'!$C44,'Job Number'!$E$2:$E$194,'Line Performance OK'!$A$39),"")</f>
        <v/>
      </c>
      <c r="E44" s="8" t="str">
        <f>IFERROR($C$39/SUMIFS('Job Number'!#REF!,'Job Number'!$A$2:$A$194,'Line Performance OK'!E$1,'Job Number'!$B$2:$B$194,'Line Performance OK'!$C44,'Job Number'!$E$2:$E$194,'Line Performance OK'!$A$39),"")</f>
        <v/>
      </c>
      <c r="F44" s="8" t="s">
        <v>51</v>
      </c>
      <c r="G44" s="8" t="str">
        <f>IFERROR($C$39/SUMIFS('Job Number'!#REF!,'Job Number'!$A$2:$A$194,'Line Performance OK'!G$1,'Job Number'!$B$2:$B$194,'Line Performance OK'!$C44,'Job Number'!$E$2:$E$194,'Line Performance OK'!$A$39),"")</f>
        <v/>
      </c>
      <c r="H44" s="8" t="str">
        <f>IFERROR($C$39/SUMIFS('Job Number'!#REF!,'Job Number'!$A$2:$A$194,'Line Performance OK'!H$1,'Job Number'!$B$2:$B$194,'Line Performance OK'!$C44,'Job Number'!$E$2:$E$194,'Line Performance OK'!$A$39),"")</f>
        <v/>
      </c>
      <c r="I44" s="8" t="str">
        <f>IFERROR($C$39/SUMIFS('Job Number'!#REF!,'Job Number'!$A$2:$A$194,'Line Performance OK'!I$1,'Job Number'!$B$2:$B$194,'Line Performance OK'!$C44,'Job Number'!$E$2:$E$194,'Line Performance OK'!$A$39),"")</f>
        <v/>
      </c>
      <c r="J44" s="8">
        <v>0.89</v>
      </c>
      <c r="K44" s="8" t="str">
        <f>IFERROR($C$39/SUMIFS('Job Number'!#REF!,'Job Number'!$A$2:$A$194,'Line Performance OK'!K$1,'Job Number'!$B$2:$B$194,'Line Performance OK'!$C44,'Job Number'!$E$2:$E$194,'Line Performance OK'!$A$39),"")</f>
        <v/>
      </c>
      <c r="L44" s="8" t="str">
        <f>IFERROR($C$39/SUMIFS('Job Number'!#REF!,'Job Number'!$A$2:$A$194,'Line Performance OK'!L$1,'Job Number'!$B$2:$B$194,'Line Performance OK'!$C44,'Job Number'!$E$2:$E$194,'Line Performance OK'!$A$39),"")</f>
        <v/>
      </c>
      <c r="M44" s="8" t="str">
        <f>IFERROR($C$39/SUMIFS('Job Number'!#REF!,'Job Number'!$A$2:$A$194,'Line Performance OK'!M$1,'Job Number'!$B$2:$B$194,'Line Performance OK'!$C44,'Job Number'!$E$2:$E$194,'Line Performance OK'!$A$39),"")</f>
        <v/>
      </c>
      <c r="N44" s="8" t="str">
        <f>IFERROR($C$39/SUMIFS('Job Number'!#REF!,'Job Number'!$A$2:$A$194,'Line Performance OK'!N$1,'Job Number'!$B$2:$B$194,'Line Performance OK'!$C44,'Job Number'!$E$2:$E$194,'Line Performance OK'!$A$39),"")</f>
        <v/>
      </c>
      <c r="O44" s="8" t="str">
        <f>IFERROR($C$39/SUMIFS('Job Number'!#REF!,'Job Number'!$A$2:$A$194,'Line Performance OK'!O$1,'Job Number'!$B$2:$B$194,'Line Performance OK'!$C44,'Job Number'!$E$2:$E$194,'Line Performance OK'!$A$39),"")</f>
        <v/>
      </c>
      <c r="P44" s="8" t="str">
        <f>IFERROR($C$39/SUMIFS('Job Number'!#REF!,'Job Number'!$A$2:$A$194,'Line Performance OK'!P$1,'Job Number'!$B$2:$B$194,'Line Performance OK'!$C44,'Job Number'!$E$2:$E$194,'Line Performance OK'!$A$39),"")</f>
        <v/>
      </c>
      <c r="Q44" s="8" t="str">
        <f>IFERROR($C$39/SUMIFS('Job Number'!#REF!,'Job Number'!$A$2:$A$194,'Line Performance OK'!Q$1,'Job Number'!$B$2:$B$194,'Line Performance OK'!$C44,'Job Number'!$E$2:$E$194,'Line Performance OK'!$A$39),"")</f>
        <v/>
      </c>
      <c r="R44" s="8" t="str">
        <f>IFERROR($C$39/SUMIFS('Job Number'!#REF!,'Job Number'!$A$2:$A$194,'Line Performance OK'!R$1,'Job Number'!$B$2:$B$194,'Line Performance OK'!$C44,'Job Number'!$E$2:$E$194,'Line Performance OK'!$A$39),"")</f>
        <v/>
      </c>
      <c r="S44" s="8" t="str">
        <f>IFERROR($C$39/SUMIFS('Job Number'!#REF!,'Job Number'!$A$2:$A$194,'Line Performance OK'!S$1,'Job Number'!$B$2:$B$194,'Line Performance OK'!$C44,'Job Number'!$E$2:$E$194,'Line Performance OK'!$A$39),"")</f>
        <v/>
      </c>
      <c r="T44" s="8" t="str">
        <f>IFERROR($C$39/SUMIFS('Job Number'!#REF!,'Job Number'!$A$2:$A$194,'Line Performance OK'!T$1,'Job Number'!$B$2:$B$194,'Line Performance OK'!$C44,'Job Number'!$E$2:$E$194,'Line Performance OK'!$A$39),"")</f>
        <v/>
      </c>
      <c r="U44" s="8" t="str">
        <f>IFERROR($C$39/SUMIFS('Job Number'!#REF!,'Job Number'!$A$2:$A$194,'Line Performance OK'!U$1,'Job Number'!$B$2:$B$194,'Line Performance OK'!$C44,'Job Number'!$E$2:$E$194,'Line Performance OK'!$A$39),"")</f>
        <v/>
      </c>
      <c r="V44" s="8" t="str">
        <f>IFERROR($C$39/SUMIFS('Job Number'!#REF!,'Job Number'!$A$2:$A$194,'Line Performance OK'!V$1,'Job Number'!$B$2:$B$194,'Line Performance OK'!$C44,'Job Number'!$E$2:$E$194,'Line Performance OK'!$A$39),"")</f>
        <v/>
      </c>
      <c r="W44" s="8" t="str">
        <f>IFERROR($C$39/SUMIFS('Job Number'!#REF!,'Job Number'!$A$2:$A$194,'Line Performance OK'!W$1,'Job Number'!$B$2:$B$194,'Line Performance OK'!$C44,'Job Number'!$E$2:$E$194,'Line Performance OK'!$A$39),"")</f>
        <v/>
      </c>
      <c r="X44" s="8" t="str">
        <f>IFERROR($C$39/SUMIFS('Job Number'!#REF!,'Job Number'!$A$2:$A$194,'Line Performance OK'!X$1,'Job Number'!$B$2:$B$194,'Line Performance OK'!$C44,'Job Number'!$E$2:$E$194,'Line Performance OK'!$A$39),"")</f>
        <v/>
      </c>
      <c r="Y44" s="8" t="str">
        <f>IFERROR($C$39/SUMIFS('Job Number'!#REF!,'Job Number'!$A$2:$A$194,'Line Performance OK'!Y$1,'Job Number'!$B$2:$B$194,'Line Performance OK'!$C44,'Job Number'!$E$2:$E$194,'Line Performance OK'!$A$39),"")</f>
        <v/>
      </c>
      <c r="Z44" s="8" t="str">
        <f>IFERROR($C$39/SUMIFS('Job Number'!#REF!,'Job Number'!$A$2:$A$194,'Line Performance OK'!Z$1,'Job Number'!$B$2:$B$194,'Line Performance OK'!$C44,'Job Number'!$E$2:$E$194,'Line Performance OK'!$A$39),"")</f>
        <v/>
      </c>
      <c r="AA44" s="8" t="str">
        <f>IFERROR($C$39/SUMIFS('Job Number'!#REF!,'Job Number'!$A$2:$A$194,'Line Performance OK'!AA$1,'Job Number'!$B$2:$B$194,'Line Performance OK'!$C44,'Job Number'!$E$2:$E$194,'Line Performance OK'!$A$39),"")</f>
        <v/>
      </c>
      <c r="AB44" s="8" t="str">
        <f>IFERROR($C$39/SUMIFS('Job Number'!#REF!,'Job Number'!$A$2:$A$194,'Line Performance OK'!AB$1,'Job Number'!$B$2:$B$194,'Line Performance OK'!$C44,'Job Number'!$E$2:$E$194,'Line Performance OK'!$A$39),"")</f>
        <v/>
      </c>
      <c r="AC44" s="8" t="str">
        <f>IFERROR($C$39/SUMIFS('Job Number'!#REF!,'Job Number'!$A$2:$A$194,'Line Performance OK'!AC$1,'Job Number'!$B$2:$B$194,'Line Performance OK'!$C44,'Job Number'!$E$2:$E$194,'Line Performance OK'!$A$39),"")</f>
        <v/>
      </c>
      <c r="AD44" s="8" t="str">
        <f>IFERROR($C$39/SUMIFS('Job Number'!#REF!,'Job Number'!$A$2:$A$194,'Line Performance OK'!AD$1,'Job Number'!$B$2:$B$194,'Line Performance OK'!$C44,'Job Number'!$E$2:$E$194,'Line Performance OK'!$A$39),"")</f>
        <v/>
      </c>
      <c r="AE44" s="8" t="str">
        <f>IFERROR($C$39/SUMIFS('Job Number'!#REF!,'Job Number'!$A$2:$A$194,'Line Performance OK'!AE$1,'Job Number'!$B$2:$B$194,'Line Performance OK'!$C44,'Job Number'!$E$2:$E$194,'Line Performance OK'!$A$39),"")</f>
        <v/>
      </c>
      <c r="AF44" s="8" t="str">
        <f>IFERROR($C$39/SUMIFS('Job Number'!#REF!,'Job Number'!$A$2:$A$194,'Line Performance OK'!AF$1,'Job Number'!$B$2:$B$194,'Line Performance OK'!$C44,'Job Number'!$E$2:$E$194,'Line Performance OK'!$A$39),"")</f>
        <v/>
      </c>
      <c r="AG44" s="8" t="str">
        <f>IFERROR($C$39/SUMIFS('Job Number'!#REF!,'Job Number'!$A$2:$A$194,'Line Performance OK'!AG$1,'Job Number'!$B$2:$B$194,'Line Performance OK'!$C44,'Job Number'!$E$2:$E$194,'Line Performance OK'!$A$39),"")</f>
        <v/>
      </c>
      <c r="AH44" s="8" t="str">
        <f>IFERROR($C$39/SUMIFS('Job Number'!#REF!,'Job Number'!$A$2:$A$194,'Line Performance OK'!AH$1,'Job Number'!$B$2:$B$194,'Line Performance OK'!$C44,'Job Number'!$E$2:$E$194,'Line Performance OK'!$A$39),"")</f>
        <v/>
      </c>
    </row>
    <row r="46" spans="1:34" ht="18" customHeight="1">
      <c r="A46" s="42" t="str">
        <f>'Line Output'!A2</f>
        <v>W01-03000027</v>
      </c>
      <c r="B46" s="42" t="str">
        <f>'Line Output'!B2</f>
        <v>0,127 A</v>
      </c>
      <c r="C46" s="52">
        <v>245</v>
      </c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" customHeight="1">
      <c r="B47" s="5">
        <f>IFERROR(SUM(D47:AH47)/COUNTIF(D47:AH47,"&gt;0"),0)</f>
        <v>1.0600961538461537</v>
      </c>
      <c r="C47" s="53" t="e">
        <f>'Line Output'!#REF!</f>
        <v>#REF!</v>
      </c>
      <c r="D47" s="8" t="str">
        <f>IFERROR($C$46/SUMIFS('Job Number'!#REF!,'Job Number'!$A$2:$A$194,'Line Performance OK'!D$1,'Job Number'!$B$2:$B$194,'Line Performance OK'!$C47,'Job Number'!$E$2:$E$194,'Line Performance OK'!$A$46),"")</f>
        <v/>
      </c>
      <c r="E47" s="8" t="str">
        <f>IFERROR($C$46/SUMIFS('Job Number'!#REF!,'Job Number'!$A$2:$A$194,'Line Performance OK'!E$1,'Job Number'!$B$2:$B$194,'Line Performance OK'!$C47,'Job Number'!$E$2:$E$194,'Line Performance OK'!$A$46),"")</f>
        <v/>
      </c>
      <c r="F47" s="8">
        <v>1.0600961538461537</v>
      </c>
      <c r="G47" s="8" t="str">
        <f>IFERROR($C$46/SUMIFS('Job Number'!#REF!,'Job Number'!$A$2:$A$194,'Line Performance OK'!G$1,'Job Number'!$B$2:$B$194,'Line Performance OK'!$C47,'Job Number'!$E$2:$E$194,'Line Performance OK'!$A$46),"")</f>
        <v/>
      </c>
      <c r="H47" s="8" t="str">
        <f>IFERROR($C$46/SUMIFS('Job Number'!#REF!,'Job Number'!$A$2:$A$194,'Line Performance OK'!H$1,'Job Number'!$B$2:$B$194,'Line Performance OK'!$C47,'Job Number'!$E$2:$E$194,'Line Performance OK'!$A$46),"")</f>
        <v/>
      </c>
      <c r="I47" s="8" t="str">
        <f>IFERROR($C$46/SUMIFS('Job Number'!#REF!,'Job Number'!$A$2:$A$194,'Line Performance OK'!I$1,'Job Number'!$B$2:$B$194,'Line Performance OK'!$C47,'Job Number'!$E$2:$E$194,'Line Performance OK'!$A$46),"")</f>
        <v/>
      </c>
      <c r="J47" s="8" t="str">
        <f>IFERROR($C$46/SUMIFS('Job Number'!#REF!,'Job Number'!$A$2:$A$194,'Line Performance OK'!J$1,'Job Number'!$B$2:$B$194,'Line Performance OK'!$C47,'Job Number'!$E$2:$E$194,'Line Performance OK'!$A$46),"")</f>
        <v/>
      </c>
      <c r="K47" s="8" t="str">
        <f>IFERROR($C$46/SUMIFS('Job Number'!#REF!,'Job Number'!$A$2:$A$194,'Line Performance OK'!K$1,'Job Number'!$B$2:$B$194,'Line Performance OK'!$C47,'Job Number'!$E$2:$E$194,'Line Performance OK'!$A$46),"")</f>
        <v/>
      </c>
      <c r="L47" s="8" t="str">
        <f>IFERROR($C$46/SUMIFS('Job Number'!#REF!,'Job Number'!$A$2:$A$194,'Line Performance OK'!L$1,'Job Number'!$B$2:$B$194,'Line Performance OK'!$C47,'Job Number'!$E$2:$E$194,'Line Performance OK'!$A$46),"")</f>
        <v/>
      </c>
      <c r="M47" s="8" t="str">
        <f>IFERROR($C$46/SUMIFS('Job Number'!#REF!,'Job Number'!$A$2:$A$194,'Line Performance OK'!M$1,'Job Number'!$B$2:$B$194,'Line Performance OK'!$C47,'Job Number'!$E$2:$E$194,'Line Performance OK'!$A$46),"")</f>
        <v/>
      </c>
      <c r="N47" s="8" t="str">
        <f>IFERROR($C$46/SUMIFS('Job Number'!#REF!,'Job Number'!$A$2:$A$194,'Line Performance OK'!N$1,'Job Number'!$B$2:$B$194,'Line Performance OK'!$C47,'Job Number'!$E$2:$E$194,'Line Performance OK'!$A$46),"")</f>
        <v/>
      </c>
      <c r="O47" s="8" t="str">
        <f>IFERROR($C$46/SUMIFS('Job Number'!#REF!,'Job Number'!$A$2:$A$194,'Line Performance OK'!O$1,'Job Number'!$B$2:$B$194,'Line Performance OK'!$C47,'Job Number'!$E$2:$E$194,'Line Performance OK'!$A$46),"")</f>
        <v/>
      </c>
      <c r="P47" s="8" t="str">
        <f>IFERROR($C$46/SUMIFS('Job Number'!#REF!,'Job Number'!$A$2:$A$194,'Line Performance OK'!P$1,'Job Number'!$B$2:$B$194,'Line Performance OK'!$C47,'Job Number'!$E$2:$E$194,'Line Performance OK'!$A$46),"")</f>
        <v/>
      </c>
      <c r="Q47" s="8" t="str">
        <f>IFERROR($C$46/SUMIFS('Job Number'!#REF!,'Job Number'!$A$2:$A$194,'Line Performance OK'!Q$1,'Job Number'!$B$2:$B$194,'Line Performance OK'!$C47,'Job Number'!$E$2:$E$194,'Line Performance OK'!$A$46),"")</f>
        <v/>
      </c>
      <c r="R47" s="8" t="str">
        <f>IFERROR($C$46/SUMIFS('Job Number'!#REF!,'Job Number'!$A$2:$A$194,'Line Performance OK'!R$1,'Job Number'!$B$2:$B$194,'Line Performance OK'!$C47,'Job Number'!$E$2:$E$194,'Line Performance OK'!$A$46),"")</f>
        <v/>
      </c>
      <c r="S47" s="8" t="str">
        <f>IFERROR($C$46/SUMIFS('Job Number'!#REF!,'Job Number'!$A$2:$A$194,'Line Performance OK'!S$1,'Job Number'!$B$2:$B$194,'Line Performance OK'!$C47,'Job Number'!$E$2:$E$194,'Line Performance OK'!$A$46),"")</f>
        <v/>
      </c>
      <c r="T47" s="8" t="str">
        <f>IFERROR($C$46/SUMIFS('Job Number'!#REF!,'Job Number'!$A$2:$A$194,'Line Performance OK'!T$1,'Job Number'!$B$2:$B$194,'Line Performance OK'!$C47,'Job Number'!$E$2:$E$194,'Line Performance OK'!$A$46),"")</f>
        <v/>
      </c>
      <c r="U47" s="8" t="str">
        <f>IFERROR($C$46/SUMIFS('Job Number'!#REF!,'Job Number'!$A$2:$A$194,'Line Performance OK'!U$1,'Job Number'!$B$2:$B$194,'Line Performance OK'!$C47,'Job Number'!$E$2:$E$194,'Line Performance OK'!$A$46),"")</f>
        <v/>
      </c>
      <c r="V47" s="8" t="str">
        <f>IFERROR($C$46/SUMIFS('Job Number'!#REF!,'Job Number'!$A$2:$A$194,'Line Performance OK'!V$1,'Job Number'!$B$2:$B$194,'Line Performance OK'!$C47,'Job Number'!$E$2:$E$194,'Line Performance OK'!$A$46),"")</f>
        <v/>
      </c>
      <c r="W47" s="8" t="str">
        <f>IFERROR($C$46/SUMIFS('Job Number'!#REF!,'Job Number'!$A$2:$A$194,'Line Performance OK'!W$1,'Job Number'!$B$2:$B$194,'Line Performance OK'!$C47,'Job Number'!$E$2:$E$194,'Line Performance OK'!$A$46),"")</f>
        <v/>
      </c>
      <c r="X47" s="8" t="str">
        <f>IFERROR($C$46/SUMIFS('Job Number'!#REF!,'Job Number'!$A$2:$A$194,'Line Performance OK'!X$1,'Job Number'!$B$2:$B$194,'Line Performance OK'!$C47,'Job Number'!$E$2:$E$194,'Line Performance OK'!$A$46),"")</f>
        <v/>
      </c>
      <c r="Y47" s="8" t="str">
        <f>IFERROR($C$46/SUMIFS('Job Number'!#REF!,'Job Number'!$A$2:$A$194,'Line Performance OK'!Y$1,'Job Number'!$B$2:$B$194,'Line Performance OK'!$C47,'Job Number'!$E$2:$E$194,'Line Performance OK'!$A$46),"")</f>
        <v/>
      </c>
      <c r="Z47" s="8" t="str">
        <f>IFERROR($C$46/SUMIFS('Job Number'!#REF!,'Job Number'!$A$2:$A$194,'Line Performance OK'!Z$1,'Job Number'!$B$2:$B$194,'Line Performance OK'!$C47,'Job Number'!$E$2:$E$194,'Line Performance OK'!$A$46),"")</f>
        <v/>
      </c>
      <c r="AA47" s="8" t="str">
        <f>IFERROR($C$46/SUMIFS('Job Number'!#REF!,'Job Number'!$A$2:$A$194,'Line Performance OK'!AA$1,'Job Number'!$B$2:$B$194,'Line Performance OK'!$C47,'Job Number'!$E$2:$E$194,'Line Performance OK'!$A$46),"")</f>
        <v/>
      </c>
      <c r="AB47" s="8" t="str">
        <f>IFERROR($C$46/SUMIFS('Job Number'!#REF!,'Job Number'!$A$2:$A$194,'Line Performance OK'!AB$1,'Job Number'!$B$2:$B$194,'Line Performance OK'!$C47,'Job Number'!$E$2:$E$194,'Line Performance OK'!$A$46),"")</f>
        <v/>
      </c>
      <c r="AC47" s="8" t="str">
        <f>IFERROR($C$46/SUMIFS('Job Number'!#REF!,'Job Number'!$A$2:$A$194,'Line Performance OK'!AC$1,'Job Number'!$B$2:$B$194,'Line Performance OK'!$C47,'Job Number'!$E$2:$E$194,'Line Performance OK'!$A$46),"")</f>
        <v/>
      </c>
      <c r="AD47" s="8" t="str">
        <f>IFERROR($C$46/SUMIFS('Job Number'!#REF!,'Job Number'!$A$2:$A$194,'Line Performance OK'!AD$1,'Job Number'!$B$2:$B$194,'Line Performance OK'!$C47,'Job Number'!$E$2:$E$194,'Line Performance OK'!$A$46),"")</f>
        <v/>
      </c>
      <c r="AE47" s="8" t="str">
        <f>IFERROR($C$46/SUMIFS('Job Number'!#REF!,'Job Number'!$A$2:$A$194,'Line Performance OK'!AE$1,'Job Number'!$B$2:$B$194,'Line Performance OK'!$C47,'Job Number'!$E$2:$E$194,'Line Performance OK'!$A$46),"")</f>
        <v/>
      </c>
      <c r="AF47" s="8" t="str">
        <f>IFERROR($C$46/SUMIFS('Job Number'!#REF!,'Job Number'!$A$2:$A$194,'Line Performance OK'!AF$1,'Job Number'!$B$2:$B$194,'Line Performance OK'!$C47,'Job Number'!$E$2:$E$194,'Line Performance OK'!$A$46),"")</f>
        <v/>
      </c>
      <c r="AG47" s="8" t="str">
        <f>IFERROR($C$46/SUMIFS('Job Number'!#REF!,'Job Number'!$A$2:$A$194,'Line Performance OK'!AG$1,'Job Number'!$B$2:$B$194,'Line Performance OK'!$C47,'Job Number'!$E$2:$E$194,'Line Performance OK'!$A$46),"")</f>
        <v/>
      </c>
      <c r="AH47" s="8" t="str">
        <f>IFERROR($C$46/SUMIFS('Job Number'!#REF!,'Job Number'!$A$2:$A$194,'Line Performance OK'!AH$1,'Job Number'!$B$2:$B$194,'Line Performance OK'!$C47,'Job Number'!$E$2:$E$194,'Line Performance OK'!$A$46),"")</f>
        <v/>
      </c>
    </row>
    <row r="48" spans="1:34" ht="15" customHeight="1">
      <c r="B48" s="5">
        <f>IFERROR(SUM(D48:AH48)/COUNTIF(D48:AH48,"&gt;0"),0)</f>
        <v>1.0600961538461537</v>
      </c>
      <c r="C48" s="53" t="e">
        <f>'Line Output'!#REF!</f>
        <v>#REF!</v>
      </c>
      <c r="D48" s="8" t="str">
        <f>IFERROR($C$46/SUMIFS('Job Number'!#REF!,'Job Number'!$A$2:$A$194,'Line Performance OK'!D$1,'Job Number'!$B$2:$B$194,'Line Performance OK'!$C48,'Job Number'!$E$2:$E$194,'Line Performance OK'!$A$46),"")</f>
        <v/>
      </c>
      <c r="E48" s="8" t="str">
        <f>IFERROR($C$46/SUMIFS('Job Number'!#REF!,'Job Number'!$A$2:$A$194,'Line Performance OK'!E$1,'Job Number'!$B$2:$B$194,'Line Performance OK'!$C48,'Job Number'!$E$2:$E$194,'Line Performance OK'!$A$46),"")</f>
        <v/>
      </c>
      <c r="F48" s="8">
        <v>1.0600961538461537</v>
      </c>
      <c r="G48" s="8" t="str">
        <f>IFERROR($C$46/SUMIFS('Job Number'!#REF!,'Job Number'!$A$2:$A$194,'Line Performance OK'!G$1,'Job Number'!$B$2:$B$194,'Line Performance OK'!$C48,'Job Number'!$E$2:$E$194,'Line Performance OK'!$A$46),"")</f>
        <v/>
      </c>
      <c r="H48" s="8" t="str">
        <f>IFERROR($C$46/SUMIFS('Job Number'!#REF!,'Job Number'!$A$2:$A$194,'Line Performance OK'!H$1,'Job Number'!$B$2:$B$194,'Line Performance OK'!$C48,'Job Number'!$E$2:$E$194,'Line Performance OK'!$A$46),"")</f>
        <v/>
      </c>
      <c r="I48" s="8" t="str">
        <f>IFERROR($C$46/SUMIFS('Job Number'!#REF!,'Job Number'!$A$2:$A$194,'Line Performance OK'!I$1,'Job Number'!$B$2:$B$194,'Line Performance OK'!$C48,'Job Number'!$E$2:$E$194,'Line Performance OK'!$A$46),"")</f>
        <v/>
      </c>
      <c r="J48" s="8" t="str">
        <f>IFERROR($C$46/SUMIFS('Job Number'!#REF!,'Job Number'!$A$2:$A$194,'Line Performance OK'!J$1,'Job Number'!$B$2:$B$194,'Line Performance OK'!$C48,'Job Number'!$E$2:$E$194,'Line Performance OK'!$A$46),"")</f>
        <v/>
      </c>
      <c r="K48" s="8" t="str">
        <f>IFERROR($C$46/SUMIFS('Job Number'!#REF!,'Job Number'!$A$2:$A$194,'Line Performance OK'!K$1,'Job Number'!$B$2:$B$194,'Line Performance OK'!$C48,'Job Number'!$E$2:$E$194,'Line Performance OK'!$A$46),"")</f>
        <v/>
      </c>
      <c r="L48" s="8" t="str">
        <f>IFERROR($C$46/SUMIFS('Job Number'!#REF!,'Job Number'!$A$2:$A$194,'Line Performance OK'!L$1,'Job Number'!$B$2:$B$194,'Line Performance OK'!$C48,'Job Number'!$E$2:$E$194,'Line Performance OK'!$A$46),"")</f>
        <v/>
      </c>
      <c r="M48" s="8" t="str">
        <f>IFERROR($C$46/SUMIFS('Job Number'!#REF!,'Job Number'!$A$2:$A$194,'Line Performance OK'!M$1,'Job Number'!$B$2:$B$194,'Line Performance OK'!$C48,'Job Number'!$E$2:$E$194,'Line Performance OK'!$A$46),"")</f>
        <v/>
      </c>
      <c r="N48" s="8" t="str">
        <f>IFERROR($C$46/SUMIFS('Job Number'!#REF!,'Job Number'!$A$2:$A$194,'Line Performance OK'!N$1,'Job Number'!$B$2:$B$194,'Line Performance OK'!$C48,'Job Number'!$E$2:$E$194,'Line Performance OK'!$A$46),"")</f>
        <v/>
      </c>
      <c r="O48" s="8" t="str">
        <f>IFERROR($C$46/SUMIFS('Job Number'!#REF!,'Job Number'!$A$2:$A$194,'Line Performance OK'!O$1,'Job Number'!$B$2:$B$194,'Line Performance OK'!$C48,'Job Number'!$E$2:$E$194,'Line Performance OK'!$A$46),"")</f>
        <v/>
      </c>
      <c r="P48" s="8" t="str">
        <f>IFERROR($C$46/SUMIFS('Job Number'!#REF!,'Job Number'!$A$2:$A$194,'Line Performance OK'!P$1,'Job Number'!$B$2:$B$194,'Line Performance OK'!$C48,'Job Number'!$E$2:$E$194,'Line Performance OK'!$A$46),"")</f>
        <v/>
      </c>
      <c r="Q48" s="8" t="str">
        <f>IFERROR($C$46/SUMIFS('Job Number'!#REF!,'Job Number'!$A$2:$A$194,'Line Performance OK'!Q$1,'Job Number'!$B$2:$B$194,'Line Performance OK'!$C48,'Job Number'!$E$2:$E$194,'Line Performance OK'!$A$46),"")</f>
        <v/>
      </c>
      <c r="R48" s="8" t="str">
        <f>IFERROR($C$46/SUMIFS('Job Number'!#REF!,'Job Number'!$A$2:$A$194,'Line Performance OK'!R$1,'Job Number'!$B$2:$B$194,'Line Performance OK'!$C48,'Job Number'!$E$2:$E$194,'Line Performance OK'!$A$46),"")</f>
        <v/>
      </c>
      <c r="S48" s="8" t="str">
        <f>IFERROR($C$46/SUMIFS('Job Number'!#REF!,'Job Number'!$A$2:$A$194,'Line Performance OK'!S$1,'Job Number'!$B$2:$B$194,'Line Performance OK'!$C48,'Job Number'!$E$2:$E$194,'Line Performance OK'!$A$46),"")</f>
        <v/>
      </c>
      <c r="T48" s="8" t="str">
        <f>IFERROR($C$46/SUMIFS('Job Number'!#REF!,'Job Number'!$A$2:$A$194,'Line Performance OK'!T$1,'Job Number'!$B$2:$B$194,'Line Performance OK'!$C48,'Job Number'!$E$2:$E$194,'Line Performance OK'!$A$46),"")</f>
        <v/>
      </c>
      <c r="U48" s="8" t="str">
        <f>IFERROR($C$46/SUMIFS('Job Number'!#REF!,'Job Number'!$A$2:$A$194,'Line Performance OK'!U$1,'Job Number'!$B$2:$B$194,'Line Performance OK'!$C48,'Job Number'!$E$2:$E$194,'Line Performance OK'!$A$46),"")</f>
        <v/>
      </c>
      <c r="V48" s="8" t="str">
        <f>IFERROR($C$46/SUMIFS('Job Number'!#REF!,'Job Number'!$A$2:$A$194,'Line Performance OK'!V$1,'Job Number'!$B$2:$B$194,'Line Performance OK'!$C48,'Job Number'!$E$2:$E$194,'Line Performance OK'!$A$46),"")</f>
        <v/>
      </c>
      <c r="W48" s="8" t="str">
        <f>IFERROR($C$46/SUMIFS('Job Number'!#REF!,'Job Number'!$A$2:$A$194,'Line Performance OK'!W$1,'Job Number'!$B$2:$B$194,'Line Performance OK'!$C48,'Job Number'!$E$2:$E$194,'Line Performance OK'!$A$46),"")</f>
        <v/>
      </c>
      <c r="X48" s="8" t="str">
        <f>IFERROR($C$46/SUMIFS('Job Number'!#REF!,'Job Number'!$A$2:$A$194,'Line Performance OK'!X$1,'Job Number'!$B$2:$B$194,'Line Performance OK'!$C48,'Job Number'!$E$2:$E$194,'Line Performance OK'!$A$46),"")</f>
        <v/>
      </c>
      <c r="Y48" s="8" t="str">
        <f>IFERROR($C$46/SUMIFS('Job Number'!#REF!,'Job Number'!$A$2:$A$194,'Line Performance OK'!Y$1,'Job Number'!$B$2:$B$194,'Line Performance OK'!$C48,'Job Number'!$E$2:$E$194,'Line Performance OK'!$A$46),"")</f>
        <v/>
      </c>
      <c r="Z48" s="8" t="str">
        <f>IFERROR($C$46/SUMIFS('Job Number'!#REF!,'Job Number'!$A$2:$A$194,'Line Performance OK'!Z$1,'Job Number'!$B$2:$B$194,'Line Performance OK'!$C48,'Job Number'!$E$2:$E$194,'Line Performance OK'!$A$46),"")</f>
        <v/>
      </c>
      <c r="AA48" s="8" t="str">
        <f>IFERROR($C$46/SUMIFS('Job Number'!#REF!,'Job Number'!$A$2:$A$194,'Line Performance OK'!AA$1,'Job Number'!$B$2:$B$194,'Line Performance OK'!$C48,'Job Number'!$E$2:$E$194,'Line Performance OK'!$A$46),"")</f>
        <v/>
      </c>
      <c r="AB48" s="8" t="str">
        <f>IFERROR($C$46/SUMIFS('Job Number'!#REF!,'Job Number'!$A$2:$A$194,'Line Performance OK'!AB$1,'Job Number'!$B$2:$B$194,'Line Performance OK'!$C48,'Job Number'!$E$2:$E$194,'Line Performance OK'!$A$46),"")</f>
        <v/>
      </c>
      <c r="AC48" s="8" t="str">
        <f>IFERROR($C$46/SUMIFS('Job Number'!#REF!,'Job Number'!$A$2:$A$194,'Line Performance OK'!AC$1,'Job Number'!$B$2:$B$194,'Line Performance OK'!$C48,'Job Number'!$E$2:$E$194,'Line Performance OK'!$A$46),"")</f>
        <v/>
      </c>
      <c r="AD48" s="8" t="str">
        <f>IFERROR($C$46/SUMIFS('Job Number'!#REF!,'Job Number'!$A$2:$A$194,'Line Performance OK'!AD$1,'Job Number'!$B$2:$B$194,'Line Performance OK'!$C48,'Job Number'!$E$2:$E$194,'Line Performance OK'!$A$46),"")</f>
        <v/>
      </c>
      <c r="AE48" s="8" t="str">
        <f>IFERROR($C$46/SUMIFS('Job Number'!#REF!,'Job Number'!$A$2:$A$194,'Line Performance OK'!AE$1,'Job Number'!$B$2:$B$194,'Line Performance OK'!$C48,'Job Number'!$E$2:$E$194,'Line Performance OK'!$A$46),"")</f>
        <v/>
      </c>
      <c r="AF48" s="8" t="str">
        <f>IFERROR($C$46/SUMIFS('Job Number'!#REF!,'Job Number'!$A$2:$A$194,'Line Performance OK'!AF$1,'Job Number'!$B$2:$B$194,'Line Performance OK'!$C48,'Job Number'!$E$2:$E$194,'Line Performance OK'!$A$46),"")</f>
        <v/>
      </c>
      <c r="AG48" s="8" t="str">
        <f>IFERROR($C$46/SUMIFS('Job Number'!#REF!,'Job Number'!$A$2:$A$194,'Line Performance OK'!AG$1,'Job Number'!$B$2:$B$194,'Line Performance OK'!$C48,'Job Number'!$E$2:$E$194,'Line Performance OK'!$A$46),"")</f>
        <v/>
      </c>
      <c r="AH48" s="8" t="str">
        <f>IFERROR($C$46/SUMIFS('Job Number'!#REF!,'Job Number'!$A$2:$A$194,'Line Performance OK'!AH$1,'Job Number'!$B$2:$B$194,'Line Performance OK'!$C48,'Job Number'!$E$2:$E$194,'Line Performance OK'!$A$46),"")</f>
        <v/>
      </c>
    </row>
    <row r="49" spans="1:34" ht="15" customHeight="1">
      <c r="B49" s="5">
        <f>IFERROR(SUM(D49:AH49)/COUNTIF(D49:AH49,"&gt;0"),0)</f>
        <v>1.0600961538461537</v>
      </c>
      <c r="C49" s="53" t="e">
        <f>'Line Output'!#REF!</f>
        <v>#REF!</v>
      </c>
      <c r="D49" s="8" t="str">
        <f>IFERROR($C$46/SUMIFS('Job Number'!#REF!,'Job Number'!$A$2:$A$194,'Line Performance OK'!D$1,'Job Number'!$B$2:$B$194,'Line Performance OK'!$C49,'Job Number'!$E$2:$E$194,'Line Performance OK'!$A$46),"")</f>
        <v/>
      </c>
      <c r="E49" s="8" t="str">
        <f>IFERROR($C$46/SUMIFS('Job Number'!#REF!,'Job Number'!$A$2:$A$194,'Line Performance OK'!E$1,'Job Number'!$B$2:$B$194,'Line Performance OK'!$C49,'Job Number'!$E$2:$E$194,'Line Performance OK'!$A$46),"")</f>
        <v/>
      </c>
      <c r="F49" s="8">
        <v>1.0600961538461537</v>
      </c>
      <c r="G49" s="8" t="str">
        <f>IFERROR($C$46/SUMIFS('Job Number'!#REF!,'Job Number'!$A$2:$A$194,'Line Performance OK'!G$1,'Job Number'!$B$2:$B$194,'Line Performance OK'!$C49,'Job Number'!$E$2:$E$194,'Line Performance OK'!$A$46),"")</f>
        <v/>
      </c>
      <c r="H49" s="8" t="str">
        <f>IFERROR($C$46/SUMIFS('Job Number'!#REF!,'Job Number'!$A$2:$A$194,'Line Performance OK'!H$1,'Job Number'!$B$2:$B$194,'Line Performance OK'!$C49,'Job Number'!$E$2:$E$194,'Line Performance OK'!$A$46),"")</f>
        <v/>
      </c>
      <c r="I49" s="8" t="str">
        <f>IFERROR($C$46/SUMIFS('Job Number'!#REF!,'Job Number'!$A$2:$A$194,'Line Performance OK'!I$1,'Job Number'!$B$2:$B$194,'Line Performance OK'!$C49,'Job Number'!$E$2:$E$194,'Line Performance OK'!$A$46),"")</f>
        <v/>
      </c>
      <c r="J49" s="8" t="str">
        <f>IFERROR($C$46/SUMIFS('Job Number'!#REF!,'Job Number'!$A$2:$A$194,'Line Performance OK'!J$1,'Job Number'!$B$2:$B$194,'Line Performance OK'!$C49,'Job Number'!$E$2:$E$194,'Line Performance OK'!$A$46),"")</f>
        <v/>
      </c>
      <c r="K49" s="8" t="str">
        <f>IFERROR($C$46/SUMIFS('Job Number'!#REF!,'Job Number'!$A$2:$A$194,'Line Performance OK'!K$1,'Job Number'!$B$2:$B$194,'Line Performance OK'!$C49,'Job Number'!$E$2:$E$194,'Line Performance OK'!$A$46),"")</f>
        <v/>
      </c>
      <c r="L49" s="8" t="str">
        <f>IFERROR($C$46/SUMIFS('Job Number'!#REF!,'Job Number'!$A$2:$A$194,'Line Performance OK'!L$1,'Job Number'!$B$2:$B$194,'Line Performance OK'!$C49,'Job Number'!$E$2:$E$194,'Line Performance OK'!$A$46),"")</f>
        <v/>
      </c>
      <c r="M49" s="8" t="str">
        <f>IFERROR($C$46/SUMIFS('Job Number'!#REF!,'Job Number'!$A$2:$A$194,'Line Performance OK'!M$1,'Job Number'!$B$2:$B$194,'Line Performance OK'!$C49,'Job Number'!$E$2:$E$194,'Line Performance OK'!$A$46),"")</f>
        <v/>
      </c>
      <c r="N49" s="8" t="str">
        <f>IFERROR($C$46/SUMIFS('Job Number'!#REF!,'Job Number'!$A$2:$A$194,'Line Performance OK'!N$1,'Job Number'!$B$2:$B$194,'Line Performance OK'!$C49,'Job Number'!$E$2:$E$194,'Line Performance OK'!$A$46),"")</f>
        <v/>
      </c>
      <c r="O49" s="8" t="str">
        <f>IFERROR($C$46/SUMIFS('Job Number'!#REF!,'Job Number'!$A$2:$A$194,'Line Performance OK'!O$1,'Job Number'!$B$2:$B$194,'Line Performance OK'!$C49,'Job Number'!$E$2:$E$194,'Line Performance OK'!$A$46),"")</f>
        <v/>
      </c>
      <c r="P49" s="8" t="str">
        <f>IFERROR($C$46/SUMIFS('Job Number'!#REF!,'Job Number'!$A$2:$A$194,'Line Performance OK'!P$1,'Job Number'!$B$2:$B$194,'Line Performance OK'!$C49,'Job Number'!$E$2:$E$194,'Line Performance OK'!$A$46),"")</f>
        <v/>
      </c>
      <c r="Q49" s="8" t="str">
        <f>IFERROR($C$46/SUMIFS('Job Number'!#REF!,'Job Number'!$A$2:$A$194,'Line Performance OK'!Q$1,'Job Number'!$B$2:$B$194,'Line Performance OK'!$C49,'Job Number'!$E$2:$E$194,'Line Performance OK'!$A$46),"")</f>
        <v/>
      </c>
      <c r="R49" s="8" t="str">
        <f>IFERROR($C$46/SUMIFS('Job Number'!#REF!,'Job Number'!$A$2:$A$194,'Line Performance OK'!R$1,'Job Number'!$B$2:$B$194,'Line Performance OK'!$C49,'Job Number'!$E$2:$E$194,'Line Performance OK'!$A$46),"")</f>
        <v/>
      </c>
      <c r="S49" s="8" t="str">
        <f>IFERROR($C$46/SUMIFS('Job Number'!#REF!,'Job Number'!$A$2:$A$194,'Line Performance OK'!S$1,'Job Number'!$B$2:$B$194,'Line Performance OK'!$C49,'Job Number'!$E$2:$E$194,'Line Performance OK'!$A$46),"")</f>
        <v/>
      </c>
      <c r="T49" s="8" t="str">
        <f>IFERROR($C$46/SUMIFS('Job Number'!#REF!,'Job Number'!$A$2:$A$194,'Line Performance OK'!T$1,'Job Number'!$B$2:$B$194,'Line Performance OK'!$C49,'Job Number'!$E$2:$E$194,'Line Performance OK'!$A$46),"")</f>
        <v/>
      </c>
      <c r="U49" s="8" t="str">
        <f>IFERROR($C$46/SUMIFS('Job Number'!#REF!,'Job Number'!$A$2:$A$194,'Line Performance OK'!U$1,'Job Number'!$B$2:$B$194,'Line Performance OK'!$C49,'Job Number'!$E$2:$E$194,'Line Performance OK'!$A$46),"")</f>
        <v/>
      </c>
      <c r="V49" s="8" t="str">
        <f>IFERROR($C$46/SUMIFS('Job Number'!#REF!,'Job Number'!$A$2:$A$194,'Line Performance OK'!V$1,'Job Number'!$B$2:$B$194,'Line Performance OK'!$C49,'Job Number'!$E$2:$E$194,'Line Performance OK'!$A$46),"")</f>
        <v/>
      </c>
      <c r="W49" s="8" t="str">
        <f>IFERROR($C$46/SUMIFS('Job Number'!#REF!,'Job Number'!$A$2:$A$194,'Line Performance OK'!W$1,'Job Number'!$B$2:$B$194,'Line Performance OK'!$C49,'Job Number'!$E$2:$E$194,'Line Performance OK'!$A$46),"")</f>
        <v/>
      </c>
      <c r="X49" s="8" t="str">
        <f>IFERROR($C$46/SUMIFS('Job Number'!#REF!,'Job Number'!$A$2:$A$194,'Line Performance OK'!X$1,'Job Number'!$B$2:$B$194,'Line Performance OK'!$C49,'Job Number'!$E$2:$E$194,'Line Performance OK'!$A$46),"")</f>
        <v/>
      </c>
      <c r="Y49" s="8" t="str">
        <f>IFERROR($C$46/SUMIFS('Job Number'!#REF!,'Job Number'!$A$2:$A$194,'Line Performance OK'!Y$1,'Job Number'!$B$2:$B$194,'Line Performance OK'!$C49,'Job Number'!$E$2:$E$194,'Line Performance OK'!$A$46),"")</f>
        <v/>
      </c>
      <c r="Z49" s="8" t="str">
        <f>IFERROR($C$46/SUMIFS('Job Number'!#REF!,'Job Number'!$A$2:$A$194,'Line Performance OK'!Z$1,'Job Number'!$B$2:$B$194,'Line Performance OK'!$C49,'Job Number'!$E$2:$E$194,'Line Performance OK'!$A$46),"")</f>
        <v/>
      </c>
      <c r="AA49" s="8" t="str">
        <f>IFERROR($C$46/SUMIFS('Job Number'!#REF!,'Job Number'!$A$2:$A$194,'Line Performance OK'!AA$1,'Job Number'!$B$2:$B$194,'Line Performance OK'!$C49,'Job Number'!$E$2:$E$194,'Line Performance OK'!$A$46),"")</f>
        <v/>
      </c>
      <c r="AB49" s="8" t="str">
        <f>IFERROR($C$46/SUMIFS('Job Number'!#REF!,'Job Number'!$A$2:$A$194,'Line Performance OK'!AB$1,'Job Number'!$B$2:$B$194,'Line Performance OK'!$C49,'Job Number'!$E$2:$E$194,'Line Performance OK'!$A$46),"")</f>
        <v/>
      </c>
      <c r="AC49" s="8" t="str">
        <f>IFERROR($C$46/SUMIFS('Job Number'!#REF!,'Job Number'!$A$2:$A$194,'Line Performance OK'!AC$1,'Job Number'!$B$2:$B$194,'Line Performance OK'!$C49,'Job Number'!$E$2:$E$194,'Line Performance OK'!$A$46),"")</f>
        <v/>
      </c>
      <c r="AD49" s="8" t="str">
        <f>IFERROR($C$46/SUMIFS('Job Number'!#REF!,'Job Number'!$A$2:$A$194,'Line Performance OK'!AD$1,'Job Number'!$B$2:$B$194,'Line Performance OK'!$C49,'Job Number'!$E$2:$E$194,'Line Performance OK'!$A$46),"")</f>
        <v/>
      </c>
      <c r="AE49" s="8" t="str">
        <f>IFERROR($C$46/SUMIFS('Job Number'!#REF!,'Job Number'!$A$2:$A$194,'Line Performance OK'!AE$1,'Job Number'!$B$2:$B$194,'Line Performance OK'!$C49,'Job Number'!$E$2:$E$194,'Line Performance OK'!$A$46),"")</f>
        <v/>
      </c>
      <c r="AF49" s="8" t="str">
        <f>IFERROR($C$46/SUMIFS('Job Number'!#REF!,'Job Number'!$A$2:$A$194,'Line Performance OK'!AF$1,'Job Number'!$B$2:$B$194,'Line Performance OK'!$C49,'Job Number'!$E$2:$E$194,'Line Performance OK'!$A$46),"")</f>
        <v/>
      </c>
      <c r="AG49" s="8" t="str">
        <f>IFERROR($C$46/SUMIFS('Job Number'!#REF!,'Job Number'!$A$2:$A$194,'Line Performance OK'!AG$1,'Job Number'!$B$2:$B$194,'Line Performance OK'!$C49,'Job Number'!$E$2:$E$194,'Line Performance OK'!$A$46),"")</f>
        <v/>
      </c>
      <c r="AH49" s="8" t="str">
        <f>IFERROR($C$46/SUMIFS('Job Number'!#REF!,'Job Number'!$A$2:$A$194,'Line Performance OK'!AH$1,'Job Number'!$B$2:$B$194,'Line Performance OK'!$C49,'Job Number'!$E$2:$E$194,'Line Performance OK'!$A$46),"")</f>
        <v/>
      </c>
    </row>
    <row r="50" spans="1:34" ht="15" customHeight="1">
      <c r="B50" s="5">
        <f>IFERROR(SUM(D50:AH50)/COUNTIF(D50:AH50,"&gt;0"),0)</f>
        <v>1.0600961538461537</v>
      </c>
      <c r="C50" s="53" t="e">
        <f>'Line Output'!#REF!</f>
        <v>#REF!</v>
      </c>
      <c r="D50" s="8" t="str">
        <f>IFERROR($C$46/SUMIFS('Job Number'!#REF!,'Job Number'!$A$2:$A$194,'Line Performance OK'!D$1,'Job Number'!$B$2:$B$194,'Line Performance OK'!$C50,'Job Number'!$E$2:$E$194,'Line Performance OK'!$A$46),"")</f>
        <v/>
      </c>
      <c r="E50" s="8" t="str">
        <f>IFERROR($C$46/SUMIFS('Job Number'!#REF!,'Job Number'!$A$2:$A$194,'Line Performance OK'!E$1,'Job Number'!$B$2:$B$194,'Line Performance OK'!$C50,'Job Number'!$E$2:$E$194,'Line Performance OK'!$A$46),"")</f>
        <v/>
      </c>
      <c r="F50" s="8">
        <v>1.0600961538461537</v>
      </c>
      <c r="G50" s="8" t="str">
        <f>IFERROR($C$46/SUMIFS('Job Number'!#REF!,'Job Number'!$A$2:$A$194,'Line Performance OK'!G$1,'Job Number'!$B$2:$B$194,'Line Performance OK'!$C50,'Job Number'!$E$2:$E$194,'Line Performance OK'!$A$46),"")</f>
        <v/>
      </c>
      <c r="H50" s="8" t="str">
        <f>IFERROR($C$46/SUMIFS('Job Number'!#REF!,'Job Number'!$A$2:$A$194,'Line Performance OK'!H$1,'Job Number'!$B$2:$B$194,'Line Performance OK'!$C50,'Job Number'!$E$2:$E$194,'Line Performance OK'!$A$46),"")</f>
        <v/>
      </c>
      <c r="I50" s="8" t="str">
        <f>IFERROR($C$46/SUMIFS('Job Number'!#REF!,'Job Number'!$A$2:$A$194,'Line Performance OK'!I$1,'Job Number'!$B$2:$B$194,'Line Performance OK'!$C50,'Job Number'!$E$2:$E$194,'Line Performance OK'!$A$46),"")</f>
        <v/>
      </c>
      <c r="J50" s="8" t="str">
        <f>IFERROR($C$46/SUMIFS('Job Number'!#REF!,'Job Number'!$A$2:$A$194,'Line Performance OK'!J$1,'Job Number'!$B$2:$B$194,'Line Performance OK'!$C50,'Job Number'!$E$2:$E$194,'Line Performance OK'!$A$46),"")</f>
        <v/>
      </c>
      <c r="K50" s="8" t="str">
        <f>IFERROR($C$46/SUMIFS('Job Number'!#REF!,'Job Number'!$A$2:$A$194,'Line Performance OK'!K$1,'Job Number'!$B$2:$B$194,'Line Performance OK'!$C50,'Job Number'!$E$2:$E$194,'Line Performance OK'!$A$46),"")</f>
        <v/>
      </c>
      <c r="L50" s="8" t="str">
        <f>IFERROR($C$46/SUMIFS('Job Number'!#REF!,'Job Number'!$A$2:$A$194,'Line Performance OK'!L$1,'Job Number'!$B$2:$B$194,'Line Performance OK'!$C50,'Job Number'!$E$2:$E$194,'Line Performance OK'!$A$46),"")</f>
        <v/>
      </c>
      <c r="M50" s="8" t="str">
        <f>IFERROR($C$46/SUMIFS('Job Number'!#REF!,'Job Number'!$A$2:$A$194,'Line Performance OK'!M$1,'Job Number'!$B$2:$B$194,'Line Performance OK'!$C50,'Job Number'!$E$2:$E$194,'Line Performance OK'!$A$46),"")</f>
        <v/>
      </c>
      <c r="N50" s="8" t="str">
        <f>IFERROR($C$46/SUMIFS('Job Number'!#REF!,'Job Number'!$A$2:$A$194,'Line Performance OK'!N$1,'Job Number'!$B$2:$B$194,'Line Performance OK'!$C50,'Job Number'!$E$2:$E$194,'Line Performance OK'!$A$46),"")</f>
        <v/>
      </c>
      <c r="O50" s="8" t="str">
        <f>IFERROR($C$46/SUMIFS('Job Number'!#REF!,'Job Number'!$A$2:$A$194,'Line Performance OK'!O$1,'Job Number'!$B$2:$B$194,'Line Performance OK'!$C50,'Job Number'!$E$2:$E$194,'Line Performance OK'!$A$46),"")</f>
        <v/>
      </c>
      <c r="P50" s="8" t="str">
        <f>IFERROR($C$46/SUMIFS('Job Number'!#REF!,'Job Number'!$A$2:$A$194,'Line Performance OK'!P$1,'Job Number'!$B$2:$B$194,'Line Performance OK'!$C50,'Job Number'!$E$2:$E$194,'Line Performance OK'!$A$46),"")</f>
        <v/>
      </c>
      <c r="Q50" s="8" t="str">
        <f>IFERROR($C$46/SUMIFS('Job Number'!#REF!,'Job Number'!$A$2:$A$194,'Line Performance OK'!Q$1,'Job Number'!$B$2:$B$194,'Line Performance OK'!$C50,'Job Number'!$E$2:$E$194,'Line Performance OK'!$A$46),"")</f>
        <v/>
      </c>
      <c r="R50" s="8" t="str">
        <f>IFERROR($C$46/SUMIFS('Job Number'!#REF!,'Job Number'!$A$2:$A$194,'Line Performance OK'!R$1,'Job Number'!$B$2:$B$194,'Line Performance OK'!$C50,'Job Number'!$E$2:$E$194,'Line Performance OK'!$A$46),"")</f>
        <v/>
      </c>
      <c r="S50" s="8" t="str">
        <f>IFERROR($C$46/SUMIFS('Job Number'!#REF!,'Job Number'!$A$2:$A$194,'Line Performance OK'!S$1,'Job Number'!$B$2:$B$194,'Line Performance OK'!$C50,'Job Number'!$E$2:$E$194,'Line Performance OK'!$A$46),"")</f>
        <v/>
      </c>
      <c r="T50" s="8" t="str">
        <f>IFERROR($C$46/SUMIFS('Job Number'!#REF!,'Job Number'!$A$2:$A$194,'Line Performance OK'!T$1,'Job Number'!$B$2:$B$194,'Line Performance OK'!$C50,'Job Number'!$E$2:$E$194,'Line Performance OK'!$A$46),"")</f>
        <v/>
      </c>
      <c r="U50" s="8" t="str">
        <f>IFERROR($C$46/SUMIFS('Job Number'!#REF!,'Job Number'!$A$2:$A$194,'Line Performance OK'!U$1,'Job Number'!$B$2:$B$194,'Line Performance OK'!$C50,'Job Number'!$E$2:$E$194,'Line Performance OK'!$A$46),"")</f>
        <v/>
      </c>
      <c r="V50" s="8" t="str">
        <f>IFERROR($C$46/SUMIFS('Job Number'!#REF!,'Job Number'!$A$2:$A$194,'Line Performance OK'!V$1,'Job Number'!$B$2:$B$194,'Line Performance OK'!$C50,'Job Number'!$E$2:$E$194,'Line Performance OK'!$A$46),"")</f>
        <v/>
      </c>
      <c r="W50" s="8" t="str">
        <f>IFERROR($C$46/SUMIFS('Job Number'!#REF!,'Job Number'!$A$2:$A$194,'Line Performance OK'!W$1,'Job Number'!$B$2:$B$194,'Line Performance OK'!$C50,'Job Number'!$E$2:$E$194,'Line Performance OK'!$A$46),"")</f>
        <v/>
      </c>
      <c r="X50" s="8" t="str">
        <f>IFERROR($C$46/SUMIFS('Job Number'!#REF!,'Job Number'!$A$2:$A$194,'Line Performance OK'!X$1,'Job Number'!$B$2:$B$194,'Line Performance OK'!$C50,'Job Number'!$E$2:$E$194,'Line Performance OK'!$A$46),"")</f>
        <v/>
      </c>
      <c r="Y50" s="8" t="str">
        <f>IFERROR($C$46/SUMIFS('Job Number'!#REF!,'Job Number'!$A$2:$A$194,'Line Performance OK'!Y$1,'Job Number'!$B$2:$B$194,'Line Performance OK'!$C50,'Job Number'!$E$2:$E$194,'Line Performance OK'!$A$46),"")</f>
        <v/>
      </c>
      <c r="Z50" s="8" t="str">
        <f>IFERROR($C$46/SUMIFS('Job Number'!#REF!,'Job Number'!$A$2:$A$194,'Line Performance OK'!Z$1,'Job Number'!$B$2:$B$194,'Line Performance OK'!$C50,'Job Number'!$E$2:$E$194,'Line Performance OK'!$A$46),"")</f>
        <v/>
      </c>
      <c r="AA50" s="8" t="str">
        <f>IFERROR($C$46/SUMIFS('Job Number'!#REF!,'Job Number'!$A$2:$A$194,'Line Performance OK'!AA$1,'Job Number'!$B$2:$B$194,'Line Performance OK'!$C50,'Job Number'!$E$2:$E$194,'Line Performance OK'!$A$46),"")</f>
        <v/>
      </c>
      <c r="AB50" s="8" t="str">
        <f>IFERROR($C$46/SUMIFS('Job Number'!#REF!,'Job Number'!$A$2:$A$194,'Line Performance OK'!AB$1,'Job Number'!$B$2:$B$194,'Line Performance OK'!$C50,'Job Number'!$E$2:$E$194,'Line Performance OK'!$A$46),"")</f>
        <v/>
      </c>
      <c r="AC50" s="8" t="str">
        <f>IFERROR($C$46/SUMIFS('Job Number'!#REF!,'Job Number'!$A$2:$A$194,'Line Performance OK'!AC$1,'Job Number'!$B$2:$B$194,'Line Performance OK'!$C50,'Job Number'!$E$2:$E$194,'Line Performance OK'!$A$46),"")</f>
        <v/>
      </c>
      <c r="AD50" s="8" t="str">
        <f>IFERROR($C$46/SUMIFS('Job Number'!#REF!,'Job Number'!$A$2:$A$194,'Line Performance OK'!AD$1,'Job Number'!$B$2:$B$194,'Line Performance OK'!$C50,'Job Number'!$E$2:$E$194,'Line Performance OK'!$A$46),"")</f>
        <v/>
      </c>
      <c r="AE50" s="8" t="str">
        <f>IFERROR($C$46/SUMIFS('Job Number'!#REF!,'Job Number'!$A$2:$A$194,'Line Performance OK'!AE$1,'Job Number'!$B$2:$B$194,'Line Performance OK'!$C50,'Job Number'!$E$2:$E$194,'Line Performance OK'!$A$46),"")</f>
        <v/>
      </c>
      <c r="AF50" s="8" t="str">
        <f>IFERROR($C$46/SUMIFS('Job Number'!#REF!,'Job Number'!$A$2:$A$194,'Line Performance OK'!AF$1,'Job Number'!$B$2:$B$194,'Line Performance OK'!$C50,'Job Number'!$E$2:$E$194,'Line Performance OK'!$A$46),"")</f>
        <v/>
      </c>
      <c r="AG50" s="8" t="str">
        <f>IFERROR($C$46/SUMIFS('Job Number'!#REF!,'Job Number'!$A$2:$A$194,'Line Performance OK'!AG$1,'Job Number'!$B$2:$B$194,'Line Performance OK'!$C50,'Job Number'!$E$2:$E$194,'Line Performance OK'!$A$46),"")</f>
        <v/>
      </c>
      <c r="AH50" s="8" t="str">
        <f>IFERROR($C$46/SUMIFS('Job Number'!#REF!,'Job Number'!$A$2:$A$194,'Line Performance OK'!AH$1,'Job Number'!$B$2:$B$194,'Line Performance OK'!$C50,'Job Number'!$E$2:$E$194,'Line Performance OK'!$A$46),"")</f>
        <v/>
      </c>
    </row>
    <row r="52" spans="1:34" ht="18" customHeight="1">
      <c r="A52" s="42" t="e">
        <f>'Line Output'!#REF!</f>
        <v>#REF!</v>
      </c>
      <c r="B52" s="42" t="e">
        <f>'Line Output'!#REF!</f>
        <v>#REF!</v>
      </c>
      <c r="C52" s="52">
        <v>275</v>
      </c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ht="15" customHeight="1">
      <c r="B53" s="5">
        <f>IFERROR(SUM(D53:AH53)/COUNTIF(D53:AH53,"&gt;0"),0)</f>
        <v>0.88063492063492066</v>
      </c>
      <c r="C53" s="53" t="e">
        <f>'Line Output'!#REF!</f>
        <v>#REF!</v>
      </c>
      <c r="D53" s="8" t="str">
        <f>IFERROR($C$52/SUMIFS('Job Number'!#REF!,'Job Number'!$A$2:$A$194,'Line Performance OK'!D$1,'Job Number'!$B$2:$B$194,'Line Performance OK'!$C53,'Job Number'!$E$2:$E$194,'Line Performance OK'!$A$52),"")</f>
        <v/>
      </c>
      <c r="E53" s="8" t="str">
        <f>IFERROR($C$52/SUMIFS('Job Number'!#REF!,'Job Number'!$A$2:$A$194,'Line Performance OK'!E$1,'Job Number'!$B$2:$B$194,'Line Performance OK'!$C53,'Job Number'!$E$2:$E$194,'Line Performance OK'!$A$52),"")</f>
        <v/>
      </c>
      <c r="F53" s="8">
        <v>1.0912698412698412</v>
      </c>
      <c r="G53" s="8" t="str">
        <f>IFERROR($C$52/SUMIFS('Job Number'!#REF!,'Job Number'!$A$2:$A$194,'Line Performance OK'!G$1,'Job Number'!$B$2:$B$194,'Line Performance OK'!$C53,'Job Number'!$E$2:$E$194,'Line Performance OK'!$A$52),"")</f>
        <v/>
      </c>
      <c r="H53" s="8" t="str">
        <f>IFERROR($C$52/SUMIFS('Job Number'!#REF!,'Job Number'!$A$2:$A$194,'Line Performance OK'!H$1,'Job Number'!$B$2:$B$194,'Line Performance OK'!$C53,'Job Number'!$E$2:$E$194,'Line Performance OK'!$A$52),"")</f>
        <v/>
      </c>
      <c r="I53" s="8" t="str">
        <f>IFERROR($C$52/SUMIFS('Job Number'!#REF!,'Job Number'!$A$2:$A$194,'Line Performance OK'!I$1,'Job Number'!$B$2:$B$194,'Line Performance OK'!$C53,'Job Number'!$E$2:$E$194,'Line Performance OK'!$A$52),"")</f>
        <v/>
      </c>
      <c r="J53" s="8" t="str">
        <f>IFERROR($C$52/SUMIFS('Job Number'!#REF!,'Job Number'!$A$2:$A$194,'Line Performance OK'!J$1,'Job Number'!$B$2:$B$194,'Line Performance OK'!$C53,'Job Number'!$E$2:$E$194,'Line Performance OK'!$A$52),"")</f>
        <v/>
      </c>
      <c r="K53" s="8" t="str">
        <f>IFERROR($C$52/SUMIFS('Job Number'!#REF!,'Job Number'!$A$2:$A$194,'Line Performance OK'!K$1,'Job Number'!$B$2:$B$194,'Line Performance OK'!$C53,'Job Number'!$E$2:$E$194,'Line Performance OK'!$A$52),"")</f>
        <v/>
      </c>
      <c r="L53" s="8" t="str">
        <f>IFERROR($C$52/SUMIFS('Job Number'!#REF!,'Job Number'!$A$2:$A$194,'Line Performance OK'!L$1,'Job Number'!$B$2:$B$194,'Line Performance OK'!$C53,'Job Number'!$E$2:$E$194,'Line Performance OK'!$A$52),"")</f>
        <v/>
      </c>
      <c r="M53" s="8" t="str">
        <f>IFERROR($C$52/SUMIFS('Job Number'!#REF!,'Job Number'!$A$2:$A$194,'Line Performance OK'!M$1,'Job Number'!$B$2:$B$194,'Line Performance OK'!$C53,'Job Number'!$E$2:$E$194,'Line Performance OK'!$A$52),"")</f>
        <v/>
      </c>
      <c r="N53" s="8" t="str">
        <f>IFERROR($C$52/SUMIFS('Job Number'!#REF!,'Job Number'!$A$2:$A$194,'Line Performance OK'!N$1,'Job Number'!$B$2:$B$194,'Line Performance OK'!$C53,'Job Number'!$E$2:$E$194,'Line Performance OK'!$A$52),"")</f>
        <v/>
      </c>
      <c r="O53" s="8">
        <v>0.67</v>
      </c>
      <c r="P53" s="8" t="str">
        <f>IFERROR($C$52/SUMIFS('Job Number'!#REF!,'Job Number'!$A$2:$A$194,'Line Performance OK'!P$1,'Job Number'!$B$2:$B$194,'Line Performance OK'!$C53,'Job Number'!$E$2:$E$194,'Line Performance OK'!$A$52),"")</f>
        <v/>
      </c>
      <c r="Q53" s="8" t="str">
        <f>IFERROR($C$52/SUMIFS('Job Number'!#REF!,'Job Number'!$A$2:$A$194,'Line Performance OK'!Q$1,'Job Number'!$B$2:$B$194,'Line Performance OK'!$C53,'Job Number'!$E$2:$E$194,'Line Performance OK'!$A$52),"")</f>
        <v/>
      </c>
      <c r="R53" s="8" t="str">
        <f>IFERROR($C$52/SUMIFS('Job Number'!#REF!,'Job Number'!$A$2:$A$194,'Line Performance OK'!R$1,'Job Number'!$B$2:$B$194,'Line Performance OK'!$C53,'Job Number'!$E$2:$E$194,'Line Performance OK'!$A$52),"")</f>
        <v/>
      </c>
      <c r="S53" s="8" t="str">
        <f>IFERROR($C$52/SUMIFS('Job Number'!#REF!,'Job Number'!$A$2:$A$194,'Line Performance OK'!S$1,'Job Number'!$B$2:$B$194,'Line Performance OK'!$C53,'Job Number'!$E$2:$E$194,'Line Performance OK'!$A$52),"")</f>
        <v/>
      </c>
      <c r="T53" s="8" t="str">
        <f>IFERROR($C$52/SUMIFS('Job Number'!#REF!,'Job Number'!$A$2:$A$194,'Line Performance OK'!T$1,'Job Number'!$B$2:$B$194,'Line Performance OK'!$C53,'Job Number'!$E$2:$E$194,'Line Performance OK'!$A$52),"")</f>
        <v/>
      </c>
      <c r="U53" s="8" t="str">
        <f>IFERROR($C$52/SUMIFS('Job Number'!#REF!,'Job Number'!$A$2:$A$194,'Line Performance OK'!U$1,'Job Number'!$B$2:$B$194,'Line Performance OK'!$C53,'Job Number'!$E$2:$E$194,'Line Performance OK'!$A$52),"")</f>
        <v/>
      </c>
      <c r="V53" s="8" t="str">
        <f>IFERROR($C$52/SUMIFS('Job Number'!#REF!,'Job Number'!$A$2:$A$194,'Line Performance OK'!V$1,'Job Number'!$B$2:$B$194,'Line Performance OK'!$C53,'Job Number'!$E$2:$E$194,'Line Performance OK'!$A$52),"")</f>
        <v/>
      </c>
      <c r="W53" s="8" t="str">
        <f>IFERROR($C$52/SUMIFS('Job Number'!#REF!,'Job Number'!$A$2:$A$194,'Line Performance OK'!W$1,'Job Number'!$B$2:$B$194,'Line Performance OK'!$C53,'Job Number'!$E$2:$E$194,'Line Performance OK'!$A$52),"")</f>
        <v/>
      </c>
      <c r="X53" s="8" t="str">
        <f>IFERROR($C$52/SUMIFS('Job Number'!#REF!,'Job Number'!$A$2:$A$194,'Line Performance OK'!X$1,'Job Number'!$B$2:$B$194,'Line Performance OK'!$C53,'Job Number'!$E$2:$E$194,'Line Performance OK'!$A$52),"")</f>
        <v/>
      </c>
      <c r="Y53" s="8" t="str">
        <f>IFERROR($C$52/SUMIFS('Job Number'!#REF!,'Job Number'!$A$2:$A$194,'Line Performance OK'!Y$1,'Job Number'!$B$2:$B$194,'Line Performance OK'!$C53,'Job Number'!$E$2:$E$194,'Line Performance OK'!$A$52),"")</f>
        <v/>
      </c>
      <c r="Z53" s="8" t="str">
        <f>IFERROR($C$52/SUMIFS('Job Number'!#REF!,'Job Number'!$A$2:$A$194,'Line Performance OK'!Z$1,'Job Number'!$B$2:$B$194,'Line Performance OK'!$C53,'Job Number'!$E$2:$E$194,'Line Performance OK'!$A$52),"")</f>
        <v/>
      </c>
      <c r="AA53" s="8" t="str">
        <f>IFERROR($C$52/SUMIFS('Job Number'!#REF!,'Job Number'!$A$2:$A$194,'Line Performance OK'!AA$1,'Job Number'!$B$2:$B$194,'Line Performance OK'!$C53,'Job Number'!$E$2:$E$194,'Line Performance OK'!$A$52),"")</f>
        <v/>
      </c>
      <c r="AB53" s="8" t="str">
        <f>IFERROR($C$52/SUMIFS('Job Number'!#REF!,'Job Number'!$A$2:$A$194,'Line Performance OK'!AB$1,'Job Number'!$B$2:$B$194,'Line Performance OK'!$C53,'Job Number'!$E$2:$E$194,'Line Performance OK'!$A$52),"")</f>
        <v/>
      </c>
      <c r="AC53" s="8" t="str">
        <f>IFERROR($C$52/SUMIFS('Job Number'!#REF!,'Job Number'!$A$2:$A$194,'Line Performance OK'!AC$1,'Job Number'!$B$2:$B$194,'Line Performance OK'!$C53,'Job Number'!$E$2:$E$194,'Line Performance OK'!$A$52),"")</f>
        <v/>
      </c>
      <c r="AD53" s="8" t="str">
        <f>IFERROR($C$52/SUMIFS('Job Number'!#REF!,'Job Number'!$A$2:$A$194,'Line Performance OK'!AD$1,'Job Number'!$B$2:$B$194,'Line Performance OK'!$C53,'Job Number'!$E$2:$E$194,'Line Performance OK'!$A$52),"")</f>
        <v/>
      </c>
      <c r="AE53" s="8" t="str">
        <f>IFERROR($C$52/SUMIFS('Job Number'!#REF!,'Job Number'!$A$2:$A$194,'Line Performance OK'!AE$1,'Job Number'!$B$2:$B$194,'Line Performance OK'!$C53,'Job Number'!$E$2:$E$194,'Line Performance OK'!$A$52),"")</f>
        <v/>
      </c>
      <c r="AF53" s="8" t="str">
        <f>IFERROR($C$52/SUMIFS('Job Number'!#REF!,'Job Number'!$A$2:$A$194,'Line Performance OK'!AF$1,'Job Number'!$B$2:$B$194,'Line Performance OK'!$C53,'Job Number'!$E$2:$E$194,'Line Performance OK'!$A$52),"")</f>
        <v/>
      </c>
      <c r="AG53" s="8" t="str">
        <f>IFERROR($C$52/SUMIFS('Job Number'!#REF!,'Job Number'!$A$2:$A$194,'Line Performance OK'!AG$1,'Job Number'!$B$2:$B$194,'Line Performance OK'!$C53,'Job Number'!$E$2:$E$194,'Line Performance OK'!$A$52),"")</f>
        <v/>
      </c>
      <c r="AH53" s="8" t="str">
        <f>IFERROR($C$52/SUMIFS('Job Number'!#REF!,'Job Number'!$A$2:$A$194,'Line Performance OK'!AH$1,'Job Number'!$B$2:$B$194,'Line Performance OK'!$C53,'Job Number'!$E$2:$E$194,'Line Performance OK'!$A$52),"")</f>
        <v/>
      </c>
    </row>
    <row r="55" spans="1:34" ht="18" customHeight="1">
      <c r="A55" s="42" t="e">
        <f>'Line Output'!#REF!</f>
        <v>#REF!</v>
      </c>
      <c r="B55" s="42" t="e">
        <f>'Line Output'!#REF!</f>
        <v>#REF!</v>
      </c>
      <c r="C55" s="52">
        <v>900</v>
      </c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ht="15" customHeight="1">
      <c r="B56" s="5">
        <f>IFERROR(SUM(D56:AH56)/COUNTIF(D56:AH56,"&gt;0"),0)</f>
        <v>0.46875</v>
      </c>
      <c r="C56" s="53" t="e">
        <f>'Line Output'!#REF!</f>
        <v>#REF!</v>
      </c>
      <c r="D56" s="8" t="str">
        <f>IFERROR($C$55/SUMIFS('Job Number'!#REF!,'Job Number'!$A$2:$A$194,'Line Performance OK'!D$1,'Job Number'!$B$2:$B$194,'Line Performance OK'!$C56,'Job Number'!$E$2:$E$194,'Line Performance OK'!$A$55),"")</f>
        <v/>
      </c>
      <c r="E56" s="8" t="str">
        <f>IFERROR($C$55/SUMIFS('Job Number'!#REF!,'Job Number'!$A$2:$A$194,'Line Performance OK'!E$1,'Job Number'!$B$2:$B$194,'Line Performance OK'!$C56,'Job Number'!$E$2:$E$194,'Line Performance OK'!$A$55),"")</f>
        <v/>
      </c>
      <c r="F56" s="8">
        <v>0.46875</v>
      </c>
      <c r="G56" s="8" t="str">
        <f>IFERROR($C$55/SUMIFS('Job Number'!#REF!,'Job Number'!$A$2:$A$194,'Line Performance OK'!G$1,'Job Number'!$B$2:$B$194,'Line Performance OK'!$C56,'Job Number'!$E$2:$E$194,'Line Performance OK'!$A$55),"")</f>
        <v/>
      </c>
      <c r="H56" s="8" t="str">
        <f>IFERROR($C$55/SUMIFS('Job Number'!#REF!,'Job Number'!$A$2:$A$194,'Line Performance OK'!H$1,'Job Number'!$B$2:$B$194,'Line Performance OK'!$C56,'Job Number'!$E$2:$E$194,'Line Performance OK'!$A$55),"")</f>
        <v/>
      </c>
      <c r="I56" s="8" t="str">
        <f>IFERROR($C$55/SUMIFS('Job Number'!#REF!,'Job Number'!$A$2:$A$194,'Line Performance OK'!I$1,'Job Number'!$B$2:$B$194,'Line Performance OK'!$C56,'Job Number'!$E$2:$E$194,'Line Performance OK'!$A$55),"")</f>
        <v/>
      </c>
      <c r="J56" s="8" t="str">
        <f>IFERROR($C$55/SUMIFS('Job Number'!#REF!,'Job Number'!$A$2:$A$194,'Line Performance OK'!J$1,'Job Number'!$B$2:$B$194,'Line Performance OK'!$C56,'Job Number'!$E$2:$E$194,'Line Performance OK'!$A$55),"")</f>
        <v/>
      </c>
      <c r="K56" s="8" t="str">
        <f>IFERROR($C$55/SUMIFS('Job Number'!#REF!,'Job Number'!$A$2:$A$194,'Line Performance OK'!K$1,'Job Number'!$B$2:$B$194,'Line Performance OK'!$C56,'Job Number'!$E$2:$E$194,'Line Performance OK'!$A$55),"")</f>
        <v/>
      </c>
      <c r="L56" s="8" t="str">
        <f>IFERROR($C$55/SUMIFS('Job Number'!#REF!,'Job Number'!$A$2:$A$194,'Line Performance OK'!L$1,'Job Number'!$B$2:$B$194,'Line Performance OK'!$C56,'Job Number'!$E$2:$E$194,'Line Performance OK'!$A$55),"")</f>
        <v/>
      </c>
      <c r="M56" s="8" t="str">
        <f>IFERROR($C$55/SUMIFS('Job Number'!#REF!,'Job Number'!$A$2:$A$194,'Line Performance OK'!M$1,'Job Number'!$B$2:$B$194,'Line Performance OK'!$C56,'Job Number'!$E$2:$E$194,'Line Performance OK'!$A$55),"")</f>
        <v/>
      </c>
      <c r="N56" s="8" t="str">
        <f>IFERROR($C$55/SUMIFS('Job Number'!#REF!,'Job Number'!$A$2:$A$194,'Line Performance OK'!N$1,'Job Number'!$B$2:$B$194,'Line Performance OK'!$C56,'Job Number'!$E$2:$E$194,'Line Performance OK'!$A$55),"")</f>
        <v/>
      </c>
      <c r="O56" s="8" t="str">
        <f>IFERROR($C$55/SUMIFS('Job Number'!#REF!,'Job Number'!$A$2:$A$194,'Line Performance OK'!O$1,'Job Number'!$B$2:$B$194,'Line Performance OK'!$C56,'Job Number'!$E$2:$E$194,'Line Performance OK'!$A$55),"")</f>
        <v/>
      </c>
      <c r="P56" s="8" t="str">
        <f>IFERROR($C$55/SUMIFS('Job Number'!#REF!,'Job Number'!$A$2:$A$194,'Line Performance OK'!P$1,'Job Number'!$B$2:$B$194,'Line Performance OK'!$C56,'Job Number'!$E$2:$E$194,'Line Performance OK'!$A$55),"")</f>
        <v/>
      </c>
      <c r="Q56" s="8" t="str">
        <f>IFERROR($C$55/SUMIFS('Job Number'!#REF!,'Job Number'!$A$2:$A$194,'Line Performance OK'!Q$1,'Job Number'!$B$2:$B$194,'Line Performance OK'!$C56,'Job Number'!$E$2:$E$194,'Line Performance OK'!$A$55),"")</f>
        <v/>
      </c>
      <c r="R56" s="8" t="str">
        <f>IFERROR($C$55/SUMIFS('Job Number'!#REF!,'Job Number'!$A$2:$A$194,'Line Performance OK'!R$1,'Job Number'!$B$2:$B$194,'Line Performance OK'!$C56,'Job Number'!$E$2:$E$194,'Line Performance OK'!$A$55),"")</f>
        <v/>
      </c>
      <c r="S56" s="8" t="str">
        <f>IFERROR($C$55/SUMIFS('Job Number'!#REF!,'Job Number'!$A$2:$A$194,'Line Performance OK'!S$1,'Job Number'!$B$2:$B$194,'Line Performance OK'!$C56,'Job Number'!$E$2:$E$194,'Line Performance OK'!$A$55),"")</f>
        <v/>
      </c>
      <c r="T56" s="8" t="str">
        <f>IFERROR($C$55/SUMIFS('Job Number'!#REF!,'Job Number'!$A$2:$A$194,'Line Performance OK'!T$1,'Job Number'!$B$2:$B$194,'Line Performance OK'!$C56,'Job Number'!$E$2:$E$194,'Line Performance OK'!$A$55),"")</f>
        <v/>
      </c>
      <c r="U56" s="8" t="str">
        <f>IFERROR($C$55/SUMIFS('Job Number'!#REF!,'Job Number'!$A$2:$A$194,'Line Performance OK'!U$1,'Job Number'!$B$2:$B$194,'Line Performance OK'!$C56,'Job Number'!$E$2:$E$194,'Line Performance OK'!$A$55),"")</f>
        <v/>
      </c>
      <c r="V56" s="8" t="str">
        <f>IFERROR($C$55/SUMIFS('Job Number'!#REF!,'Job Number'!$A$2:$A$194,'Line Performance OK'!V$1,'Job Number'!$B$2:$B$194,'Line Performance OK'!$C56,'Job Number'!$E$2:$E$194,'Line Performance OK'!$A$55),"")</f>
        <v/>
      </c>
      <c r="W56" s="8" t="str">
        <f>IFERROR($C$55/SUMIFS('Job Number'!#REF!,'Job Number'!$A$2:$A$194,'Line Performance OK'!W$1,'Job Number'!$B$2:$B$194,'Line Performance OK'!$C56,'Job Number'!$E$2:$E$194,'Line Performance OK'!$A$55),"")</f>
        <v/>
      </c>
      <c r="X56" s="8" t="str">
        <f>IFERROR($C$55/SUMIFS('Job Number'!#REF!,'Job Number'!$A$2:$A$194,'Line Performance OK'!X$1,'Job Number'!$B$2:$B$194,'Line Performance OK'!$C56,'Job Number'!$E$2:$E$194,'Line Performance OK'!$A$55),"")</f>
        <v/>
      </c>
      <c r="Y56" s="8" t="str">
        <f>IFERROR($C$55/SUMIFS('Job Number'!#REF!,'Job Number'!$A$2:$A$194,'Line Performance OK'!Y$1,'Job Number'!$B$2:$B$194,'Line Performance OK'!$C56,'Job Number'!$E$2:$E$194,'Line Performance OK'!$A$55),"")</f>
        <v/>
      </c>
      <c r="Z56" s="8" t="str">
        <f>IFERROR($C$55/SUMIFS('Job Number'!#REF!,'Job Number'!$A$2:$A$194,'Line Performance OK'!Z$1,'Job Number'!$B$2:$B$194,'Line Performance OK'!$C56,'Job Number'!$E$2:$E$194,'Line Performance OK'!$A$55),"")</f>
        <v/>
      </c>
      <c r="AA56" s="8" t="str">
        <f>IFERROR($C$55/SUMIFS('Job Number'!#REF!,'Job Number'!$A$2:$A$194,'Line Performance OK'!AA$1,'Job Number'!$B$2:$B$194,'Line Performance OK'!$C56,'Job Number'!$E$2:$E$194,'Line Performance OK'!$A$55),"")</f>
        <v/>
      </c>
      <c r="AB56" s="8" t="str">
        <f>IFERROR($C$55/SUMIFS('Job Number'!#REF!,'Job Number'!$A$2:$A$194,'Line Performance OK'!AB$1,'Job Number'!$B$2:$B$194,'Line Performance OK'!$C56,'Job Number'!$E$2:$E$194,'Line Performance OK'!$A$55),"")</f>
        <v/>
      </c>
      <c r="AC56" s="8" t="str">
        <f>IFERROR($C$55/SUMIFS('Job Number'!#REF!,'Job Number'!$A$2:$A$194,'Line Performance OK'!AC$1,'Job Number'!$B$2:$B$194,'Line Performance OK'!$C56,'Job Number'!$E$2:$E$194,'Line Performance OK'!$A$55),"")</f>
        <v/>
      </c>
      <c r="AD56" s="8" t="str">
        <f>IFERROR($C$55/SUMIFS('Job Number'!#REF!,'Job Number'!$A$2:$A$194,'Line Performance OK'!AD$1,'Job Number'!$B$2:$B$194,'Line Performance OK'!$C56,'Job Number'!$E$2:$E$194,'Line Performance OK'!$A$55),"")</f>
        <v/>
      </c>
      <c r="AE56" s="8" t="str">
        <f>IFERROR($C$55/SUMIFS('Job Number'!#REF!,'Job Number'!$A$2:$A$194,'Line Performance OK'!AE$1,'Job Number'!$B$2:$B$194,'Line Performance OK'!$C56,'Job Number'!$E$2:$E$194,'Line Performance OK'!$A$55),"")</f>
        <v/>
      </c>
      <c r="AF56" s="8" t="str">
        <f>IFERROR($C$55/SUMIFS('Job Number'!#REF!,'Job Number'!$A$2:$A$194,'Line Performance OK'!AF$1,'Job Number'!$B$2:$B$194,'Line Performance OK'!$C56,'Job Number'!$E$2:$E$194,'Line Performance OK'!$A$55),"")</f>
        <v/>
      </c>
      <c r="AG56" s="8" t="str">
        <f>IFERROR($C$55/SUMIFS('Job Number'!#REF!,'Job Number'!$A$2:$A$194,'Line Performance OK'!AG$1,'Job Number'!$B$2:$B$194,'Line Performance OK'!$C56,'Job Number'!$E$2:$E$194,'Line Performance OK'!$A$55),"")</f>
        <v/>
      </c>
      <c r="AH56" s="8" t="str">
        <f>IFERROR($C$55/SUMIFS('Job Number'!#REF!,'Job Number'!$A$2:$A$194,'Line Performance OK'!AH$1,'Job Number'!$B$2:$B$194,'Line Performance OK'!$C56,'Job Number'!$E$2:$E$194,'Line Performance OK'!$A$55),"")</f>
        <v/>
      </c>
    </row>
    <row r="58" spans="1:34" ht="18" customHeight="1">
      <c r="A58" s="42" t="e">
        <f>'Line Output'!#REF!</f>
        <v>#REF!</v>
      </c>
      <c r="B58" s="42" t="e">
        <f>'Line Output'!#REF!</f>
        <v>#REF!</v>
      </c>
      <c r="C58" s="52">
        <v>300</v>
      </c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5" customHeight="1">
      <c r="B59" s="5">
        <f>IFERROR(SUM(D59:AH59)/COUNTIF(D59:AH59,"&gt;0"),0)</f>
        <v>0</v>
      </c>
      <c r="C59" s="53" t="e">
        <f>'Line Output'!#REF!</f>
        <v>#REF!</v>
      </c>
      <c r="D59" s="8" t="str">
        <f>IFERROR($C$58/SUMIFS('Job Number'!#REF!,'Job Number'!$A$2:$A$194,'Line Performance OK'!D$1,'Job Number'!$B$2:$B$194,'Line Performance OK'!$C59,'Job Number'!$E$2:$E$194,'Line Performance OK'!$A$58),"")</f>
        <v/>
      </c>
      <c r="E59" s="8" t="str">
        <f>IFERROR($C$58/SUMIFS('Job Number'!#REF!,'Job Number'!$A$2:$A$194,'Line Performance OK'!E$1,'Job Number'!$B$2:$B$194,'Line Performance OK'!$C59,'Job Number'!$E$2:$E$194,'Line Performance OK'!$A$58),"")</f>
        <v/>
      </c>
      <c r="F59" s="8" t="s">
        <v>51</v>
      </c>
      <c r="G59" s="8" t="str">
        <f>IFERROR($C$58/SUMIFS('Job Number'!#REF!,'Job Number'!$A$2:$A$194,'Line Performance OK'!G$1,'Job Number'!$B$2:$B$194,'Line Performance OK'!$C59,'Job Number'!$E$2:$E$194,'Line Performance OK'!$A$58),"")</f>
        <v/>
      </c>
      <c r="H59" s="8" t="str">
        <f>IFERROR($C$58/SUMIFS('Job Number'!#REF!,'Job Number'!$A$2:$A$194,'Line Performance OK'!H$1,'Job Number'!$B$2:$B$194,'Line Performance OK'!$C59,'Job Number'!$E$2:$E$194,'Line Performance OK'!$A$58),"")</f>
        <v/>
      </c>
      <c r="I59" s="8" t="str">
        <f>IFERROR($C$58/SUMIFS('Job Number'!#REF!,'Job Number'!$A$2:$A$194,'Line Performance OK'!I$1,'Job Number'!$B$2:$B$194,'Line Performance OK'!$C59,'Job Number'!$E$2:$E$194,'Line Performance OK'!$A$58),"")</f>
        <v/>
      </c>
      <c r="J59" s="8" t="str">
        <f>IFERROR($C$58/SUMIFS('Job Number'!#REF!,'Job Number'!$A$2:$A$194,'Line Performance OK'!J$1,'Job Number'!$B$2:$B$194,'Line Performance OK'!$C59,'Job Number'!$E$2:$E$194,'Line Performance OK'!$A$58),"")</f>
        <v/>
      </c>
      <c r="K59" s="8" t="str">
        <f>IFERROR($C$58/SUMIFS('Job Number'!#REF!,'Job Number'!$A$2:$A$194,'Line Performance OK'!K$1,'Job Number'!$B$2:$B$194,'Line Performance OK'!$C59,'Job Number'!$E$2:$E$194,'Line Performance OK'!$A$58),"")</f>
        <v/>
      </c>
      <c r="L59" s="8" t="str">
        <f>IFERROR($C$58/SUMIFS('Job Number'!#REF!,'Job Number'!$A$2:$A$194,'Line Performance OK'!L$1,'Job Number'!$B$2:$B$194,'Line Performance OK'!$C59,'Job Number'!$E$2:$E$194,'Line Performance OK'!$A$58),"")</f>
        <v/>
      </c>
      <c r="M59" s="8" t="str">
        <f>IFERROR($C$58/SUMIFS('Job Number'!#REF!,'Job Number'!$A$2:$A$194,'Line Performance OK'!M$1,'Job Number'!$B$2:$B$194,'Line Performance OK'!$C59,'Job Number'!$E$2:$E$194,'Line Performance OK'!$A$58),"")</f>
        <v/>
      </c>
      <c r="N59" s="8" t="str">
        <f>IFERROR($C$58/SUMIFS('Job Number'!#REF!,'Job Number'!$A$2:$A$194,'Line Performance OK'!N$1,'Job Number'!$B$2:$B$194,'Line Performance OK'!$C59,'Job Number'!$E$2:$E$194,'Line Performance OK'!$A$58),"")</f>
        <v/>
      </c>
      <c r="O59" s="8" t="str">
        <f>IFERROR($C$58/SUMIFS('Job Number'!#REF!,'Job Number'!$A$2:$A$194,'Line Performance OK'!O$1,'Job Number'!$B$2:$B$194,'Line Performance OK'!$C59,'Job Number'!$E$2:$E$194,'Line Performance OK'!$A$58),"")</f>
        <v/>
      </c>
      <c r="P59" s="8" t="str">
        <f>IFERROR($C$58/SUMIFS('Job Number'!#REF!,'Job Number'!$A$2:$A$194,'Line Performance OK'!P$1,'Job Number'!$B$2:$B$194,'Line Performance OK'!$C59,'Job Number'!$E$2:$E$194,'Line Performance OK'!$A$58),"")</f>
        <v/>
      </c>
      <c r="Q59" s="8" t="str">
        <f>IFERROR($C$58/SUMIFS('Job Number'!#REF!,'Job Number'!$A$2:$A$194,'Line Performance OK'!Q$1,'Job Number'!$B$2:$B$194,'Line Performance OK'!$C59,'Job Number'!$E$2:$E$194,'Line Performance OK'!$A$58),"")</f>
        <v/>
      </c>
      <c r="R59" s="8" t="str">
        <f>IFERROR($C$58/SUMIFS('Job Number'!#REF!,'Job Number'!$A$2:$A$194,'Line Performance OK'!R$1,'Job Number'!$B$2:$B$194,'Line Performance OK'!$C59,'Job Number'!$E$2:$E$194,'Line Performance OK'!$A$58),"")</f>
        <v/>
      </c>
      <c r="S59" s="8" t="str">
        <f>IFERROR($C$58/SUMIFS('Job Number'!#REF!,'Job Number'!$A$2:$A$194,'Line Performance OK'!S$1,'Job Number'!$B$2:$B$194,'Line Performance OK'!$C59,'Job Number'!$E$2:$E$194,'Line Performance OK'!$A$58),"")</f>
        <v/>
      </c>
      <c r="T59" s="8" t="str">
        <f>IFERROR($C$58/SUMIFS('Job Number'!#REF!,'Job Number'!$A$2:$A$194,'Line Performance OK'!T$1,'Job Number'!$B$2:$B$194,'Line Performance OK'!$C59,'Job Number'!$E$2:$E$194,'Line Performance OK'!$A$58),"")</f>
        <v/>
      </c>
      <c r="U59" s="8" t="str">
        <f>IFERROR($C$58/SUMIFS('Job Number'!#REF!,'Job Number'!$A$2:$A$194,'Line Performance OK'!U$1,'Job Number'!$B$2:$B$194,'Line Performance OK'!$C59,'Job Number'!$E$2:$E$194,'Line Performance OK'!$A$58),"")</f>
        <v/>
      </c>
      <c r="V59" s="8" t="str">
        <f>IFERROR($C$58/SUMIFS('Job Number'!#REF!,'Job Number'!$A$2:$A$194,'Line Performance OK'!V$1,'Job Number'!$B$2:$B$194,'Line Performance OK'!$C59,'Job Number'!$E$2:$E$194,'Line Performance OK'!$A$58),"")</f>
        <v/>
      </c>
      <c r="W59" s="8" t="str">
        <f>IFERROR($C$58/SUMIFS('Job Number'!#REF!,'Job Number'!$A$2:$A$194,'Line Performance OK'!W$1,'Job Number'!$B$2:$B$194,'Line Performance OK'!$C59,'Job Number'!$E$2:$E$194,'Line Performance OK'!$A$58),"")</f>
        <v/>
      </c>
      <c r="X59" s="8" t="str">
        <f>IFERROR($C$58/SUMIFS('Job Number'!#REF!,'Job Number'!$A$2:$A$194,'Line Performance OK'!X$1,'Job Number'!$B$2:$B$194,'Line Performance OK'!$C59,'Job Number'!$E$2:$E$194,'Line Performance OK'!$A$58),"")</f>
        <v/>
      </c>
      <c r="Y59" s="8" t="str">
        <f>IFERROR($C$58/SUMIFS('Job Number'!#REF!,'Job Number'!$A$2:$A$194,'Line Performance OK'!Y$1,'Job Number'!$B$2:$B$194,'Line Performance OK'!$C59,'Job Number'!$E$2:$E$194,'Line Performance OK'!$A$58),"")</f>
        <v/>
      </c>
      <c r="Z59" s="8" t="str">
        <f>IFERROR($C$58/SUMIFS('Job Number'!#REF!,'Job Number'!$A$2:$A$194,'Line Performance OK'!Z$1,'Job Number'!$B$2:$B$194,'Line Performance OK'!$C59,'Job Number'!$E$2:$E$194,'Line Performance OK'!$A$58),"")</f>
        <v/>
      </c>
      <c r="AA59" s="8" t="str">
        <f>IFERROR($C$58/SUMIFS('Job Number'!#REF!,'Job Number'!$A$2:$A$194,'Line Performance OK'!AA$1,'Job Number'!$B$2:$B$194,'Line Performance OK'!$C59,'Job Number'!$E$2:$E$194,'Line Performance OK'!$A$58),"")</f>
        <v/>
      </c>
      <c r="AB59" s="8" t="str">
        <f>IFERROR($C$58/SUMIFS('Job Number'!#REF!,'Job Number'!$A$2:$A$194,'Line Performance OK'!AB$1,'Job Number'!$B$2:$B$194,'Line Performance OK'!$C59,'Job Number'!$E$2:$E$194,'Line Performance OK'!$A$58),"")</f>
        <v/>
      </c>
      <c r="AC59" s="8" t="str">
        <f>IFERROR($C$58/SUMIFS('Job Number'!#REF!,'Job Number'!$A$2:$A$194,'Line Performance OK'!AC$1,'Job Number'!$B$2:$B$194,'Line Performance OK'!$C59,'Job Number'!$E$2:$E$194,'Line Performance OK'!$A$58),"")</f>
        <v/>
      </c>
      <c r="AD59" s="8" t="str">
        <f>IFERROR($C$58/SUMIFS('Job Number'!#REF!,'Job Number'!$A$2:$A$194,'Line Performance OK'!AD$1,'Job Number'!$B$2:$B$194,'Line Performance OK'!$C59,'Job Number'!$E$2:$E$194,'Line Performance OK'!$A$58),"")</f>
        <v/>
      </c>
      <c r="AE59" s="8" t="str">
        <f>IFERROR($C$58/SUMIFS('Job Number'!#REF!,'Job Number'!$A$2:$A$194,'Line Performance OK'!AE$1,'Job Number'!$B$2:$B$194,'Line Performance OK'!$C59,'Job Number'!$E$2:$E$194,'Line Performance OK'!$A$58),"")</f>
        <v/>
      </c>
      <c r="AF59" s="8" t="str">
        <f>IFERROR($C$58/SUMIFS('Job Number'!#REF!,'Job Number'!$A$2:$A$194,'Line Performance OK'!AF$1,'Job Number'!$B$2:$B$194,'Line Performance OK'!$C59,'Job Number'!$E$2:$E$194,'Line Performance OK'!$A$58),"")</f>
        <v/>
      </c>
      <c r="AG59" s="8" t="str">
        <f>IFERROR($C$58/SUMIFS('Job Number'!#REF!,'Job Number'!$A$2:$A$194,'Line Performance OK'!AG$1,'Job Number'!$B$2:$B$194,'Line Performance OK'!$C59,'Job Number'!$E$2:$E$194,'Line Performance OK'!$A$58),"")</f>
        <v/>
      </c>
      <c r="AH59" s="8" t="str">
        <f>IFERROR($C$58/SUMIFS('Job Number'!#REF!,'Job Number'!$A$2:$A$194,'Line Performance OK'!AH$1,'Job Number'!$B$2:$B$194,'Line Performance OK'!$C59,'Job Number'!$E$2:$E$194,'Line Performance OK'!$A$58),"")</f>
        <v/>
      </c>
    </row>
    <row r="61" spans="1:34" ht="18" customHeight="1">
      <c r="A61" s="42" t="e">
        <f>'Line Output'!#REF!</f>
        <v>#REF!</v>
      </c>
      <c r="B61" s="42" t="e">
        <f>'Line Output'!#REF!</f>
        <v>#REF!</v>
      </c>
      <c r="C61" s="52">
        <v>128</v>
      </c>
      <c r="D61" s="1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ht="15" customHeight="1">
      <c r="B62" s="5">
        <f>IFERROR(SUM(D62:AH62)/COUNTIF(D62:AH62,"&gt;0"),0)</f>
        <v>1.6916959064327486</v>
      </c>
      <c r="C62" s="53" t="e">
        <f>'Line Output'!#REF!</f>
        <v>#REF!</v>
      </c>
      <c r="D62" s="8" t="str">
        <f>IFERROR($C$61/SUMIFS('Job Number'!#REF!,'Job Number'!$A$2:$A$194,'Line Performance OK'!D$1,'Job Number'!$B$2:$B$194,'Line Performance OK'!$C62,'Job Number'!$E$2:$E$194,'Line Performance OK'!$A$61),"")</f>
        <v/>
      </c>
      <c r="E62" s="8" t="str">
        <f>IFERROR($C$61/SUMIFS('Job Number'!#REF!,'Job Number'!$A$2:$A$194,'Line Performance OK'!E$1,'Job Number'!$B$2:$B$194,'Line Performance OK'!$C62,'Job Number'!$E$2:$E$194,'Line Performance OK'!$A$61),"")</f>
        <v/>
      </c>
      <c r="F62" s="8">
        <v>1.6916959064327486</v>
      </c>
      <c r="G62" s="8" t="str">
        <f>IFERROR($C$61/SUMIFS('Job Number'!#REF!,'Job Number'!$A$2:$A$194,'Line Performance OK'!G$1,'Job Number'!$B$2:$B$194,'Line Performance OK'!$C62,'Job Number'!$E$2:$E$194,'Line Performance OK'!$A$61),"")</f>
        <v/>
      </c>
      <c r="H62" s="8" t="str">
        <f>IFERROR($C$61/SUMIFS('Job Number'!#REF!,'Job Number'!$A$2:$A$194,'Line Performance OK'!H$1,'Job Number'!$B$2:$B$194,'Line Performance OK'!$C62,'Job Number'!$E$2:$E$194,'Line Performance OK'!$A$61),"")</f>
        <v/>
      </c>
      <c r="I62" s="8" t="str">
        <f>IFERROR($C$61/SUMIFS('Job Number'!#REF!,'Job Number'!$A$2:$A$194,'Line Performance OK'!I$1,'Job Number'!$B$2:$B$194,'Line Performance OK'!$C62,'Job Number'!$E$2:$E$194,'Line Performance OK'!$A$61),"")</f>
        <v/>
      </c>
      <c r="J62" s="8" t="str">
        <f>IFERROR($C$61/SUMIFS('Job Number'!#REF!,'Job Number'!$A$2:$A$194,'Line Performance OK'!J$1,'Job Number'!$B$2:$B$194,'Line Performance OK'!$C62,'Job Number'!$E$2:$E$194,'Line Performance OK'!$A$61),"")</f>
        <v/>
      </c>
      <c r="K62" s="8" t="str">
        <f>IFERROR($C$61/SUMIFS('Job Number'!#REF!,'Job Number'!$A$2:$A$194,'Line Performance OK'!K$1,'Job Number'!$B$2:$B$194,'Line Performance OK'!$C62,'Job Number'!$E$2:$E$194,'Line Performance OK'!$A$61),"")</f>
        <v/>
      </c>
      <c r="L62" s="8" t="str">
        <f>IFERROR($C$61/SUMIFS('Job Number'!#REF!,'Job Number'!$A$2:$A$194,'Line Performance OK'!L$1,'Job Number'!$B$2:$B$194,'Line Performance OK'!$C62,'Job Number'!$E$2:$E$194,'Line Performance OK'!$A$61),"")</f>
        <v/>
      </c>
      <c r="M62" s="8" t="str">
        <f>IFERROR($C$61/SUMIFS('Job Number'!#REF!,'Job Number'!$A$2:$A$194,'Line Performance OK'!M$1,'Job Number'!$B$2:$B$194,'Line Performance OK'!$C62,'Job Number'!$E$2:$E$194,'Line Performance OK'!$A$61),"")</f>
        <v/>
      </c>
      <c r="N62" s="8" t="str">
        <f>IFERROR($C$61/SUMIFS('Job Number'!#REF!,'Job Number'!$A$2:$A$194,'Line Performance OK'!N$1,'Job Number'!$B$2:$B$194,'Line Performance OK'!$C62,'Job Number'!$E$2:$E$194,'Line Performance OK'!$A$61),"")</f>
        <v/>
      </c>
      <c r="O62" s="8" t="str">
        <f>IFERROR($C$61/SUMIFS('Job Number'!#REF!,'Job Number'!$A$2:$A$194,'Line Performance OK'!O$1,'Job Number'!$B$2:$B$194,'Line Performance OK'!$C62,'Job Number'!$E$2:$E$194,'Line Performance OK'!$A$61),"")</f>
        <v/>
      </c>
      <c r="P62" s="8" t="str">
        <f>IFERROR($C$61/SUMIFS('Job Number'!#REF!,'Job Number'!$A$2:$A$194,'Line Performance OK'!P$1,'Job Number'!$B$2:$B$194,'Line Performance OK'!$C62,'Job Number'!$E$2:$E$194,'Line Performance OK'!$A$61),"")</f>
        <v/>
      </c>
      <c r="Q62" s="8" t="str">
        <f>IFERROR($C$61/SUMIFS('Job Number'!#REF!,'Job Number'!$A$2:$A$194,'Line Performance OK'!Q$1,'Job Number'!$B$2:$B$194,'Line Performance OK'!$C62,'Job Number'!$E$2:$E$194,'Line Performance OK'!$A$61),"")</f>
        <v/>
      </c>
      <c r="R62" s="8" t="str">
        <f>IFERROR($C$61/SUMIFS('Job Number'!#REF!,'Job Number'!$A$2:$A$194,'Line Performance OK'!R$1,'Job Number'!$B$2:$B$194,'Line Performance OK'!$C62,'Job Number'!$E$2:$E$194,'Line Performance OK'!$A$61),"")</f>
        <v/>
      </c>
      <c r="S62" s="8" t="str">
        <f>IFERROR($C$61/SUMIFS('Job Number'!#REF!,'Job Number'!$A$2:$A$194,'Line Performance OK'!S$1,'Job Number'!$B$2:$B$194,'Line Performance OK'!$C62,'Job Number'!$E$2:$E$194,'Line Performance OK'!$A$61),"")</f>
        <v/>
      </c>
      <c r="T62" s="8" t="str">
        <f>IFERROR($C$61/SUMIFS('Job Number'!#REF!,'Job Number'!$A$2:$A$194,'Line Performance OK'!T$1,'Job Number'!$B$2:$B$194,'Line Performance OK'!$C62,'Job Number'!$E$2:$E$194,'Line Performance OK'!$A$61),"")</f>
        <v/>
      </c>
      <c r="U62" s="8" t="str">
        <f>IFERROR($C$61/SUMIFS('Job Number'!#REF!,'Job Number'!$A$2:$A$194,'Line Performance OK'!U$1,'Job Number'!$B$2:$B$194,'Line Performance OK'!$C62,'Job Number'!$E$2:$E$194,'Line Performance OK'!$A$61),"")</f>
        <v/>
      </c>
      <c r="V62" s="8" t="str">
        <f>IFERROR($C$61/SUMIFS('Job Number'!#REF!,'Job Number'!$A$2:$A$194,'Line Performance OK'!V$1,'Job Number'!$B$2:$B$194,'Line Performance OK'!$C62,'Job Number'!$E$2:$E$194,'Line Performance OK'!$A$61),"")</f>
        <v/>
      </c>
      <c r="W62" s="8" t="str">
        <f>IFERROR($C$61/SUMIFS('Job Number'!#REF!,'Job Number'!$A$2:$A$194,'Line Performance OK'!W$1,'Job Number'!$B$2:$B$194,'Line Performance OK'!$C62,'Job Number'!$E$2:$E$194,'Line Performance OK'!$A$61),"")</f>
        <v/>
      </c>
      <c r="X62" s="8" t="str">
        <f>IFERROR($C$61/SUMIFS('Job Number'!#REF!,'Job Number'!$A$2:$A$194,'Line Performance OK'!X$1,'Job Number'!$B$2:$B$194,'Line Performance OK'!$C62,'Job Number'!$E$2:$E$194,'Line Performance OK'!$A$61),"")</f>
        <v/>
      </c>
      <c r="Y62" s="8" t="str">
        <f>IFERROR($C$61/SUMIFS('Job Number'!#REF!,'Job Number'!$A$2:$A$194,'Line Performance OK'!Y$1,'Job Number'!$B$2:$B$194,'Line Performance OK'!$C62,'Job Number'!$E$2:$E$194,'Line Performance OK'!$A$61),"")</f>
        <v/>
      </c>
      <c r="Z62" s="8" t="str">
        <f>IFERROR($C$61/SUMIFS('Job Number'!#REF!,'Job Number'!$A$2:$A$194,'Line Performance OK'!Z$1,'Job Number'!$B$2:$B$194,'Line Performance OK'!$C62,'Job Number'!$E$2:$E$194,'Line Performance OK'!$A$61),"")</f>
        <v/>
      </c>
      <c r="AA62" s="8" t="str">
        <f>IFERROR($C$61/SUMIFS('Job Number'!#REF!,'Job Number'!$A$2:$A$194,'Line Performance OK'!AA$1,'Job Number'!$B$2:$B$194,'Line Performance OK'!$C62,'Job Number'!$E$2:$E$194,'Line Performance OK'!$A$61),"")</f>
        <v/>
      </c>
      <c r="AB62" s="8" t="str">
        <f>IFERROR($C$61/SUMIFS('Job Number'!#REF!,'Job Number'!$A$2:$A$194,'Line Performance OK'!AB$1,'Job Number'!$B$2:$B$194,'Line Performance OK'!$C62,'Job Number'!$E$2:$E$194,'Line Performance OK'!$A$61),"")</f>
        <v/>
      </c>
      <c r="AC62" s="8" t="str">
        <f>IFERROR($C$61/SUMIFS('Job Number'!#REF!,'Job Number'!$A$2:$A$194,'Line Performance OK'!AC$1,'Job Number'!$B$2:$B$194,'Line Performance OK'!$C62,'Job Number'!$E$2:$E$194,'Line Performance OK'!$A$61),"")</f>
        <v/>
      </c>
      <c r="AD62" s="8" t="str">
        <f>IFERROR($C$61/SUMIFS('Job Number'!#REF!,'Job Number'!$A$2:$A$194,'Line Performance OK'!AD$1,'Job Number'!$B$2:$B$194,'Line Performance OK'!$C62,'Job Number'!$E$2:$E$194,'Line Performance OK'!$A$61),"")</f>
        <v/>
      </c>
      <c r="AE62" s="8" t="str">
        <f>IFERROR($C$61/SUMIFS('Job Number'!#REF!,'Job Number'!$A$2:$A$194,'Line Performance OK'!AE$1,'Job Number'!$B$2:$B$194,'Line Performance OK'!$C62,'Job Number'!$E$2:$E$194,'Line Performance OK'!$A$61),"")</f>
        <v/>
      </c>
      <c r="AF62" s="8" t="str">
        <f>IFERROR($C$61/SUMIFS('Job Number'!#REF!,'Job Number'!$A$2:$A$194,'Line Performance OK'!AF$1,'Job Number'!$B$2:$B$194,'Line Performance OK'!$C62,'Job Number'!$E$2:$E$194,'Line Performance OK'!$A$61),"")</f>
        <v/>
      </c>
      <c r="AG62" s="8" t="str">
        <f>IFERROR($C$61/SUMIFS('Job Number'!#REF!,'Job Number'!$A$2:$A$194,'Line Performance OK'!AG$1,'Job Number'!$B$2:$B$194,'Line Performance OK'!$C62,'Job Number'!$E$2:$E$194,'Line Performance OK'!$A$61),"")</f>
        <v/>
      </c>
      <c r="AH62" s="8" t="str">
        <f>IFERROR($C$61/SUMIFS('Job Number'!#REF!,'Job Number'!$A$2:$A$194,'Line Performance OK'!AH$1,'Job Number'!$B$2:$B$194,'Line Performance OK'!$C62,'Job Number'!$E$2:$E$194,'Line Performance OK'!$A$61),"")</f>
        <v/>
      </c>
    </row>
    <row r="64" spans="1:34" ht="18" customHeight="1">
      <c r="A64" s="42" t="e">
        <f>'Line Output'!#REF!</f>
        <v>#REF!</v>
      </c>
      <c r="B64" s="42" t="e">
        <f>'Line Output'!#REF!</f>
        <v>#REF!</v>
      </c>
      <c r="C64" s="52">
        <v>300</v>
      </c>
      <c r="D64" s="1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ht="15" customHeight="1">
      <c r="B65" s="5">
        <f>IFERROR(SUM(D65:AH65)/COUNTIF(D65:AH65,"&gt;0"),0)</f>
        <v>0.79365079365079361</v>
      </c>
      <c r="C65" s="53" t="e">
        <f>'Line Output'!#REF!</f>
        <v>#REF!</v>
      </c>
      <c r="D65" s="8" t="str">
        <f>IFERROR($C$64/SUMIFS('Job Number'!#REF!,'Job Number'!$A$2:$A$194,'Line Performance OK'!D$1,'Job Number'!$B$2:$B$194,'Line Performance OK'!$C65,'Job Number'!$E$2:$E$194,'Line Performance OK'!$A$64),"")</f>
        <v/>
      </c>
      <c r="E65" s="8" t="str">
        <f>IFERROR($C$64/SUMIFS('Job Number'!#REF!,'Job Number'!$A$2:$A$194,'Line Performance OK'!E$1,'Job Number'!$B$2:$B$194,'Line Performance OK'!$C65,'Job Number'!$E$2:$E$194,'Line Performance OK'!$A$64),"")</f>
        <v/>
      </c>
      <c r="F65" s="8">
        <v>0.79365079365079361</v>
      </c>
      <c r="G65" s="8" t="str">
        <f>IFERROR($C$64/SUMIFS('Job Number'!#REF!,'Job Number'!$A$2:$A$194,'Line Performance OK'!G$1,'Job Number'!$B$2:$B$194,'Line Performance OK'!$C65,'Job Number'!$E$2:$E$194,'Line Performance OK'!$A$64),"")</f>
        <v/>
      </c>
      <c r="H65" s="8" t="str">
        <f>IFERROR($C$64/SUMIFS('Job Number'!#REF!,'Job Number'!$A$2:$A$194,'Line Performance OK'!H$1,'Job Number'!$B$2:$B$194,'Line Performance OK'!$C65,'Job Number'!$E$2:$E$194,'Line Performance OK'!$A$64),"")</f>
        <v/>
      </c>
      <c r="I65" s="8" t="str">
        <f>IFERROR($C$64/SUMIFS('Job Number'!#REF!,'Job Number'!$A$2:$A$194,'Line Performance OK'!I$1,'Job Number'!$B$2:$B$194,'Line Performance OK'!$C65,'Job Number'!$E$2:$E$194,'Line Performance OK'!$A$64),"")</f>
        <v/>
      </c>
      <c r="J65" s="8" t="str">
        <f>IFERROR($C$64/SUMIFS('Job Number'!#REF!,'Job Number'!$A$2:$A$194,'Line Performance OK'!J$1,'Job Number'!$B$2:$B$194,'Line Performance OK'!$C65,'Job Number'!$E$2:$E$194,'Line Performance OK'!$A$64),"")</f>
        <v/>
      </c>
      <c r="K65" s="8" t="str">
        <f>IFERROR($C$64/SUMIFS('Job Number'!#REF!,'Job Number'!$A$2:$A$194,'Line Performance OK'!K$1,'Job Number'!$B$2:$B$194,'Line Performance OK'!$C65,'Job Number'!$E$2:$E$194,'Line Performance OK'!$A$64),"")</f>
        <v/>
      </c>
      <c r="L65" s="8" t="str">
        <f>IFERROR($C$64/SUMIFS('Job Number'!#REF!,'Job Number'!$A$2:$A$194,'Line Performance OK'!L$1,'Job Number'!$B$2:$B$194,'Line Performance OK'!$C65,'Job Number'!$E$2:$E$194,'Line Performance OK'!$A$64),"")</f>
        <v/>
      </c>
      <c r="M65" s="8" t="str">
        <f>IFERROR($C$64/SUMIFS('Job Number'!#REF!,'Job Number'!$A$2:$A$194,'Line Performance OK'!M$1,'Job Number'!$B$2:$B$194,'Line Performance OK'!$C65,'Job Number'!$E$2:$E$194,'Line Performance OK'!$A$64),"")</f>
        <v/>
      </c>
      <c r="N65" s="8" t="str">
        <f>IFERROR($C$64/SUMIFS('Job Number'!#REF!,'Job Number'!$A$2:$A$194,'Line Performance OK'!N$1,'Job Number'!$B$2:$B$194,'Line Performance OK'!$C65,'Job Number'!$E$2:$E$194,'Line Performance OK'!$A$64),"")</f>
        <v/>
      </c>
      <c r="O65" s="8" t="str">
        <f>IFERROR($C$64/SUMIFS('Job Number'!#REF!,'Job Number'!$A$2:$A$194,'Line Performance OK'!O$1,'Job Number'!$B$2:$B$194,'Line Performance OK'!$C65,'Job Number'!$E$2:$E$194,'Line Performance OK'!$A$64),"")</f>
        <v/>
      </c>
      <c r="P65" s="8" t="str">
        <f>IFERROR($C$64/SUMIFS('Job Number'!#REF!,'Job Number'!$A$2:$A$194,'Line Performance OK'!P$1,'Job Number'!$B$2:$B$194,'Line Performance OK'!$C65,'Job Number'!$E$2:$E$194,'Line Performance OK'!$A$64),"")</f>
        <v/>
      </c>
      <c r="Q65" s="8" t="str">
        <f>IFERROR($C$64/SUMIFS('Job Number'!#REF!,'Job Number'!$A$2:$A$194,'Line Performance OK'!Q$1,'Job Number'!$B$2:$B$194,'Line Performance OK'!$C65,'Job Number'!$E$2:$E$194,'Line Performance OK'!$A$64),"")</f>
        <v/>
      </c>
      <c r="R65" s="8" t="str">
        <f>IFERROR($C$64/SUMIFS('Job Number'!#REF!,'Job Number'!$A$2:$A$194,'Line Performance OK'!R$1,'Job Number'!$B$2:$B$194,'Line Performance OK'!$C65,'Job Number'!$E$2:$E$194,'Line Performance OK'!$A$64),"")</f>
        <v/>
      </c>
      <c r="S65" s="8" t="str">
        <f>IFERROR($C$64/SUMIFS('Job Number'!#REF!,'Job Number'!$A$2:$A$194,'Line Performance OK'!S$1,'Job Number'!$B$2:$B$194,'Line Performance OK'!$C65,'Job Number'!$E$2:$E$194,'Line Performance OK'!$A$64),"")</f>
        <v/>
      </c>
      <c r="T65" s="8" t="str">
        <f>IFERROR($C$64/SUMIFS('Job Number'!#REF!,'Job Number'!$A$2:$A$194,'Line Performance OK'!T$1,'Job Number'!$B$2:$B$194,'Line Performance OK'!$C65,'Job Number'!$E$2:$E$194,'Line Performance OK'!$A$64),"")</f>
        <v/>
      </c>
      <c r="U65" s="8" t="str">
        <f>IFERROR($C$64/SUMIFS('Job Number'!#REF!,'Job Number'!$A$2:$A$194,'Line Performance OK'!U$1,'Job Number'!$B$2:$B$194,'Line Performance OK'!$C65,'Job Number'!$E$2:$E$194,'Line Performance OK'!$A$64),"")</f>
        <v/>
      </c>
      <c r="V65" s="8" t="str">
        <f>IFERROR($C$64/SUMIFS('Job Number'!#REF!,'Job Number'!$A$2:$A$194,'Line Performance OK'!V$1,'Job Number'!$B$2:$B$194,'Line Performance OK'!$C65,'Job Number'!$E$2:$E$194,'Line Performance OK'!$A$64),"")</f>
        <v/>
      </c>
      <c r="W65" s="8" t="str">
        <f>IFERROR($C$64/SUMIFS('Job Number'!#REF!,'Job Number'!$A$2:$A$194,'Line Performance OK'!W$1,'Job Number'!$B$2:$B$194,'Line Performance OK'!$C65,'Job Number'!$E$2:$E$194,'Line Performance OK'!$A$64),"")</f>
        <v/>
      </c>
      <c r="X65" s="8" t="str">
        <f>IFERROR($C$64/SUMIFS('Job Number'!#REF!,'Job Number'!$A$2:$A$194,'Line Performance OK'!X$1,'Job Number'!$B$2:$B$194,'Line Performance OK'!$C65,'Job Number'!$E$2:$E$194,'Line Performance OK'!$A$64),"")</f>
        <v/>
      </c>
      <c r="Y65" s="8" t="str">
        <f>IFERROR($C$64/SUMIFS('Job Number'!#REF!,'Job Number'!$A$2:$A$194,'Line Performance OK'!Y$1,'Job Number'!$B$2:$B$194,'Line Performance OK'!$C65,'Job Number'!$E$2:$E$194,'Line Performance OK'!$A$64),"")</f>
        <v/>
      </c>
      <c r="Z65" s="8" t="str">
        <f>IFERROR($C$64/SUMIFS('Job Number'!#REF!,'Job Number'!$A$2:$A$194,'Line Performance OK'!Z$1,'Job Number'!$B$2:$B$194,'Line Performance OK'!$C65,'Job Number'!$E$2:$E$194,'Line Performance OK'!$A$64),"")</f>
        <v/>
      </c>
      <c r="AA65" s="8" t="str">
        <f>IFERROR($C$64/SUMIFS('Job Number'!#REF!,'Job Number'!$A$2:$A$194,'Line Performance OK'!AA$1,'Job Number'!$B$2:$B$194,'Line Performance OK'!$C65,'Job Number'!$E$2:$E$194,'Line Performance OK'!$A$64),"")</f>
        <v/>
      </c>
      <c r="AB65" s="8" t="str">
        <f>IFERROR($C$64/SUMIFS('Job Number'!#REF!,'Job Number'!$A$2:$A$194,'Line Performance OK'!AB$1,'Job Number'!$B$2:$B$194,'Line Performance OK'!$C65,'Job Number'!$E$2:$E$194,'Line Performance OK'!$A$64),"")</f>
        <v/>
      </c>
      <c r="AC65" s="8" t="str">
        <f>IFERROR($C$64/SUMIFS('Job Number'!#REF!,'Job Number'!$A$2:$A$194,'Line Performance OK'!AC$1,'Job Number'!$B$2:$B$194,'Line Performance OK'!$C65,'Job Number'!$E$2:$E$194,'Line Performance OK'!$A$64),"")</f>
        <v/>
      </c>
      <c r="AD65" s="8" t="str">
        <f>IFERROR($C$64/SUMIFS('Job Number'!#REF!,'Job Number'!$A$2:$A$194,'Line Performance OK'!AD$1,'Job Number'!$B$2:$B$194,'Line Performance OK'!$C65,'Job Number'!$E$2:$E$194,'Line Performance OK'!$A$64),"")</f>
        <v/>
      </c>
      <c r="AE65" s="8" t="str">
        <f>IFERROR($C$64/SUMIFS('Job Number'!#REF!,'Job Number'!$A$2:$A$194,'Line Performance OK'!AE$1,'Job Number'!$B$2:$B$194,'Line Performance OK'!$C65,'Job Number'!$E$2:$E$194,'Line Performance OK'!$A$64),"")</f>
        <v/>
      </c>
      <c r="AF65" s="8" t="str">
        <f>IFERROR($C$64/SUMIFS('Job Number'!#REF!,'Job Number'!$A$2:$A$194,'Line Performance OK'!AF$1,'Job Number'!$B$2:$B$194,'Line Performance OK'!$C65,'Job Number'!$E$2:$E$194,'Line Performance OK'!$A$64),"")</f>
        <v/>
      </c>
      <c r="AG65" s="8" t="str">
        <f>IFERROR($C$64/SUMIFS('Job Number'!#REF!,'Job Number'!$A$2:$A$194,'Line Performance OK'!AG$1,'Job Number'!$B$2:$B$194,'Line Performance OK'!$C65,'Job Number'!$E$2:$E$194,'Line Performance OK'!$A$64),"")</f>
        <v/>
      </c>
      <c r="AH65" s="8" t="str">
        <f>IFERROR($C$64/SUMIFS('Job Number'!#REF!,'Job Number'!$A$2:$A$194,'Line Performance OK'!AH$1,'Job Number'!$B$2:$B$194,'Line Performance OK'!$C65,'Job Number'!$E$2:$E$194,'Line Performance OK'!$A$64),"")</f>
        <v/>
      </c>
    </row>
    <row r="66" spans="1:34" ht="15" customHeight="1">
      <c r="B66" s="5"/>
      <c r="C66" s="5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8" customHeight="1">
      <c r="A67" s="42" t="e">
        <f>'Line Output'!#REF!</f>
        <v>#REF!</v>
      </c>
      <c r="B67" s="42" t="e">
        <f>'Line Output'!#REF!</f>
        <v>#REF!</v>
      </c>
      <c r="C67" s="52">
        <v>154</v>
      </c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ht="15" customHeight="1">
      <c r="B68" s="5">
        <f>IFERROR(SUM(D68:AH68)/COUNTIF(D68:AH68,"&gt;0"),0)</f>
        <v>0</v>
      </c>
      <c r="C68" s="53" t="e">
        <f>'Line Output'!#REF!</f>
        <v>#REF!</v>
      </c>
      <c r="D68" s="8" t="str">
        <f>IFERROR($C$67/SUMIFS('Job Number'!#REF!,'Job Number'!$A$2:$A$194,'Line Performance OK'!D$1,'Job Number'!$B$2:$B$194,'Line Performance OK'!$C68,'Job Number'!$E$2:$E$194,'Line Performance OK'!$A$67),"")</f>
        <v/>
      </c>
      <c r="E68" s="8" t="str">
        <f>IFERROR($C$67/SUMIFS('Job Number'!#REF!,'Job Number'!$A$2:$A$194,'Line Performance OK'!E$1,'Job Number'!$B$2:$B$194,'Line Performance OK'!$C68,'Job Number'!$E$2:$E$194,'Line Performance OK'!$A$67),"")</f>
        <v/>
      </c>
      <c r="F68" s="8" t="s">
        <v>51</v>
      </c>
      <c r="G68" s="8" t="str">
        <f>IFERROR($C$67/SUMIFS('Job Number'!#REF!,'Job Number'!$A$2:$A$194,'Line Performance OK'!G$1,'Job Number'!$B$2:$B$194,'Line Performance OK'!$C68,'Job Number'!$E$2:$E$194,'Line Performance OK'!$A$67),"")</f>
        <v/>
      </c>
      <c r="H68" s="8" t="str">
        <f>IFERROR($C$67/SUMIFS('Job Number'!#REF!,'Job Number'!$A$2:$A$194,'Line Performance OK'!H$1,'Job Number'!$B$2:$B$194,'Line Performance OK'!$C68,'Job Number'!$E$2:$E$194,'Line Performance OK'!$A$67),"")</f>
        <v/>
      </c>
      <c r="I68" s="8" t="str">
        <f>IFERROR($C$67/SUMIFS('Job Number'!#REF!,'Job Number'!$A$2:$A$194,'Line Performance OK'!I$1,'Job Number'!$B$2:$B$194,'Line Performance OK'!$C68,'Job Number'!$E$2:$E$194,'Line Performance OK'!$A$67),"")</f>
        <v/>
      </c>
      <c r="J68" s="8" t="str">
        <f>IFERROR($C$67/SUMIFS('Job Number'!#REF!,'Job Number'!$A$2:$A$194,'Line Performance OK'!J$1,'Job Number'!$B$2:$B$194,'Line Performance OK'!$C68,'Job Number'!$E$2:$E$194,'Line Performance OK'!$A$67),"")</f>
        <v/>
      </c>
      <c r="K68" s="8" t="str">
        <f>IFERROR($C$67/SUMIFS('Job Number'!#REF!,'Job Number'!$A$2:$A$194,'Line Performance OK'!K$1,'Job Number'!$B$2:$B$194,'Line Performance OK'!$C68,'Job Number'!$E$2:$E$194,'Line Performance OK'!$A$67),"")</f>
        <v/>
      </c>
      <c r="L68" s="8" t="str">
        <f>IFERROR($C$67/SUMIFS('Job Number'!#REF!,'Job Number'!$A$2:$A$194,'Line Performance OK'!L$1,'Job Number'!$B$2:$B$194,'Line Performance OK'!$C68,'Job Number'!$E$2:$E$194,'Line Performance OK'!$A$67),"")</f>
        <v/>
      </c>
      <c r="M68" s="8" t="str">
        <f>IFERROR($C$67/SUMIFS('Job Number'!#REF!,'Job Number'!$A$2:$A$194,'Line Performance OK'!M$1,'Job Number'!$B$2:$B$194,'Line Performance OK'!$C68,'Job Number'!$E$2:$E$194,'Line Performance OK'!$A$67),"")</f>
        <v/>
      </c>
      <c r="N68" s="8" t="str">
        <f>IFERROR($C$67/SUMIFS('Job Number'!#REF!,'Job Number'!$A$2:$A$194,'Line Performance OK'!N$1,'Job Number'!$B$2:$B$194,'Line Performance OK'!$C68,'Job Number'!$E$2:$E$194,'Line Performance OK'!$A$67),"")</f>
        <v/>
      </c>
      <c r="O68" s="8" t="str">
        <f>IFERROR($C$67/SUMIFS('Job Number'!#REF!,'Job Number'!$A$2:$A$194,'Line Performance OK'!O$1,'Job Number'!$B$2:$B$194,'Line Performance OK'!$C68,'Job Number'!$E$2:$E$194,'Line Performance OK'!$A$67),"")</f>
        <v/>
      </c>
      <c r="P68" s="8" t="str">
        <f>IFERROR($C$67/SUMIFS('Job Number'!#REF!,'Job Number'!$A$2:$A$194,'Line Performance OK'!P$1,'Job Number'!$B$2:$B$194,'Line Performance OK'!$C68,'Job Number'!$E$2:$E$194,'Line Performance OK'!$A$67),"")</f>
        <v/>
      </c>
      <c r="Q68" s="8" t="str">
        <f>IFERROR($C$67/SUMIFS('Job Number'!#REF!,'Job Number'!$A$2:$A$194,'Line Performance OK'!Q$1,'Job Number'!$B$2:$B$194,'Line Performance OK'!$C68,'Job Number'!$E$2:$E$194,'Line Performance OK'!$A$67),"")</f>
        <v/>
      </c>
      <c r="R68" s="8" t="str">
        <f>IFERROR($C$67/SUMIFS('Job Number'!#REF!,'Job Number'!$A$2:$A$194,'Line Performance OK'!R$1,'Job Number'!$B$2:$B$194,'Line Performance OK'!$C68,'Job Number'!$E$2:$E$194,'Line Performance OK'!$A$67),"")</f>
        <v/>
      </c>
      <c r="S68" s="8" t="str">
        <f>IFERROR($C$67/SUMIFS('Job Number'!#REF!,'Job Number'!$A$2:$A$194,'Line Performance OK'!S$1,'Job Number'!$B$2:$B$194,'Line Performance OK'!$C68,'Job Number'!$E$2:$E$194,'Line Performance OK'!$A$67),"")</f>
        <v/>
      </c>
      <c r="T68" s="8" t="str">
        <f>IFERROR($C$67/SUMIFS('Job Number'!#REF!,'Job Number'!$A$2:$A$194,'Line Performance OK'!T$1,'Job Number'!$B$2:$B$194,'Line Performance OK'!$C68,'Job Number'!$E$2:$E$194,'Line Performance OK'!$A$67),"")</f>
        <v/>
      </c>
      <c r="U68" s="8" t="str">
        <f>IFERROR($C$67/SUMIFS('Job Number'!#REF!,'Job Number'!$A$2:$A$194,'Line Performance OK'!U$1,'Job Number'!$B$2:$B$194,'Line Performance OK'!$C68,'Job Number'!$E$2:$E$194,'Line Performance OK'!$A$67),"")</f>
        <v/>
      </c>
      <c r="V68" s="8" t="str">
        <f>IFERROR($C$67/SUMIFS('Job Number'!#REF!,'Job Number'!$A$2:$A$194,'Line Performance OK'!V$1,'Job Number'!$B$2:$B$194,'Line Performance OK'!$C68,'Job Number'!$E$2:$E$194,'Line Performance OK'!$A$67),"")</f>
        <v/>
      </c>
      <c r="W68" s="8" t="str">
        <f>IFERROR($C$67/SUMIFS('Job Number'!#REF!,'Job Number'!$A$2:$A$194,'Line Performance OK'!W$1,'Job Number'!$B$2:$B$194,'Line Performance OK'!$C68,'Job Number'!$E$2:$E$194,'Line Performance OK'!$A$67),"")</f>
        <v/>
      </c>
      <c r="X68" s="8" t="str">
        <f>IFERROR($C$67/SUMIFS('Job Number'!#REF!,'Job Number'!$A$2:$A$194,'Line Performance OK'!X$1,'Job Number'!$B$2:$B$194,'Line Performance OK'!$C68,'Job Number'!$E$2:$E$194,'Line Performance OK'!$A$67),"")</f>
        <v/>
      </c>
      <c r="Y68" s="8" t="str">
        <f>IFERROR($C$67/SUMIFS('Job Number'!#REF!,'Job Number'!$A$2:$A$194,'Line Performance OK'!Y$1,'Job Number'!$B$2:$B$194,'Line Performance OK'!$C68,'Job Number'!$E$2:$E$194,'Line Performance OK'!$A$67),"")</f>
        <v/>
      </c>
      <c r="Z68" s="8" t="str">
        <f>IFERROR($C$67/SUMIFS('Job Number'!#REF!,'Job Number'!$A$2:$A$194,'Line Performance OK'!Z$1,'Job Number'!$B$2:$B$194,'Line Performance OK'!$C68,'Job Number'!$E$2:$E$194,'Line Performance OK'!$A$67),"")</f>
        <v/>
      </c>
      <c r="AA68" s="8" t="str">
        <f>IFERROR($C$67/SUMIFS('Job Number'!#REF!,'Job Number'!$A$2:$A$194,'Line Performance OK'!AA$1,'Job Number'!$B$2:$B$194,'Line Performance OK'!$C68,'Job Number'!$E$2:$E$194,'Line Performance OK'!$A$67),"")</f>
        <v/>
      </c>
      <c r="AB68" s="8" t="str">
        <f>IFERROR($C$67/SUMIFS('Job Number'!#REF!,'Job Number'!$A$2:$A$194,'Line Performance OK'!AB$1,'Job Number'!$B$2:$B$194,'Line Performance OK'!$C68,'Job Number'!$E$2:$E$194,'Line Performance OK'!$A$67),"")</f>
        <v/>
      </c>
      <c r="AC68" s="8" t="str">
        <f>IFERROR($C$67/SUMIFS('Job Number'!#REF!,'Job Number'!$A$2:$A$194,'Line Performance OK'!AC$1,'Job Number'!$B$2:$B$194,'Line Performance OK'!$C68,'Job Number'!$E$2:$E$194,'Line Performance OK'!$A$67),"")</f>
        <v/>
      </c>
      <c r="AD68" s="8" t="str">
        <f>IFERROR($C$67/SUMIFS('Job Number'!#REF!,'Job Number'!$A$2:$A$194,'Line Performance OK'!AD$1,'Job Number'!$B$2:$B$194,'Line Performance OK'!$C68,'Job Number'!$E$2:$E$194,'Line Performance OK'!$A$67),"")</f>
        <v/>
      </c>
      <c r="AE68" s="8" t="str">
        <f>IFERROR($C$67/SUMIFS('Job Number'!#REF!,'Job Number'!$A$2:$A$194,'Line Performance OK'!AE$1,'Job Number'!$B$2:$B$194,'Line Performance OK'!$C68,'Job Number'!$E$2:$E$194,'Line Performance OK'!$A$67),"")</f>
        <v/>
      </c>
      <c r="AF68" s="8" t="str">
        <f>IFERROR($C$67/SUMIFS('Job Number'!#REF!,'Job Number'!$A$2:$A$194,'Line Performance OK'!AF$1,'Job Number'!$B$2:$B$194,'Line Performance OK'!$C68,'Job Number'!$E$2:$E$194,'Line Performance OK'!$A$67),"")</f>
        <v/>
      </c>
      <c r="AG68" s="8" t="str">
        <f>IFERROR($C$67/SUMIFS('Job Number'!#REF!,'Job Number'!$A$2:$A$194,'Line Performance OK'!AG$1,'Job Number'!$B$2:$B$194,'Line Performance OK'!$C68,'Job Number'!$E$2:$E$194,'Line Performance OK'!$A$67),"")</f>
        <v/>
      </c>
      <c r="AH68" s="8" t="str">
        <f>IFERROR($C$67/SUMIFS('Job Number'!#REF!,'Job Number'!$A$2:$A$194,'Line Performance OK'!AH$1,'Job Number'!$B$2:$B$194,'Line Performance OK'!$C68,'Job Number'!$E$2:$E$194,'Line Performance OK'!$A$67),"")</f>
        <v/>
      </c>
    </row>
    <row r="69" spans="1:34" ht="15" customHeight="1">
      <c r="B69" s="5"/>
      <c r="C69" s="53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>
      <c r="A70" s="42" t="e">
        <f>'Line Output'!#REF!</f>
        <v>#REF!</v>
      </c>
      <c r="B70" s="42" t="e">
        <f>'Line Output'!#REF!</f>
        <v>#REF!</v>
      </c>
      <c r="C70" s="52">
        <v>128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ht="15" customHeight="1">
      <c r="B71" s="5">
        <f>IFERROR(SUM(D71:AH71)/COUNTIF(D71:AH71,"&gt;0"),0)</f>
        <v>0</v>
      </c>
      <c r="C71" s="53" t="e">
        <f>'Line Output'!#REF!</f>
        <v>#REF!</v>
      </c>
      <c r="D71" s="8" t="str">
        <f>IFERROR($C$70/SUMIFS('Job Number'!#REF!,'Job Number'!$A$2:$A$194,'Line Performance OK'!D$1,'Job Number'!$B$2:$B$194,'Line Performance OK'!$C71,'Job Number'!$E$2:$E$194,'Line Performance OK'!$A$70),"")</f>
        <v/>
      </c>
      <c r="E71" s="8" t="str">
        <f>IFERROR($C$70/SUMIFS('Job Number'!#REF!,'Job Number'!$A$2:$A$194,'Line Performance OK'!E$1,'Job Number'!$B$2:$B$194,'Line Performance OK'!$C71,'Job Number'!$E$2:$E$194,'Line Performance OK'!$A$70),"")</f>
        <v/>
      </c>
      <c r="F71" s="8" t="s">
        <v>51</v>
      </c>
      <c r="G71" s="8" t="str">
        <f>IFERROR($C$70/SUMIFS('Job Number'!#REF!,'Job Number'!$A$2:$A$194,'Line Performance OK'!G$1,'Job Number'!$B$2:$B$194,'Line Performance OK'!$C71,'Job Number'!$E$2:$E$194,'Line Performance OK'!$A$70),"")</f>
        <v/>
      </c>
      <c r="H71" s="8" t="str">
        <f>IFERROR($C$70/SUMIFS('Job Number'!#REF!,'Job Number'!$A$2:$A$194,'Line Performance OK'!H$1,'Job Number'!$B$2:$B$194,'Line Performance OK'!$C71,'Job Number'!$E$2:$E$194,'Line Performance OK'!$A$70),"")</f>
        <v/>
      </c>
      <c r="I71" s="8" t="str">
        <f>IFERROR($C$70/SUMIFS('Job Number'!#REF!,'Job Number'!$A$2:$A$194,'Line Performance OK'!I$1,'Job Number'!$B$2:$B$194,'Line Performance OK'!$C71,'Job Number'!$E$2:$E$194,'Line Performance OK'!$A$70),"")</f>
        <v/>
      </c>
      <c r="J71" s="8" t="str">
        <f>IFERROR($C$70/SUMIFS('Job Number'!#REF!,'Job Number'!$A$2:$A$194,'Line Performance OK'!J$1,'Job Number'!$B$2:$B$194,'Line Performance OK'!$C71,'Job Number'!$E$2:$E$194,'Line Performance OK'!$A$70),"")</f>
        <v/>
      </c>
      <c r="K71" s="8" t="str">
        <f>IFERROR($C$70/SUMIFS('Job Number'!#REF!,'Job Number'!$A$2:$A$194,'Line Performance OK'!K$1,'Job Number'!$B$2:$B$194,'Line Performance OK'!$C71,'Job Number'!$E$2:$E$194,'Line Performance OK'!$A$70),"")</f>
        <v/>
      </c>
      <c r="L71" s="8" t="str">
        <f>IFERROR($C$70/SUMIFS('Job Number'!#REF!,'Job Number'!$A$2:$A$194,'Line Performance OK'!L$1,'Job Number'!$B$2:$B$194,'Line Performance OK'!$C71,'Job Number'!$E$2:$E$194,'Line Performance OK'!$A$70),"")</f>
        <v/>
      </c>
      <c r="M71" s="8" t="str">
        <f>IFERROR($C$70/SUMIFS('Job Number'!#REF!,'Job Number'!$A$2:$A$194,'Line Performance OK'!M$1,'Job Number'!$B$2:$B$194,'Line Performance OK'!$C71,'Job Number'!$E$2:$E$194,'Line Performance OK'!$A$70),"")</f>
        <v/>
      </c>
      <c r="N71" s="8" t="str">
        <f>IFERROR($C$70/SUMIFS('Job Number'!#REF!,'Job Number'!$A$2:$A$194,'Line Performance OK'!N$1,'Job Number'!$B$2:$B$194,'Line Performance OK'!$C71,'Job Number'!$E$2:$E$194,'Line Performance OK'!$A$70),"")</f>
        <v/>
      </c>
      <c r="O71" s="8" t="str">
        <f>IFERROR($C$70/SUMIFS('Job Number'!#REF!,'Job Number'!$A$2:$A$194,'Line Performance OK'!O$1,'Job Number'!$B$2:$B$194,'Line Performance OK'!$C71,'Job Number'!$E$2:$E$194,'Line Performance OK'!$A$70),"")</f>
        <v/>
      </c>
      <c r="P71" s="8" t="str">
        <f>IFERROR($C$70/SUMIFS('Job Number'!#REF!,'Job Number'!$A$2:$A$194,'Line Performance OK'!P$1,'Job Number'!$B$2:$B$194,'Line Performance OK'!$C71,'Job Number'!$E$2:$E$194,'Line Performance OK'!$A$70),"")</f>
        <v/>
      </c>
      <c r="Q71" s="8" t="str">
        <f>IFERROR($C$70/SUMIFS('Job Number'!#REF!,'Job Number'!$A$2:$A$194,'Line Performance OK'!Q$1,'Job Number'!$B$2:$B$194,'Line Performance OK'!$C71,'Job Number'!$E$2:$E$194,'Line Performance OK'!$A$70),"")</f>
        <v/>
      </c>
      <c r="R71" s="8" t="str">
        <f>IFERROR($C$70/SUMIFS('Job Number'!#REF!,'Job Number'!$A$2:$A$194,'Line Performance OK'!R$1,'Job Number'!$B$2:$B$194,'Line Performance OK'!$C71,'Job Number'!$E$2:$E$194,'Line Performance OK'!$A$70),"")</f>
        <v/>
      </c>
      <c r="S71" s="8" t="str">
        <f>IFERROR($C$70/SUMIFS('Job Number'!#REF!,'Job Number'!$A$2:$A$194,'Line Performance OK'!S$1,'Job Number'!$B$2:$B$194,'Line Performance OK'!$C71,'Job Number'!$E$2:$E$194,'Line Performance OK'!$A$70),"")</f>
        <v/>
      </c>
      <c r="T71" s="8" t="str">
        <f>IFERROR($C$70/SUMIFS('Job Number'!#REF!,'Job Number'!$A$2:$A$194,'Line Performance OK'!T$1,'Job Number'!$B$2:$B$194,'Line Performance OK'!$C71,'Job Number'!$E$2:$E$194,'Line Performance OK'!$A$70),"")</f>
        <v/>
      </c>
      <c r="U71" s="8" t="str">
        <f>IFERROR($C$70/SUMIFS('Job Number'!#REF!,'Job Number'!$A$2:$A$194,'Line Performance OK'!U$1,'Job Number'!$B$2:$B$194,'Line Performance OK'!$C71,'Job Number'!$E$2:$E$194,'Line Performance OK'!$A$70),"")</f>
        <v/>
      </c>
      <c r="V71" s="8" t="str">
        <f>IFERROR($C$70/SUMIFS('Job Number'!#REF!,'Job Number'!$A$2:$A$194,'Line Performance OK'!V$1,'Job Number'!$B$2:$B$194,'Line Performance OK'!$C71,'Job Number'!$E$2:$E$194,'Line Performance OK'!$A$70),"")</f>
        <v/>
      </c>
      <c r="W71" s="8" t="str">
        <f>IFERROR($C$70/SUMIFS('Job Number'!#REF!,'Job Number'!$A$2:$A$194,'Line Performance OK'!W$1,'Job Number'!$B$2:$B$194,'Line Performance OK'!$C71,'Job Number'!$E$2:$E$194,'Line Performance OK'!$A$70),"")</f>
        <v/>
      </c>
      <c r="X71" s="8" t="str">
        <f>IFERROR($C$70/SUMIFS('Job Number'!#REF!,'Job Number'!$A$2:$A$194,'Line Performance OK'!X$1,'Job Number'!$B$2:$B$194,'Line Performance OK'!$C71,'Job Number'!$E$2:$E$194,'Line Performance OK'!$A$70),"")</f>
        <v/>
      </c>
      <c r="Y71" s="8" t="str">
        <f>IFERROR($C$70/SUMIFS('Job Number'!#REF!,'Job Number'!$A$2:$A$194,'Line Performance OK'!Y$1,'Job Number'!$B$2:$B$194,'Line Performance OK'!$C71,'Job Number'!$E$2:$E$194,'Line Performance OK'!$A$70),"")</f>
        <v/>
      </c>
      <c r="Z71" s="8" t="str">
        <f>IFERROR($C$70/SUMIFS('Job Number'!#REF!,'Job Number'!$A$2:$A$194,'Line Performance OK'!Z$1,'Job Number'!$B$2:$B$194,'Line Performance OK'!$C71,'Job Number'!$E$2:$E$194,'Line Performance OK'!$A$70),"")</f>
        <v/>
      </c>
      <c r="AA71" s="8" t="str">
        <f>IFERROR($C$70/SUMIFS('Job Number'!#REF!,'Job Number'!$A$2:$A$194,'Line Performance OK'!AA$1,'Job Number'!$B$2:$B$194,'Line Performance OK'!$C71,'Job Number'!$E$2:$E$194,'Line Performance OK'!$A$70),"")</f>
        <v/>
      </c>
      <c r="AB71" s="8" t="str">
        <f>IFERROR($C$70/SUMIFS('Job Number'!#REF!,'Job Number'!$A$2:$A$194,'Line Performance OK'!AB$1,'Job Number'!$B$2:$B$194,'Line Performance OK'!$C71,'Job Number'!$E$2:$E$194,'Line Performance OK'!$A$70),"")</f>
        <v/>
      </c>
      <c r="AC71" s="8" t="str">
        <f>IFERROR($C$70/SUMIFS('Job Number'!#REF!,'Job Number'!$A$2:$A$194,'Line Performance OK'!AC$1,'Job Number'!$B$2:$B$194,'Line Performance OK'!$C71,'Job Number'!$E$2:$E$194,'Line Performance OK'!$A$70),"")</f>
        <v/>
      </c>
      <c r="AD71" s="8" t="str">
        <f>IFERROR($C$70/SUMIFS('Job Number'!#REF!,'Job Number'!$A$2:$A$194,'Line Performance OK'!AD$1,'Job Number'!$B$2:$B$194,'Line Performance OK'!$C71,'Job Number'!$E$2:$E$194,'Line Performance OK'!$A$70),"")</f>
        <v/>
      </c>
      <c r="AE71" s="8" t="str">
        <f>IFERROR($C$70/SUMIFS('Job Number'!#REF!,'Job Number'!$A$2:$A$194,'Line Performance OK'!AE$1,'Job Number'!$B$2:$B$194,'Line Performance OK'!$C71,'Job Number'!$E$2:$E$194,'Line Performance OK'!$A$70),"")</f>
        <v/>
      </c>
      <c r="AF71" s="8" t="str">
        <f>IFERROR($C$70/SUMIFS('Job Number'!#REF!,'Job Number'!$A$2:$A$194,'Line Performance OK'!AF$1,'Job Number'!$B$2:$B$194,'Line Performance OK'!$C71,'Job Number'!$E$2:$E$194,'Line Performance OK'!$A$70),"")</f>
        <v/>
      </c>
      <c r="AG71" s="8" t="str">
        <f>IFERROR($C$70/SUMIFS('Job Number'!#REF!,'Job Number'!$A$2:$A$194,'Line Performance OK'!AG$1,'Job Number'!$B$2:$B$194,'Line Performance OK'!$C71,'Job Number'!$E$2:$E$194,'Line Performance OK'!$A$70),"")</f>
        <v/>
      </c>
      <c r="AH71" s="8" t="str">
        <f>IFERROR($C$70/SUMIFS('Job Number'!#REF!,'Job Number'!$A$2:$A$194,'Line Performance OK'!AH$1,'Job Number'!$B$2:$B$194,'Line Performance OK'!$C71,'Job Number'!$E$2:$E$194,'Line Performance OK'!$A$70),"")</f>
        <v/>
      </c>
    </row>
    <row r="72" spans="1:34" ht="15" customHeight="1">
      <c r="B72" s="5"/>
      <c r="C72" s="5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8" customHeight="1">
      <c r="A73" s="42" t="e">
        <f>'Line Output'!#REF!</f>
        <v>#REF!</v>
      </c>
      <c r="B73" s="42" t="e">
        <f>'Line Output'!#REF!</f>
        <v>#REF!</v>
      </c>
      <c r="C73" s="52">
        <v>128</v>
      </c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ht="15" customHeight="1">
      <c r="B74" s="5">
        <f>IFERROR(SUM(D74:AH74)/COUNTIF(D74:AH74,"&gt;0"),0)</f>
        <v>0</v>
      </c>
      <c r="C74" s="53" t="e">
        <f>'Line Output'!#REF!</f>
        <v>#REF!</v>
      </c>
      <c r="D74" s="8" t="str">
        <f>IFERROR($C$73/SUMIFS('Job Number'!#REF!,'Job Number'!$A$2:$A$194,'Line Performance OK'!D$1,'Job Number'!$B$2:$B$194,'Line Performance OK'!$C74,'Job Number'!$E$2:$E$194,'Line Performance OK'!$A$73),"")</f>
        <v/>
      </c>
      <c r="E74" s="8" t="str">
        <f>IFERROR($C$73/SUMIFS('Job Number'!#REF!,'Job Number'!$A$2:$A$194,'Line Performance OK'!E$1,'Job Number'!$B$2:$B$194,'Line Performance OK'!$C74,'Job Number'!$E$2:$E$194,'Line Performance OK'!$A$73),"")</f>
        <v/>
      </c>
      <c r="F74" s="8" t="s">
        <v>51</v>
      </c>
      <c r="G74" s="8" t="str">
        <f>IFERROR($C$73/SUMIFS('Job Number'!#REF!,'Job Number'!$A$2:$A$194,'Line Performance OK'!G$1,'Job Number'!$B$2:$B$194,'Line Performance OK'!$C74,'Job Number'!$E$2:$E$194,'Line Performance OK'!$A$73),"")</f>
        <v/>
      </c>
      <c r="H74" s="8" t="str">
        <f>IFERROR($C$73/SUMIFS('Job Number'!#REF!,'Job Number'!$A$2:$A$194,'Line Performance OK'!H$1,'Job Number'!$B$2:$B$194,'Line Performance OK'!$C74,'Job Number'!$E$2:$E$194,'Line Performance OK'!$A$73),"")</f>
        <v/>
      </c>
      <c r="I74" s="8" t="str">
        <f>IFERROR($C$73/SUMIFS('Job Number'!#REF!,'Job Number'!$A$2:$A$194,'Line Performance OK'!I$1,'Job Number'!$B$2:$B$194,'Line Performance OK'!$C74,'Job Number'!$E$2:$E$194,'Line Performance OK'!$A$73),"")</f>
        <v/>
      </c>
      <c r="J74" s="8" t="str">
        <f>IFERROR($C$73/SUMIFS('Job Number'!#REF!,'Job Number'!$A$2:$A$194,'Line Performance OK'!J$1,'Job Number'!$B$2:$B$194,'Line Performance OK'!$C74,'Job Number'!$E$2:$E$194,'Line Performance OK'!$A$73),"")</f>
        <v/>
      </c>
      <c r="K74" s="8" t="str">
        <f>IFERROR($C$73/SUMIFS('Job Number'!#REF!,'Job Number'!$A$2:$A$194,'Line Performance OK'!K$1,'Job Number'!$B$2:$B$194,'Line Performance OK'!$C74,'Job Number'!$E$2:$E$194,'Line Performance OK'!$A$73),"")</f>
        <v/>
      </c>
      <c r="L74" s="8" t="str">
        <f>IFERROR($C$73/SUMIFS('Job Number'!#REF!,'Job Number'!$A$2:$A$194,'Line Performance OK'!L$1,'Job Number'!$B$2:$B$194,'Line Performance OK'!$C74,'Job Number'!$E$2:$E$194,'Line Performance OK'!$A$73),"")</f>
        <v/>
      </c>
      <c r="M74" s="8" t="str">
        <f>IFERROR($C$73/SUMIFS('Job Number'!#REF!,'Job Number'!$A$2:$A$194,'Line Performance OK'!M$1,'Job Number'!$B$2:$B$194,'Line Performance OK'!$C74,'Job Number'!$E$2:$E$194,'Line Performance OK'!$A$73),"")</f>
        <v/>
      </c>
      <c r="N74" s="8" t="str">
        <f>IFERROR($C$73/SUMIFS('Job Number'!#REF!,'Job Number'!$A$2:$A$194,'Line Performance OK'!N$1,'Job Number'!$B$2:$B$194,'Line Performance OK'!$C74,'Job Number'!$E$2:$E$194,'Line Performance OK'!$A$73),"")</f>
        <v/>
      </c>
      <c r="O74" s="8" t="str">
        <f>IFERROR($C$73/SUMIFS('Job Number'!#REF!,'Job Number'!$A$2:$A$194,'Line Performance OK'!O$1,'Job Number'!$B$2:$B$194,'Line Performance OK'!$C74,'Job Number'!$E$2:$E$194,'Line Performance OK'!$A$73),"")</f>
        <v/>
      </c>
      <c r="P74" s="8" t="str">
        <f>IFERROR($C$73/SUMIFS('Job Number'!#REF!,'Job Number'!$A$2:$A$194,'Line Performance OK'!P$1,'Job Number'!$B$2:$B$194,'Line Performance OK'!$C74,'Job Number'!$E$2:$E$194,'Line Performance OK'!$A$73),"")</f>
        <v/>
      </c>
      <c r="Q74" s="8" t="str">
        <f>IFERROR($C$73/SUMIFS('Job Number'!#REF!,'Job Number'!$A$2:$A$194,'Line Performance OK'!Q$1,'Job Number'!$B$2:$B$194,'Line Performance OK'!$C74,'Job Number'!$E$2:$E$194,'Line Performance OK'!$A$73),"")</f>
        <v/>
      </c>
      <c r="R74" s="8" t="str">
        <f>IFERROR($C$73/SUMIFS('Job Number'!#REF!,'Job Number'!$A$2:$A$194,'Line Performance OK'!R$1,'Job Number'!$B$2:$B$194,'Line Performance OK'!$C74,'Job Number'!$E$2:$E$194,'Line Performance OK'!$A$73),"")</f>
        <v/>
      </c>
      <c r="S74" s="8" t="str">
        <f>IFERROR($C$73/SUMIFS('Job Number'!#REF!,'Job Number'!$A$2:$A$194,'Line Performance OK'!S$1,'Job Number'!$B$2:$B$194,'Line Performance OK'!$C74,'Job Number'!$E$2:$E$194,'Line Performance OK'!$A$73),"")</f>
        <v/>
      </c>
      <c r="T74" s="8" t="str">
        <f>IFERROR($C$73/SUMIFS('Job Number'!#REF!,'Job Number'!$A$2:$A$194,'Line Performance OK'!T$1,'Job Number'!$B$2:$B$194,'Line Performance OK'!$C74,'Job Number'!$E$2:$E$194,'Line Performance OK'!$A$73),"")</f>
        <v/>
      </c>
      <c r="U74" s="8" t="str">
        <f>IFERROR($C$73/SUMIFS('Job Number'!#REF!,'Job Number'!$A$2:$A$194,'Line Performance OK'!U$1,'Job Number'!$B$2:$B$194,'Line Performance OK'!$C74,'Job Number'!$E$2:$E$194,'Line Performance OK'!$A$73),"")</f>
        <v/>
      </c>
      <c r="V74" s="8" t="str">
        <f>IFERROR($C$73/SUMIFS('Job Number'!#REF!,'Job Number'!$A$2:$A$194,'Line Performance OK'!V$1,'Job Number'!$B$2:$B$194,'Line Performance OK'!$C74,'Job Number'!$E$2:$E$194,'Line Performance OK'!$A$73),"")</f>
        <v/>
      </c>
      <c r="W74" s="8" t="str">
        <f>IFERROR($C$73/SUMIFS('Job Number'!#REF!,'Job Number'!$A$2:$A$194,'Line Performance OK'!W$1,'Job Number'!$B$2:$B$194,'Line Performance OK'!$C74,'Job Number'!$E$2:$E$194,'Line Performance OK'!$A$73),"")</f>
        <v/>
      </c>
      <c r="X74" s="8" t="str">
        <f>IFERROR($C$73/SUMIFS('Job Number'!#REF!,'Job Number'!$A$2:$A$194,'Line Performance OK'!X$1,'Job Number'!$B$2:$B$194,'Line Performance OK'!$C74,'Job Number'!$E$2:$E$194,'Line Performance OK'!$A$73),"")</f>
        <v/>
      </c>
      <c r="Y74" s="8" t="str">
        <f>IFERROR($C$73/SUMIFS('Job Number'!#REF!,'Job Number'!$A$2:$A$194,'Line Performance OK'!Y$1,'Job Number'!$B$2:$B$194,'Line Performance OK'!$C74,'Job Number'!$E$2:$E$194,'Line Performance OK'!$A$73),"")</f>
        <v/>
      </c>
      <c r="Z74" s="8" t="str">
        <f>IFERROR($C$73/SUMIFS('Job Number'!#REF!,'Job Number'!$A$2:$A$194,'Line Performance OK'!Z$1,'Job Number'!$B$2:$B$194,'Line Performance OK'!$C74,'Job Number'!$E$2:$E$194,'Line Performance OK'!$A$73),"")</f>
        <v/>
      </c>
      <c r="AA74" s="8" t="str">
        <f>IFERROR($C$73/SUMIFS('Job Number'!#REF!,'Job Number'!$A$2:$A$194,'Line Performance OK'!AA$1,'Job Number'!$B$2:$B$194,'Line Performance OK'!$C74,'Job Number'!$E$2:$E$194,'Line Performance OK'!$A$73),"")</f>
        <v/>
      </c>
      <c r="AB74" s="8" t="str">
        <f>IFERROR($C$73/SUMIFS('Job Number'!#REF!,'Job Number'!$A$2:$A$194,'Line Performance OK'!AB$1,'Job Number'!$B$2:$B$194,'Line Performance OK'!$C74,'Job Number'!$E$2:$E$194,'Line Performance OK'!$A$73),"")</f>
        <v/>
      </c>
      <c r="AC74" s="8" t="str">
        <f>IFERROR($C$73/SUMIFS('Job Number'!#REF!,'Job Number'!$A$2:$A$194,'Line Performance OK'!AC$1,'Job Number'!$B$2:$B$194,'Line Performance OK'!$C74,'Job Number'!$E$2:$E$194,'Line Performance OK'!$A$73),"")</f>
        <v/>
      </c>
      <c r="AD74" s="8" t="str">
        <f>IFERROR($C$73/SUMIFS('Job Number'!#REF!,'Job Number'!$A$2:$A$194,'Line Performance OK'!AD$1,'Job Number'!$B$2:$B$194,'Line Performance OK'!$C74,'Job Number'!$E$2:$E$194,'Line Performance OK'!$A$73),"")</f>
        <v/>
      </c>
      <c r="AE74" s="8" t="str">
        <f>IFERROR($C$73/SUMIFS('Job Number'!#REF!,'Job Number'!$A$2:$A$194,'Line Performance OK'!AE$1,'Job Number'!$B$2:$B$194,'Line Performance OK'!$C74,'Job Number'!$E$2:$E$194,'Line Performance OK'!$A$73),"")</f>
        <v/>
      </c>
      <c r="AF74" s="8" t="str">
        <f>IFERROR($C$73/SUMIFS('Job Number'!#REF!,'Job Number'!$A$2:$A$194,'Line Performance OK'!AF$1,'Job Number'!$B$2:$B$194,'Line Performance OK'!$C74,'Job Number'!$E$2:$E$194,'Line Performance OK'!$A$73),"")</f>
        <v/>
      </c>
      <c r="AG74" s="8" t="str">
        <f>IFERROR($C$73/SUMIFS('Job Number'!#REF!,'Job Number'!$A$2:$A$194,'Line Performance OK'!AG$1,'Job Number'!$B$2:$B$194,'Line Performance OK'!$C74,'Job Number'!$E$2:$E$194,'Line Performance OK'!$A$73),"")</f>
        <v/>
      </c>
      <c r="AH74" s="8" t="str">
        <f>IFERROR($C$73/SUMIFS('Job Number'!#REF!,'Job Number'!$A$2:$A$194,'Line Performance OK'!AH$1,'Job Number'!$B$2:$B$194,'Line Performance OK'!$C74,'Job Number'!$E$2:$E$194,'Line Performance OK'!$A$73),"")</f>
        <v/>
      </c>
    </row>
    <row r="75" spans="1:34" ht="15.75" customHeight="1">
      <c r="B75" s="5"/>
      <c r="C75" s="5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8" customHeight="1">
      <c r="A76" s="42" t="e">
        <f>'Line Output'!#REF!</f>
        <v>#REF!</v>
      </c>
      <c r="B76" s="42" t="e">
        <f>'Line Output'!#REF!</f>
        <v>#REF!</v>
      </c>
      <c r="C76" s="52">
        <v>286</v>
      </c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4.25" customHeight="1">
      <c r="B77" s="5">
        <f>IFERROR(SUM(D77:AH77)/COUNTIF(D77:AH77,"&gt;0"),0)</f>
        <v>0.71500000000000008</v>
      </c>
      <c r="C77" s="53" t="e">
        <f>'Line Output'!#REF!</f>
        <v>#REF!</v>
      </c>
      <c r="D77" s="8" t="str">
        <f>IFERROR($C$76/SUMIFS('Job Number'!#REF!,'Job Number'!$A$2:$A$194,'Line Performance OK'!D$1,'Job Number'!$B$2:$B$194,'Line Performance OK'!$C77,'Job Number'!$E$2:$E$194,'Line Performance OK'!$A$76),"")</f>
        <v/>
      </c>
      <c r="E77" s="8" t="str">
        <f>IFERROR($C$76/SUMIFS('Job Number'!#REF!,'Job Number'!$A$2:$A$194,'Line Performance OK'!E$1,'Job Number'!$B$2:$B$194,'Line Performance OK'!$C77,'Job Number'!$E$2:$E$194,'Line Performance OK'!$A$76),"")</f>
        <v/>
      </c>
      <c r="F77" s="8">
        <v>0.79</v>
      </c>
      <c r="G77" s="8">
        <v>0.64</v>
      </c>
      <c r="H77" s="8" t="str">
        <f>IFERROR($C$76/SUMIFS('Job Number'!#REF!,'Job Number'!$A$2:$A$194,'Line Performance OK'!H$1,'Job Number'!$B$2:$B$194,'Line Performance OK'!$C77,'Job Number'!$E$2:$E$194,'Line Performance OK'!$A$76),"")</f>
        <v/>
      </c>
      <c r="I77" s="8" t="str">
        <f>IFERROR($C$76/SUMIFS('Job Number'!#REF!,'Job Number'!$A$2:$A$194,'Line Performance OK'!I$1,'Job Number'!$B$2:$B$194,'Line Performance OK'!$C77,'Job Number'!$E$2:$E$194,'Line Performance OK'!$A$76),"")</f>
        <v/>
      </c>
      <c r="J77" s="8" t="str">
        <f>IFERROR($C$76/SUMIFS('Job Number'!#REF!,'Job Number'!$A$2:$A$194,'Line Performance OK'!J$1,'Job Number'!$B$2:$B$194,'Line Performance OK'!$C77,'Job Number'!$E$2:$E$194,'Line Performance OK'!$A$76),"")</f>
        <v/>
      </c>
      <c r="K77" s="8" t="str">
        <f>IFERROR($C$76/SUMIFS('Job Number'!#REF!,'Job Number'!$A$2:$A$194,'Line Performance OK'!K$1,'Job Number'!$B$2:$B$194,'Line Performance OK'!$C77,'Job Number'!$E$2:$E$194,'Line Performance OK'!$A$76),"")</f>
        <v/>
      </c>
      <c r="L77" s="8" t="str">
        <f>IFERROR($C$76/SUMIFS('Job Number'!#REF!,'Job Number'!$A$2:$A$194,'Line Performance OK'!L$1,'Job Number'!$B$2:$B$194,'Line Performance OK'!$C77,'Job Number'!$E$2:$E$194,'Line Performance OK'!$A$76),"")</f>
        <v/>
      </c>
      <c r="M77" s="8" t="str">
        <f>IFERROR($C$76/SUMIFS('Job Number'!#REF!,'Job Number'!$A$2:$A$194,'Line Performance OK'!M$1,'Job Number'!$B$2:$B$194,'Line Performance OK'!$C77,'Job Number'!$E$2:$E$194,'Line Performance OK'!$A$76),"")</f>
        <v/>
      </c>
      <c r="N77" s="8" t="str">
        <f>IFERROR($C$76/SUMIFS('Job Number'!#REF!,'Job Number'!$A$2:$A$194,'Line Performance OK'!N$1,'Job Number'!$B$2:$B$194,'Line Performance OK'!$C77,'Job Number'!$E$2:$E$194,'Line Performance OK'!$A$76),"")</f>
        <v/>
      </c>
      <c r="O77" s="8" t="str">
        <f>IFERROR($C$76/SUMIFS('Job Number'!#REF!,'Job Number'!$A$2:$A$194,'Line Performance OK'!O$1,'Job Number'!$B$2:$B$194,'Line Performance OK'!$C77,'Job Number'!$E$2:$E$194,'Line Performance OK'!$A$76),"")</f>
        <v/>
      </c>
      <c r="P77" s="8" t="str">
        <f>IFERROR($C$76/SUMIFS('Job Number'!#REF!,'Job Number'!$A$2:$A$194,'Line Performance OK'!P$1,'Job Number'!$B$2:$B$194,'Line Performance OK'!$C77,'Job Number'!$E$2:$E$194,'Line Performance OK'!$A$76),"")</f>
        <v/>
      </c>
      <c r="Q77" s="8" t="str">
        <f>IFERROR($C$76/SUMIFS('Job Number'!#REF!,'Job Number'!$A$2:$A$194,'Line Performance OK'!Q$1,'Job Number'!$B$2:$B$194,'Line Performance OK'!$C77,'Job Number'!$E$2:$E$194,'Line Performance OK'!$A$76),"")</f>
        <v/>
      </c>
      <c r="R77" s="8" t="str">
        <f>IFERROR($C$76/SUMIFS('Job Number'!#REF!,'Job Number'!$A$2:$A$194,'Line Performance OK'!R$1,'Job Number'!$B$2:$B$194,'Line Performance OK'!$C77,'Job Number'!$E$2:$E$194,'Line Performance OK'!$A$76),"")</f>
        <v/>
      </c>
      <c r="S77" s="8" t="str">
        <f>IFERROR($C$76/SUMIFS('Job Number'!#REF!,'Job Number'!$A$2:$A$194,'Line Performance OK'!S$1,'Job Number'!$B$2:$B$194,'Line Performance OK'!$C77,'Job Number'!$E$2:$E$194,'Line Performance OK'!$A$76),"")</f>
        <v/>
      </c>
      <c r="T77" s="8" t="str">
        <f>IFERROR($C$76/SUMIFS('Job Number'!#REF!,'Job Number'!$A$2:$A$194,'Line Performance OK'!T$1,'Job Number'!$B$2:$B$194,'Line Performance OK'!$C77,'Job Number'!$E$2:$E$194,'Line Performance OK'!$A$76),"")</f>
        <v/>
      </c>
      <c r="U77" s="8" t="str">
        <f>IFERROR($C$76/SUMIFS('Job Number'!#REF!,'Job Number'!$A$2:$A$194,'Line Performance OK'!U$1,'Job Number'!$B$2:$B$194,'Line Performance OK'!$C77,'Job Number'!$E$2:$E$194,'Line Performance OK'!$A$76),"")</f>
        <v/>
      </c>
      <c r="V77" s="8" t="str">
        <f>IFERROR($C$76/SUMIFS('Job Number'!#REF!,'Job Number'!$A$2:$A$194,'Line Performance OK'!V$1,'Job Number'!$B$2:$B$194,'Line Performance OK'!$C77,'Job Number'!$E$2:$E$194,'Line Performance OK'!$A$76),"")</f>
        <v/>
      </c>
      <c r="W77" s="8" t="str">
        <f>IFERROR($C$76/SUMIFS('Job Number'!#REF!,'Job Number'!$A$2:$A$194,'Line Performance OK'!W$1,'Job Number'!$B$2:$B$194,'Line Performance OK'!$C77,'Job Number'!$E$2:$E$194,'Line Performance OK'!$A$76),"")</f>
        <v/>
      </c>
      <c r="X77" s="8" t="str">
        <f>IFERROR($C$76/SUMIFS('Job Number'!#REF!,'Job Number'!$A$2:$A$194,'Line Performance OK'!X$1,'Job Number'!$B$2:$B$194,'Line Performance OK'!$C77,'Job Number'!$E$2:$E$194,'Line Performance OK'!$A$76),"")</f>
        <v/>
      </c>
      <c r="Y77" s="8" t="str">
        <f>IFERROR($C$76/SUMIFS('Job Number'!#REF!,'Job Number'!$A$2:$A$194,'Line Performance OK'!Y$1,'Job Number'!$B$2:$B$194,'Line Performance OK'!$C77,'Job Number'!$E$2:$E$194,'Line Performance OK'!$A$76),"")</f>
        <v/>
      </c>
      <c r="Z77" s="8" t="str">
        <f>IFERROR($C$76/SUMIFS('Job Number'!#REF!,'Job Number'!$A$2:$A$194,'Line Performance OK'!Z$1,'Job Number'!$B$2:$B$194,'Line Performance OK'!$C77,'Job Number'!$E$2:$E$194,'Line Performance OK'!$A$76),"")</f>
        <v/>
      </c>
      <c r="AA77" s="8" t="str">
        <f>IFERROR($C$76/SUMIFS('Job Number'!#REF!,'Job Number'!$A$2:$A$194,'Line Performance OK'!AA$1,'Job Number'!$B$2:$B$194,'Line Performance OK'!$C77,'Job Number'!$E$2:$E$194,'Line Performance OK'!$A$76),"")</f>
        <v/>
      </c>
      <c r="AB77" s="8" t="str">
        <f>IFERROR($C$76/SUMIFS('Job Number'!#REF!,'Job Number'!$A$2:$A$194,'Line Performance OK'!AB$1,'Job Number'!$B$2:$B$194,'Line Performance OK'!$C77,'Job Number'!$E$2:$E$194,'Line Performance OK'!$A$76),"")</f>
        <v/>
      </c>
      <c r="AC77" s="8" t="str">
        <f>IFERROR($C$76/SUMIFS('Job Number'!#REF!,'Job Number'!$A$2:$A$194,'Line Performance OK'!AC$1,'Job Number'!$B$2:$B$194,'Line Performance OK'!$C77,'Job Number'!$E$2:$E$194,'Line Performance OK'!$A$76),"")</f>
        <v/>
      </c>
      <c r="AD77" s="8" t="str">
        <f>IFERROR($C$76/SUMIFS('Job Number'!#REF!,'Job Number'!$A$2:$A$194,'Line Performance OK'!AD$1,'Job Number'!$B$2:$B$194,'Line Performance OK'!$C77,'Job Number'!$E$2:$E$194,'Line Performance OK'!$A$76),"")</f>
        <v/>
      </c>
      <c r="AE77" s="8" t="str">
        <f>IFERROR($C$76/SUMIFS('Job Number'!#REF!,'Job Number'!$A$2:$A$194,'Line Performance OK'!AE$1,'Job Number'!$B$2:$B$194,'Line Performance OK'!$C77,'Job Number'!$E$2:$E$194,'Line Performance OK'!$A$76),"")</f>
        <v/>
      </c>
      <c r="AF77" s="8" t="str">
        <f>IFERROR($C$76/SUMIFS('Job Number'!#REF!,'Job Number'!$A$2:$A$194,'Line Performance OK'!AF$1,'Job Number'!$B$2:$B$194,'Line Performance OK'!$C77,'Job Number'!$E$2:$E$194,'Line Performance OK'!$A$76),"")</f>
        <v/>
      </c>
      <c r="AG77" s="8" t="str">
        <f>IFERROR($C$76/SUMIFS('Job Number'!#REF!,'Job Number'!$A$2:$A$194,'Line Performance OK'!AG$1,'Job Number'!$B$2:$B$194,'Line Performance OK'!$C77,'Job Number'!$E$2:$E$194,'Line Performance OK'!$A$76),"")</f>
        <v/>
      </c>
      <c r="AH77" s="8" t="str">
        <f>IFERROR($C$76/SUMIFS('Job Number'!#REF!,'Job Number'!$A$2:$A$194,'Line Performance OK'!AH$1,'Job Number'!$B$2:$B$194,'Line Performance OK'!$C77,'Job Number'!$E$2:$E$194,'Line Performance OK'!$A$76),"")</f>
        <v/>
      </c>
    </row>
    <row r="78" spans="1:34" ht="14.25" customHeight="1">
      <c r="B78" s="5">
        <f>IFERROR(SUM(D78:AH78)/COUNTIF(D78:AH78,"&gt;0"),0)</f>
        <v>0.45999999999999996</v>
      </c>
      <c r="C78" s="53" t="e">
        <f>'Line Output'!#REF!</f>
        <v>#REF!</v>
      </c>
      <c r="D78" s="8" t="str">
        <f>IFERROR($C$76/SUMIFS('Job Number'!#REF!,'Job Number'!$A$2:$A$194,'Line Performance OK'!D$1,'Job Number'!$B$2:$B$194,'Line Performance OK'!$C78,'Job Number'!$E$2:$E$194,'Line Performance OK'!$A$76),"")</f>
        <v/>
      </c>
      <c r="E78" s="8" t="str">
        <f>IFERROR($C$76/SUMIFS('Job Number'!#REF!,'Job Number'!$A$2:$A$194,'Line Performance OK'!E$1,'Job Number'!$B$2:$B$194,'Line Performance OK'!$C78,'Job Number'!$E$2:$E$194,'Line Performance OK'!$A$76),"")</f>
        <v/>
      </c>
      <c r="F78" s="8"/>
      <c r="G78" s="8"/>
      <c r="H78" s="8" t="str">
        <f>IFERROR($C$76/SUMIFS('Job Number'!#REF!,'Job Number'!$A$2:$A$194,'Line Performance OK'!H$1,'Job Number'!$B$2:$B$194,'Line Performance OK'!$C78,'Job Number'!$E$2:$E$194,'Line Performance OK'!$A$76),"")</f>
        <v/>
      </c>
      <c r="I78" s="8" t="str">
        <f>IFERROR($C$76/SUMIFS('Job Number'!#REF!,'Job Number'!$A$2:$A$194,'Line Performance OK'!I$1,'Job Number'!$B$2:$B$194,'Line Performance OK'!$C78,'Job Number'!$E$2:$E$194,'Line Performance OK'!$A$76),"")</f>
        <v/>
      </c>
      <c r="J78" s="8">
        <v>0.28999999999999998</v>
      </c>
      <c r="K78" s="8" t="str">
        <f>IFERROR($C$76/SUMIFS('Job Number'!#REF!,'Job Number'!$A$2:$A$194,'Line Performance OK'!K$1,'Job Number'!$B$2:$B$194,'Line Performance OK'!$C78,'Job Number'!$E$2:$E$194,'Line Performance OK'!$A$76),"")</f>
        <v/>
      </c>
      <c r="L78" s="8" t="str">
        <f>IFERROR($C$76/SUMIFS('Job Number'!#REF!,'Job Number'!$A$2:$A$194,'Line Performance OK'!L$1,'Job Number'!$B$2:$B$194,'Line Performance OK'!$C78,'Job Number'!$E$2:$E$194,'Line Performance OK'!$A$76),"")</f>
        <v/>
      </c>
      <c r="M78" s="8">
        <v>0.63</v>
      </c>
      <c r="N78" s="8" t="str">
        <f>IFERROR($C$76/SUMIFS('Job Number'!#REF!,'Job Number'!$A$2:$A$194,'Line Performance OK'!N$1,'Job Number'!$B$2:$B$194,'Line Performance OK'!$C78,'Job Number'!$E$2:$E$194,'Line Performance OK'!$A$76),"")</f>
        <v/>
      </c>
      <c r="O78" s="8" t="str">
        <f>IFERROR($C$76/SUMIFS('Job Number'!#REF!,'Job Number'!$A$2:$A$194,'Line Performance OK'!O$1,'Job Number'!$B$2:$B$194,'Line Performance OK'!$C78,'Job Number'!$E$2:$E$194,'Line Performance OK'!$A$76),"")</f>
        <v/>
      </c>
      <c r="P78" s="8" t="str">
        <f>IFERROR($C$76/SUMIFS('Job Number'!#REF!,'Job Number'!$A$2:$A$194,'Line Performance OK'!P$1,'Job Number'!$B$2:$B$194,'Line Performance OK'!$C78,'Job Number'!$E$2:$E$194,'Line Performance OK'!$A$76),"")</f>
        <v/>
      </c>
      <c r="Q78" s="8" t="str">
        <f>IFERROR($C$76/SUMIFS('Job Number'!#REF!,'Job Number'!$A$2:$A$194,'Line Performance OK'!Q$1,'Job Number'!$B$2:$B$194,'Line Performance OK'!$C78,'Job Number'!$E$2:$E$194,'Line Performance OK'!$A$76),"")</f>
        <v/>
      </c>
      <c r="R78" s="8" t="str">
        <f>IFERROR($C$76/SUMIFS('Job Number'!#REF!,'Job Number'!$A$2:$A$194,'Line Performance OK'!R$1,'Job Number'!$B$2:$B$194,'Line Performance OK'!$C78,'Job Number'!$E$2:$E$194,'Line Performance OK'!$A$76),"")</f>
        <v/>
      </c>
      <c r="S78" s="8" t="str">
        <f>IFERROR($C$76/SUMIFS('Job Number'!#REF!,'Job Number'!$A$2:$A$194,'Line Performance OK'!S$1,'Job Number'!$B$2:$B$194,'Line Performance OK'!$C78,'Job Number'!$E$2:$E$194,'Line Performance OK'!$A$76),"")</f>
        <v/>
      </c>
      <c r="T78" s="8" t="str">
        <f>IFERROR($C$76/SUMIFS('Job Number'!#REF!,'Job Number'!$A$2:$A$194,'Line Performance OK'!T$1,'Job Number'!$B$2:$B$194,'Line Performance OK'!$C78,'Job Number'!$E$2:$E$194,'Line Performance OK'!$A$76),"")</f>
        <v/>
      </c>
      <c r="U78" s="8" t="str">
        <f>IFERROR($C$76/SUMIFS('Job Number'!#REF!,'Job Number'!$A$2:$A$194,'Line Performance OK'!U$1,'Job Number'!$B$2:$B$194,'Line Performance OK'!$C78,'Job Number'!$E$2:$E$194,'Line Performance OK'!$A$76),"")</f>
        <v/>
      </c>
      <c r="V78" s="8" t="str">
        <f>IFERROR($C$76/SUMIFS('Job Number'!#REF!,'Job Number'!$A$2:$A$194,'Line Performance OK'!V$1,'Job Number'!$B$2:$B$194,'Line Performance OK'!$C78,'Job Number'!$E$2:$E$194,'Line Performance OK'!$A$76),"")</f>
        <v/>
      </c>
      <c r="W78" s="8" t="str">
        <f>IFERROR($C$76/SUMIFS('Job Number'!#REF!,'Job Number'!$A$2:$A$194,'Line Performance OK'!W$1,'Job Number'!$B$2:$B$194,'Line Performance OK'!$C78,'Job Number'!$E$2:$E$194,'Line Performance OK'!$A$76),"")</f>
        <v/>
      </c>
      <c r="X78" s="8" t="str">
        <f>IFERROR($C$76/SUMIFS('Job Number'!#REF!,'Job Number'!$A$2:$A$194,'Line Performance OK'!X$1,'Job Number'!$B$2:$B$194,'Line Performance OK'!$C78,'Job Number'!$E$2:$E$194,'Line Performance OK'!$A$76),"")</f>
        <v/>
      </c>
      <c r="Y78" s="8" t="str">
        <f>IFERROR($C$76/SUMIFS('Job Number'!#REF!,'Job Number'!$A$2:$A$194,'Line Performance OK'!Y$1,'Job Number'!$B$2:$B$194,'Line Performance OK'!$C78,'Job Number'!$E$2:$E$194,'Line Performance OK'!$A$76),"")</f>
        <v/>
      </c>
      <c r="Z78" s="8" t="str">
        <f>IFERROR($C$76/SUMIFS('Job Number'!#REF!,'Job Number'!$A$2:$A$194,'Line Performance OK'!Z$1,'Job Number'!$B$2:$B$194,'Line Performance OK'!$C78,'Job Number'!$E$2:$E$194,'Line Performance OK'!$A$76),"")</f>
        <v/>
      </c>
      <c r="AA78" s="8" t="str">
        <f>IFERROR($C$76/SUMIFS('Job Number'!#REF!,'Job Number'!$A$2:$A$194,'Line Performance OK'!AA$1,'Job Number'!$B$2:$B$194,'Line Performance OK'!$C78,'Job Number'!$E$2:$E$194,'Line Performance OK'!$A$76),"")</f>
        <v/>
      </c>
      <c r="AB78" s="8" t="str">
        <f>IFERROR($C$76/SUMIFS('Job Number'!#REF!,'Job Number'!$A$2:$A$194,'Line Performance OK'!AB$1,'Job Number'!$B$2:$B$194,'Line Performance OK'!$C78,'Job Number'!$E$2:$E$194,'Line Performance OK'!$A$76),"")</f>
        <v/>
      </c>
      <c r="AC78" s="8" t="str">
        <f>IFERROR($C$76/SUMIFS('Job Number'!#REF!,'Job Number'!$A$2:$A$194,'Line Performance OK'!AC$1,'Job Number'!$B$2:$B$194,'Line Performance OK'!$C78,'Job Number'!$E$2:$E$194,'Line Performance OK'!$A$76),"")</f>
        <v/>
      </c>
      <c r="AD78" s="8" t="str">
        <f>IFERROR($C$76/SUMIFS('Job Number'!#REF!,'Job Number'!$A$2:$A$194,'Line Performance OK'!AD$1,'Job Number'!$B$2:$B$194,'Line Performance OK'!$C78,'Job Number'!$E$2:$E$194,'Line Performance OK'!$A$76),"")</f>
        <v/>
      </c>
      <c r="AE78" s="8" t="str">
        <f>IFERROR($C$76/SUMIFS('Job Number'!#REF!,'Job Number'!$A$2:$A$194,'Line Performance OK'!AE$1,'Job Number'!$B$2:$B$194,'Line Performance OK'!$C78,'Job Number'!$E$2:$E$194,'Line Performance OK'!$A$76),"")</f>
        <v/>
      </c>
      <c r="AF78" s="8" t="str">
        <f>IFERROR($C$76/SUMIFS('Job Number'!#REF!,'Job Number'!$A$2:$A$194,'Line Performance OK'!AF$1,'Job Number'!$B$2:$B$194,'Line Performance OK'!$C78,'Job Number'!$E$2:$E$194,'Line Performance OK'!$A$76),"")</f>
        <v/>
      </c>
      <c r="AG78" s="8" t="str">
        <f>IFERROR($C$76/SUMIFS('Job Number'!#REF!,'Job Number'!$A$2:$A$194,'Line Performance OK'!AG$1,'Job Number'!$B$2:$B$194,'Line Performance OK'!$C78,'Job Number'!$E$2:$E$194,'Line Performance OK'!$A$76),"")</f>
        <v/>
      </c>
      <c r="AH78" s="8" t="str">
        <f>IFERROR($C$76/SUMIFS('Job Number'!#REF!,'Job Number'!$A$2:$A$194,'Line Performance OK'!AH$1,'Job Number'!$B$2:$B$194,'Line Performance OK'!$C78,'Job Number'!$E$2:$E$194,'Line Performance OK'!$A$76),"")</f>
        <v/>
      </c>
    </row>
    <row r="79" spans="1:34" ht="14.25" customHeight="1"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8" customHeight="1">
      <c r="A80" s="42" t="e">
        <f>'Line Output'!#REF!</f>
        <v>#REF!</v>
      </c>
      <c r="B80" s="42" t="e">
        <f>'Line Output'!#REF!</f>
        <v>#REF!</v>
      </c>
      <c r="C80" s="52">
        <v>300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" customHeight="1">
      <c r="B81" s="5">
        <f>IFERROR(SUM(D81:AH81)/COUNTIF(D81:AH81,"&gt;0"),0)</f>
        <v>0</v>
      </c>
      <c r="C81" s="53" t="e">
        <f>'Line Output'!#REF!</f>
        <v>#REF!</v>
      </c>
      <c r="D81" s="8" t="str">
        <f>IFERROR($C$80/SUMIFS('Job Number'!#REF!,'Job Number'!$A$2:$A$194,'Line Performance OK'!D$1,'Job Number'!$B$2:$B$194,'Line Performance OK'!$C81,'Job Number'!$E$2:$E$194,'Line Performance OK'!$A$80),"")</f>
        <v/>
      </c>
      <c r="E81" s="8" t="str">
        <f>IFERROR($C$80/SUMIFS('Job Number'!#REF!,'Job Number'!$A$2:$A$194,'Line Performance OK'!E$1,'Job Number'!$B$2:$B$194,'Line Performance OK'!$C81,'Job Number'!$E$2:$E$194,'Line Performance OK'!$A$80),"")</f>
        <v/>
      </c>
      <c r="F81" s="8" t="str">
        <f>IFERROR($C$80/SUMIFS('Job Number'!#REF!,'Job Number'!$A$2:$A$194,'Line Performance OK'!F$1,'Job Number'!$B$2:$B$194,'Line Performance OK'!$C81,'Job Number'!$E$2:$E$194,'Line Performance OK'!$A$80),"")</f>
        <v/>
      </c>
      <c r="G81" s="8" t="str">
        <f>IFERROR($C$80/SUMIFS('Job Number'!#REF!,'Job Number'!$A$2:$A$194,'Line Performance OK'!G$1,'Job Number'!$B$2:$B$194,'Line Performance OK'!$C81,'Job Number'!$E$2:$E$194,'Line Performance OK'!$A$80),"")</f>
        <v/>
      </c>
      <c r="H81" s="8" t="str">
        <f>IFERROR($C$80/SUMIFS('Job Number'!#REF!,'Job Number'!$A$2:$A$194,'Line Performance OK'!H$1,'Job Number'!$B$2:$B$194,'Line Performance OK'!$C81,'Job Number'!$E$2:$E$194,'Line Performance OK'!$A$80),"")</f>
        <v/>
      </c>
      <c r="I81" s="8" t="str">
        <f>IFERROR($C$80/SUMIFS('Job Number'!#REF!,'Job Number'!$A$2:$A$194,'Line Performance OK'!I$1,'Job Number'!$B$2:$B$194,'Line Performance OK'!$C81,'Job Number'!$E$2:$E$194,'Line Performance OK'!$A$80),"")</f>
        <v/>
      </c>
      <c r="J81" s="8" t="str">
        <f>IFERROR($C$80/SUMIFS('Job Number'!#REF!,'Job Number'!$A$2:$A$194,'Line Performance OK'!J$1,'Job Number'!$B$2:$B$194,'Line Performance OK'!$C81,'Job Number'!$E$2:$E$194,'Line Performance OK'!$A$80),"")</f>
        <v/>
      </c>
      <c r="K81" s="8" t="str">
        <f>IFERROR($C$80/SUMIFS('Job Number'!#REF!,'Job Number'!$A$2:$A$194,'Line Performance OK'!K$1,'Job Number'!$B$2:$B$194,'Line Performance OK'!$C81,'Job Number'!$E$2:$E$194,'Line Performance OK'!$A$80),"")</f>
        <v/>
      </c>
      <c r="L81" s="8" t="str">
        <f>IFERROR($C$80/SUMIFS('Job Number'!#REF!,'Job Number'!$A$2:$A$194,'Line Performance OK'!L$1,'Job Number'!$B$2:$B$194,'Line Performance OK'!$C81,'Job Number'!$E$2:$E$194,'Line Performance OK'!$A$80),"")</f>
        <v/>
      </c>
      <c r="M81" s="8" t="str">
        <f>IFERROR($C$80/SUMIFS('Job Number'!#REF!,'Job Number'!$A$2:$A$194,'Line Performance OK'!M$1,'Job Number'!$B$2:$B$194,'Line Performance OK'!$C81,'Job Number'!$E$2:$E$194,'Line Performance OK'!$A$80),"")</f>
        <v/>
      </c>
      <c r="N81" s="8" t="str">
        <f>IFERROR($C$80/SUMIFS('Job Number'!#REF!,'Job Number'!$A$2:$A$194,'Line Performance OK'!N$1,'Job Number'!$B$2:$B$194,'Line Performance OK'!$C81,'Job Number'!$E$2:$E$194,'Line Performance OK'!$A$80),"")</f>
        <v/>
      </c>
      <c r="O81" s="8" t="str">
        <f>IFERROR($C$80/SUMIFS('Job Number'!#REF!,'Job Number'!$A$2:$A$194,'Line Performance OK'!O$1,'Job Number'!$B$2:$B$194,'Line Performance OK'!$C81,'Job Number'!$E$2:$E$194,'Line Performance OK'!$A$80),"")</f>
        <v/>
      </c>
      <c r="P81" s="8" t="str">
        <f>IFERROR($C$80/SUMIFS('Job Number'!#REF!,'Job Number'!$A$2:$A$194,'Line Performance OK'!P$1,'Job Number'!$B$2:$B$194,'Line Performance OK'!$C81,'Job Number'!$E$2:$E$194,'Line Performance OK'!$A$80),"")</f>
        <v/>
      </c>
      <c r="Q81" s="8" t="str">
        <f>IFERROR($C$80/SUMIFS('Job Number'!#REF!,'Job Number'!$A$2:$A$194,'Line Performance OK'!Q$1,'Job Number'!$B$2:$B$194,'Line Performance OK'!$C81,'Job Number'!$E$2:$E$194,'Line Performance OK'!$A$80),"")</f>
        <v/>
      </c>
      <c r="R81" s="8" t="str">
        <f>IFERROR($C$80/SUMIFS('Job Number'!#REF!,'Job Number'!$A$2:$A$194,'Line Performance OK'!R$1,'Job Number'!$B$2:$B$194,'Line Performance OK'!$C81,'Job Number'!$E$2:$E$194,'Line Performance OK'!$A$80),"")</f>
        <v/>
      </c>
      <c r="S81" s="8" t="str">
        <f>IFERROR($C$80/SUMIFS('Job Number'!#REF!,'Job Number'!$A$2:$A$194,'Line Performance OK'!S$1,'Job Number'!$B$2:$B$194,'Line Performance OK'!$C81,'Job Number'!$E$2:$E$194,'Line Performance OK'!$A$80),"")</f>
        <v/>
      </c>
      <c r="T81" s="8" t="str">
        <f>IFERROR($C$80/SUMIFS('Job Number'!#REF!,'Job Number'!$A$2:$A$194,'Line Performance OK'!T$1,'Job Number'!$B$2:$B$194,'Line Performance OK'!$C81,'Job Number'!$E$2:$E$194,'Line Performance OK'!$A$80),"")</f>
        <v/>
      </c>
      <c r="U81" s="8" t="str">
        <f>IFERROR($C$80/SUMIFS('Job Number'!#REF!,'Job Number'!$A$2:$A$194,'Line Performance OK'!U$1,'Job Number'!$B$2:$B$194,'Line Performance OK'!$C81,'Job Number'!$E$2:$E$194,'Line Performance OK'!$A$80),"")</f>
        <v/>
      </c>
      <c r="V81" s="8" t="str">
        <f>IFERROR($C$80/SUMIFS('Job Number'!#REF!,'Job Number'!$A$2:$A$194,'Line Performance OK'!V$1,'Job Number'!$B$2:$B$194,'Line Performance OK'!$C81,'Job Number'!$E$2:$E$194,'Line Performance OK'!$A$80),"")</f>
        <v/>
      </c>
      <c r="W81" s="8" t="str">
        <f>IFERROR($C$80/SUMIFS('Job Number'!#REF!,'Job Number'!$A$2:$A$194,'Line Performance OK'!W$1,'Job Number'!$B$2:$B$194,'Line Performance OK'!$C81,'Job Number'!$E$2:$E$194,'Line Performance OK'!$A$80),"")</f>
        <v/>
      </c>
      <c r="X81" s="8" t="str">
        <f>IFERROR($C$80/SUMIFS('Job Number'!#REF!,'Job Number'!$A$2:$A$194,'Line Performance OK'!X$1,'Job Number'!$B$2:$B$194,'Line Performance OK'!$C81,'Job Number'!$E$2:$E$194,'Line Performance OK'!$A$80),"")</f>
        <v/>
      </c>
      <c r="Y81" s="8" t="str">
        <f>IFERROR($C$80/SUMIFS('Job Number'!#REF!,'Job Number'!$A$2:$A$194,'Line Performance OK'!Y$1,'Job Number'!$B$2:$B$194,'Line Performance OK'!$C81,'Job Number'!$E$2:$E$194,'Line Performance OK'!$A$80),"")</f>
        <v/>
      </c>
      <c r="Z81" s="8" t="str">
        <f>IFERROR($C$80/SUMIFS('Job Number'!#REF!,'Job Number'!$A$2:$A$194,'Line Performance OK'!Z$1,'Job Number'!$B$2:$B$194,'Line Performance OK'!$C81,'Job Number'!$E$2:$E$194,'Line Performance OK'!$A$80),"")</f>
        <v/>
      </c>
      <c r="AA81" s="8" t="str">
        <f>IFERROR($C$80/SUMIFS('Job Number'!#REF!,'Job Number'!$A$2:$A$194,'Line Performance OK'!AA$1,'Job Number'!$B$2:$B$194,'Line Performance OK'!$C81,'Job Number'!$E$2:$E$194,'Line Performance OK'!$A$80),"")</f>
        <v/>
      </c>
      <c r="AB81" s="8" t="str">
        <f>IFERROR($C$80/SUMIFS('Job Number'!#REF!,'Job Number'!$A$2:$A$194,'Line Performance OK'!AB$1,'Job Number'!$B$2:$B$194,'Line Performance OK'!$C81,'Job Number'!$E$2:$E$194,'Line Performance OK'!$A$80),"")</f>
        <v/>
      </c>
      <c r="AC81" s="8" t="str">
        <f>IFERROR($C$80/SUMIFS('Job Number'!#REF!,'Job Number'!$A$2:$A$194,'Line Performance OK'!AC$1,'Job Number'!$B$2:$B$194,'Line Performance OK'!$C81,'Job Number'!$E$2:$E$194,'Line Performance OK'!$A$80),"")</f>
        <v/>
      </c>
      <c r="AD81" s="8" t="str">
        <f>IFERROR($C$80/SUMIFS('Job Number'!#REF!,'Job Number'!$A$2:$A$194,'Line Performance OK'!AD$1,'Job Number'!$B$2:$B$194,'Line Performance OK'!$C81,'Job Number'!$E$2:$E$194,'Line Performance OK'!$A$80),"")</f>
        <v/>
      </c>
      <c r="AE81" s="8" t="str">
        <f>IFERROR($C$80/SUMIFS('Job Number'!#REF!,'Job Number'!$A$2:$A$194,'Line Performance OK'!AE$1,'Job Number'!$B$2:$B$194,'Line Performance OK'!$C81,'Job Number'!$E$2:$E$194,'Line Performance OK'!$A$80),"")</f>
        <v/>
      </c>
      <c r="AF81" s="8" t="str">
        <f>IFERROR($C$80/SUMIFS('Job Number'!#REF!,'Job Number'!$A$2:$A$194,'Line Performance OK'!AF$1,'Job Number'!$B$2:$B$194,'Line Performance OK'!$C81,'Job Number'!$E$2:$E$194,'Line Performance OK'!$A$80),"")</f>
        <v/>
      </c>
      <c r="AG81" s="8" t="str">
        <f>IFERROR($C$80/SUMIFS('Job Number'!#REF!,'Job Number'!$A$2:$A$194,'Line Performance OK'!AG$1,'Job Number'!$B$2:$B$194,'Line Performance OK'!$C81,'Job Number'!$E$2:$E$194,'Line Performance OK'!$A$80),"")</f>
        <v/>
      </c>
      <c r="AH81" s="8" t="str">
        <f>IFERROR($C$80/SUMIFS('Job Number'!#REF!,'Job Number'!$A$2:$A$194,'Line Performance OK'!AH$1,'Job Number'!$B$2:$B$194,'Line Performance OK'!$C81,'Job Number'!$E$2:$E$194,'Line Performance OK'!$A$80),"")</f>
        <v/>
      </c>
    </row>
    <row r="82" spans="1:34" ht="14.25" customHeight="1"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8" customHeight="1">
      <c r="A83" s="108" t="e">
        <f>'Line Output'!#REF!</f>
        <v>#REF!</v>
      </c>
      <c r="B83" s="108" t="e">
        <f>'Line Output'!#REF!</f>
        <v>#REF!</v>
      </c>
      <c r="C83" s="109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15" customHeight="1">
      <c r="A84" s="110"/>
      <c r="B84" s="111">
        <f>IFERROR(SUM(D84:AH84)/COUNTIF(D84:AH84,"&gt;0"),0)</f>
        <v>0</v>
      </c>
      <c r="C84" s="112" t="e">
        <f>'Line Output'!#REF!</f>
        <v>#REF!</v>
      </c>
      <c r="D84" s="8" t="str">
        <f>IFERROR($C$83/SUMIFS('Job Number'!#REF!,'Job Number'!$A$2:$A$194,'Line Performance OK'!D$1,'Job Number'!$B$2:$B$194,'Line Performance OK'!$C84,'Job Number'!$E$2:$E$194,'Line Performance OK'!$A$83),"")</f>
        <v/>
      </c>
      <c r="E84" s="8" t="str">
        <f>IFERROR($C$83/SUMIFS('Job Number'!#REF!,'Job Number'!$A$2:$A$194,'Line Performance OK'!E$1,'Job Number'!$B$2:$B$194,'Line Performance OK'!$C84,'Job Number'!$E$2:$E$194,'Line Performance OK'!$A$83),"")</f>
        <v/>
      </c>
      <c r="F84" s="8" t="str">
        <f>IFERROR($C$83/SUMIFS('Job Number'!#REF!,'Job Number'!$A$2:$A$194,'Line Performance OK'!F$1,'Job Number'!$B$2:$B$194,'Line Performance OK'!$C84,'Job Number'!$E$2:$E$194,'Line Performance OK'!$A$83),"")</f>
        <v/>
      </c>
      <c r="G84" s="8" t="str">
        <f>IFERROR($C$83/SUMIFS('Job Number'!#REF!,'Job Number'!$A$2:$A$194,'Line Performance OK'!G$1,'Job Number'!$B$2:$B$194,'Line Performance OK'!$C84,'Job Number'!$E$2:$E$194,'Line Performance OK'!$A$83),"")</f>
        <v/>
      </c>
      <c r="H84" s="8" t="str">
        <f>IFERROR($C$83/SUMIFS('Job Number'!#REF!,'Job Number'!$A$2:$A$194,'Line Performance OK'!H$1,'Job Number'!$B$2:$B$194,'Line Performance OK'!$C84,'Job Number'!$E$2:$E$194,'Line Performance OK'!$A$83),"")</f>
        <v/>
      </c>
      <c r="I84" s="8" t="str">
        <f>IFERROR($C$83/SUMIFS('Job Number'!#REF!,'Job Number'!$A$2:$A$194,'Line Performance OK'!I$1,'Job Number'!$B$2:$B$194,'Line Performance OK'!$C84,'Job Number'!$E$2:$E$194,'Line Performance OK'!$A$83),"")</f>
        <v/>
      </c>
      <c r="J84" s="8" t="str">
        <f>IFERROR($C$83/SUMIFS('Job Number'!#REF!,'Job Number'!$A$2:$A$194,'Line Performance OK'!J$1,'Job Number'!$B$2:$B$194,'Line Performance OK'!$C84,'Job Number'!$E$2:$E$194,'Line Performance OK'!$A$83),"")</f>
        <v/>
      </c>
      <c r="K84" s="8" t="str">
        <f>IFERROR($C$83/SUMIFS('Job Number'!#REF!,'Job Number'!$A$2:$A$194,'Line Performance OK'!K$1,'Job Number'!$B$2:$B$194,'Line Performance OK'!$C84,'Job Number'!$E$2:$E$194,'Line Performance OK'!$A$83),"")</f>
        <v/>
      </c>
      <c r="L84" s="107" t="str">
        <f>IFERROR($C$83/SUMIFS('Job Number'!#REF!,'Job Number'!$A$2:$A$194,'Line Performance OK'!L$1,'Job Number'!$B$2:$B$194,'Line Performance OK'!$C84,'Job Number'!$E$2:$E$194,'Line Performance OK'!$A$83),"")</f>
        <v/>
      </c>
      <c r="M84" s="107" t="str">
        <f>IFERROR($C$83/SUMIFS('Job Number'!#REF!,'Job Number'!$A$2:$A$194,'Line Performance OK'!M$1,'Job Number'!$B$2:$B$194,'Line Performance OK'!$C84,'Job Number'!$E$2:$E$194,'Line Performance OK'!$A$83),"")</f>
        <v/>
      </c>
      <c r="N84" s="8" t="str">
        <f>IFERROR($C$83/SUMIFS('Job Number'!#REF!,'Job Number'!$A$2:$A$194,'Line Performance OK'!N$1,'Job Number'!$B$2:$B$194,'Line Performance OK'!$C84,'Job Number'!$E$2:$E$194,'Line Performance OK'!$A$83),"")</f>
        <v/>
      </c>
      <c r="O84" s="8" t="str">
        <f>IFERROR($C$83/SUMIFS('Job Number'!#REF!,'Job Number'!$A$2:$A$194,'Line Performance OK'!O$1,'Job Number'!$B$2:$B$194,'Line Performance OK'!$C84,'Job Number'!$E$2:$E$194,'Line Performance OK'!$A$83),"")</f>
        <v/>
      </c>
      <c r="P84" s="8" t="str">
        <f>IFERROR($C$83/SUMIFS('Job Number'!#REF!,'Job Number'!$A$2:$A$194,'Line Performance OK'!P$1,'Job Number'!$B$2:$B$194,'Line Performance OK'!$C84,'Job Number'!$E$2:$E$194,'Line Performance OK'!$A$83),"")</f>
        <v/>
      </c>
      <c r="Q84" s="8" t="str">
        <f>IFERROR($C$83/SUMIFS('Job Number'!#REF!,'Job Number'!$A$2:$A$194,'Line Performance OK'!Q$1,'Job Number'!$B$2:$B$194,'Line Performance OK'!$C84,'Job Number'!$E$2:$E$194,'Line Performance OK'!$A$83),"")</f>
        <v/>
      </c>
      <c r="R84" s="8" t="str">
        <f>IFERROR($C$83/SUMIFS('Job Number'!#REF!,'Job Number'!$A$2:$A$194,'Line Performance OK'!R$1,'Job Number'!$B$2:$B$194,'Line Performance OK'!$C84,'Job Number'!$E$2:$E$194,'Line Performance OK'!$A$83),"")</f>
        <v/>
      </c>
      <c r="S84" s="8" t="str">
        <f>IFERROR($C$83/SUMIFS('Job Number'!#REF!,'Job Number'!$A$2:$A$194,'Line Performance OK'!S$1,'Job Number'!$B$2:$B$194,'Line Performance OK'!$C84,'Job Number'!$E$2:$E$194,'Line Performance OK'!$A$83),"")</f>
        <v/>
      </c>
      <c r="T84" s="8" t="str">
        <f>IFERROR($C$83/SUMIFS('Job Number'!#REF!,'Job Number'!$A$2:$A$194,'Line Performance OK'!T$1,'Job Number'!$B$2:$B$194,'Line Performance OK'!$C84,'Job Number'!$E$2:$E$194,'Line Performance OK'!$A$83),"")</f>
        <v/>
      </c>
      <c r="U84" s="8" t="str">
        <f>IFERROR($C$83/SUMIFS('Job Number'!#REF!,'Job Number'!$A$2:$A$194,'Line Performance OK'!U$1,'Job Number'!$B$2:$B$194,'Line Performance OK'!$C84,'Job Number'!$E$2:$E$194,'Line Performance OK'!$A$83),"")</f>
        <v/>
      </c>
      <c r="V84" s="8" t="str">
        <f>IFERROR($C$83/SUMIFS('Job Number'!#REF!,'Job Number'!$A$2:$A$194,'Line Performance OK'!V$1,'Job Number'!$B$2:$B$194,'Line Performance OK'!$C84,'Job Number'!$E$2:$E$194,'Line Performance OK'!$A$83),"")</f>
        <v/>
      </c>
      <c r="W84" s="8" t="str">
        <f>IFERROR($C$83/SUMIFS('Job Number'!#REF!,'Job Number'!$A$2:$A$194,'Line Performance OK'!W$1,'Job Number'!$B$2:$B$194,'Line Performance OK'!$C84,'Job Number'!$E$2:$E$194,'Line Performance OK'!$A$83),"")</f>
        <v/>
      </c>
      <c r="X84" s="8" t="str">
        <f>IFERROR($C$83/SUMIFS('Job Number'!#REF!,'Job Number'!$A$2:$A$194,'Line Performance OK'!X$1,'Job Number'!$B$2:$B$194,'Line Performance OK'!$C84,'Job Number'!$E$2:$E$194,'Line Performance OK'!$A$83),"")</f>
        <v/>
      </c>
      <c r="Y84" s="8" t="str">
        <f>IFERROR($C$83/SUMIFS('Job Number'!#REF!,'Job Number'!$A$2:$A$194,'Line Performance OK'!Y$1,'Job Number'!$B$2:$B$194,'Line Performance OK'!$C84,'Job Number'!$E$2:$E$194,'Line Performance OK'!$A$83),"")</f>
        <v/>
      </c>
      <c r="Z84" s="8" t="str">
        <f>IFERROR($C$83/SUMIFS('Job Number'!#REF!,'Job Number'!$A$2:$A$194,'Line Performance OK'!Z$1,'Job Number'!$B$2:$B$194,'Line Performance OK'!$C84,'Job Number'!$E$2:$E$194,'Line Performance OK'!$A$83),"")</f>
        <v/>
      </c>
      <c r="AA84" s="8" t="str">
        <f>IFERROR($C$83/SUMIFS('Job Number'!#REF!,'Job Number'!$A$2:$A$194,'Line Performance OK'!AA$1,'Job Number'!$B$2:$B$194,'Line Performance OK'!$C84,'Job Number'!$E$2:$E$194,'Line Performance OK'!$A$83),"")</f>
        <v/>
      </c>
      <c r="AB84" s="8" t="str">
        <f>IFERROR($C$83/SUMIFS('Job Number'!#REF!,'Job Number'!$A$2:$A$194,'Line Performance OK'!AB$1,'Job Number'!$B$2:$B$194,'Line Performance OK'!$C84,'Job Number'!$E$2:$E$194,'Line Performance OK'!$A$83),"")</f>
        <v/>
      </c>
      <c r="AC84" s="8" t="str">
        <f>IFERROR($C$83/SUMIFS('Job Number'!#REF!,'Job Number'!$A$2:$A$194,'Line Performance OK'!AC$1,'Job Number'!$B$2:$B$194,'Line Performance OK'!$C84,'Job Number'!$E$2:$E$194,'Line Performance OK'!$A$83),"")</f>
        <v/>
      </c>
      <c r="AD84" s="8" t="str">
        <f>IFERROR($C$83/SUMIFS('Job Number'!#REF!,'Job Number'!$A$2:$A$194,'Line Performance OK'!AD$1,'Job Number'!$B$2:$B$194,'Line Performance OK'!$C84,'Job Number'!$E$2:$E$194,'Line Performance OK'!$A$83),"")</f>
        <v/>
      </c>
      <c r="AE84" s="8" t="str">
        <f>IFERROR($C$83/SUMIFS('Job Number'!#REF!,'Job Number'!$A$2:$A$194,'Line Performance OK'!AE$1,'Job Number'!$B$2:$B$194,'Line Performance OK'!$C84,'Job Number'!$E$2:$E$194,'Line Performance OK'!$A$83),"")</f>
        <v/>
      </c>
      <c r="AF84" s="8" t="str">
        <f>IFERROR($C$83/SUMIFS('Job Number'!#REF!,'Job Number'!$A$2:$A$194,'Line Performance OK'!AF$1,'Job Number'!$B$2:$B$194,'Line Performance OK'!$C84,'Job Number'!$E$2:$E$194,'Line Performance OK'!$A$83),"")</f>
        <v/>
      </c>
      <c r="AG84" s="8" t="str">
        <f>IFERROR($C$83/SUMIFS('Job Number'!#REF!,'Job Number'!$A$2:$A$194,'Line Performance OK'!AG$1,'Job Number'!$B$2:$B$194,'Line Performance OK'!$C84,'Job Number'!$E$2:$E$194,'Line Performance OK'!$A$83),"")</f>
        <v/>
      </c>
      <c r="AH84" s="8" t="str">
        <f>IFERROR($C$83/SUMIFS('Job Number'!#REF!,'Job Number'!$A$2:$A$194,'Line Performance OK'!AH$1,'Job Number'!$B$2:$B$194,'Line Performance OK'!$C84,'Job Number'!$E$2:$E$194,'Line Performance OK'!$A$83),"")</f>
        <v/>
      </c>
    </row>
    <row r="85" spans="1:34" ht="14.25" customHeight="1"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8" customHeight="1">
      <c r="A86" s="42" t="e">
        <f>'Line Output'!#REF!</f>
        <v>#REF!</v>
      </c>
      <c r="B86" s="42" t="e">
        <f>'Line Output'!#REF!</f>
        <v>#REF!</v>
      </c>
      <c r="C86" s="52">
        <v>133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15" customHeight="1">
      <c r="B87" s="5">
        <f>IFERROR(SUM(D87:AH87)/COUNTIF(D87:AH87,"&gt;0"),0)</f>
        <v>0</v>
      </c>
      <c r="C87" s="53" t="e">
        <f>'Line Output'!#REF!</f>
        <v>#REF!</v>
      </c>
      <c r="D87" s="8" t="str">
        <f>IFERROR($C$86/SUMIFS('Job Number'!#REF!,'Job Number'!$A$2:$A$194,'Line Performance OK'!D$1,'Job Number'!$B$2:$B$194,'Line Performance OK'!$C87,'Job Number'!$E$2:$E$194,'Line Performance OK'!$A$86),"")</f>
        <v/>
      </c>
      <c r="E87" s="8" t="str">
        <f>IFERROR($C$86/SUMIFS('Job Number'!#REF!,'Job Number'!$A$2:$A$194,'Line Performance OK'!E$1,'Job Number'!$B$2:$B$194,'Line Performance OK'!$C87,'Job Number'!$E$2:$E$194,'Line Performance OK'!$A$86),"")</f>
        <v/>
      </c>
      <c r="F87" s="8" t="str">
        <f>IFERROR($C$86/SUMIFS('Job Number'!#REF!,'Job Number'!$A$2:$A$194,'Line Performance OK'!F$1,'Job Number'!$B$2:$B$194,'Line Performance OK'!$C87,'Job Number'!$E$2:$E$194,'Line Performance OK'!$A$86),"")</f>
        <v/>
      </c>
      <c r="G87" s="8" t="str">
        <f>IFERROR($C$86/SUMIFS('Job Number'!#REF!,'Job Number'!$A$2:$A$194,'Line Performance OK'!G$1,'Job Number'!$B$2:$B$194,'Line Performance OK'!$C87,'Job Number'!$E$2:$E$194,'Line Performance OK'!$A$86),"")</f>
        <v/>
      </c>
      <c r="H87" s="8" t="str">
        <f>IFERROR($C$86/SUMIFS('Job Number'!#REF!,'Job Number'!$A$2:$A$194,'Line Performance OK'!H$1,'Job Number'!$B$2:$B$194,'Line Performance OK'!$C87,'Job Number'!$E$2:$E$194,'Line Performance OK'!$A$86),"")</f>
        <v/>
      </c>
      <c r="I87" s="8" t="str">
        <f>IFERROR($C$86/SUMIFS('Job Number'!#REF!,'Job Number'!$A$2:$A$194,'Line Performance OK'!I$1,'Job Number'!$B$2:$B$194,'Line Performance OK'!$C87,'Job Number'!$E$2:$E$194,'Line Performance OK'!$A$86),"")</f>
        <v/>
      </c>
      <c r="J87" s="8" t="str">
        <f>IFERROR($C$86/SUMIFS('Job Number'!#REF!,'Job Number'!$A$2:$A$194,'Line Performance OK'!J$1,'Job Number'!$B$2:$B$194,'Line Performance OK'!$C87,'Job Number'!$E$2:$E$194,'Line Performance OK'!$A$86),"")</f>
        <v/>
      </c>
      <c r="K87" s="8" t="str">
        <f>IFERROR($C$86/SUMIFS('Job Number'!#REF!,'Job Number'!$A$2:$A$194,'Line Performance OK'!K$1,'Job Number'!$B$2:$B$194,'Line Performance OK'!$C87,'Job Number'!$E$2:$E$194,'Line Performance OK'!$A$86),"")</f>
        <v/>
      </c>
      <c r="L87" s="8" t="str">
        <f>IFERROR($C$86/SUMIFS('Job Number'!#REF!,'Job Number'!$A$2:$A$194,'Line Performance OK'!L$1,'Job Number'!$B$2:$B$194,'Line Performance OK'!$C87,'Job Number'!$E$2:$E$194,'Line Performance OK'!$A$86),"")</f>
        <v/>
      </c>
      <c r="M87" s="8" t="str">
        <f>IFERROR($C$86/SUMIFS('Job Number'!#REF!,'Job Number'!$A$2:$A$194,'Line Performance OK'!M$1,'Job Number'!$B$2:$B$194,'Line Performance OK'!$C87,'Job Number'!$E$2:$E$194,'Line Performance OK'!$A$86),"")</f>
        <v/>
      </c>
      <c r="N87" s="8" t="str">
        <f>IFERROR($C$86/SUMIFS('Job Number'!#REF!,'Job Number'!$A$2:$A$194,'Line Performance OK'!N$1,'Job Number'!$B$2:$B$194,'Line Performance OK'!$C87,'Job Number'!$E$2:$E$194,'Line Performance OK'!$A$86),"")</f>
        <v/>
      </c>
      <c r="O87" s="8" t="str">
        <f>IFERROR($C$86/SUMIFS('Job Number'!#REF!,'Job Number'!$A$2:$A$194,'Line Performance OK'!O$1,'Job Number'!$B$2:$B$194,'Line Performance OK'!$C87,'Job Number'!$E$2:$E$194,'Line Performance OK'!$A$86),"")</f>
        <v/>
      </c>
      <c r="P87" s="8" t="str">
        <f>IFERROR($C$86/SUMIFS('Job Number'!#REF!,'Job Number'!$A$2:$A$194,'Line Performance OK'!P$1,'Job Number'!$B$2:$B$194,'Line Performance OK'!$C87,'Job Number'!$E$2:$E$194,'Line Performance OK'!$A$86),"")</f>
        <v/>
      </c>
      <c r="Q87" s="8" t="str">
        <f>IFERROR($C$86/SUMIFS('Job Number'!#REF!,'Job Number'!$A$2:$A$194,'Line Performance OK'!Q$1,'Job Number'!$B$2:$B$194,'Line Performance OK'!$C87,'Job Number'!$E$2:$E$194,'Line Performance OK'!$A$86),"")</f>
        <v/>
      </c>
      <c r="R87" s="8" t="str">
        <f>IFERROR($C$86/SUMIFS('Job Number'!#REF!,'Job Number'!$A$2:$A$194,'Line Performance OK'!R$1,'Job Number'!$B$2:$B$194,'Line Performance OK'!$C87,'Job Number'!$E$2:$E$194,'Line Performance OK'!$A$86),"")</f>
        <v/>
      </c>
      <c r="S87" s="8" t="str">
        <f>IFERROR($C$86/SUMIFS('Job Number'!#REF!,'Job Number'!$A$2:$A$194,'Line Performance OK'!S$1,'Job Number'!$B$2:$B$194,'Line Performance OK'!$C87,'Job Number'!$E$2:$E$194,'Line Performance OK'!$A$86),"")</f>
        <v/>
      </c>
      <c r="T87" s="8" t="str">
        <f>IFERROR($C$86/SUMIFS('Job Number'!#REF!,'Job Number'!$A$2:$A$194,'Line Performance OK'!T$1,'Job Number'!$B$2:$B$194,'Line Performance OK'!$C87,'Job Number'!$E$2:$E$194,'Line Performance OK'!$A$86),"")</f>
        <v/>
      </c>
      <c r="U87" s="8" t="str">
        <f>IFERROR($C$86/SUMIFS('Job Number'!#REF!,'Job Number'!$A$2:$A$194,'Line Performance OK'!U$1,'Job Number'!$B$2:$B$194,'Line Performance OK'!$C87,'Job Number'!$E$2:$E$194,'Line Performance OK'!$A$86),"")</f>
        <v/>
      </c>
      <c r="V87" s="8" t="str">
        <f>IFERROR($C$86/SUMIFS('Job Number'!#REF!,'Job Number'!$A$2:$A$194,'Line Performance OK'!V$1,'Job Number'!$B$2:$B$194,'Line Performance OK'!$C87,'Job Number'!$E$2:$E$194,'Line Performance OK'!$A$86),"")</f>
        <v/>
      </c>
      <c r="W87" s="8" t="str">
        <f>IFERROR($C$86/SUMIFS('Job Number'!#REF!,'Job Number'!$A$2:$A$194,'Line Performance OK'!W$1,'Job Number'!$B$2:$B$194,'Line Performance OK'!$C87,'Job Number'!$E$2:$E$194,'Line Performance OK'!$A$86),"")</f>
        <v/>
      </c>
      <c r="X87" s="8" t="str">
        <f>IFERROR($C$86/SUMIFS('Job Number'!#REF!,'Job Number'!$A$2:$A$194,'Line Performance OK'!X$1,'Job Number'!$B$2:$B$194,'Line Performance OK'!$C87,'Job Number'!$E$2:$E$194,'Line Performance OK'!$A$86),"")</f>
        <v/>
      </c>
      <c r="Y87" s="8" t="str">
        <f>IFERROR($C$86/SUMIFS('Job Number'!#REF!,'Job Number'!$A$2:$A$194,'Line Performance OK'!Y$1,'Job Number'!$B$2:$B$194,'Line Performance OK'!$C87,'Job Number'!$E$2:$E$194,'Line Performance OK'!$A$86),"")</f>
        <v/>
      </c>
      <c r="Z87" s="8" t="str">
        <f>IFERROR($C$86/SUMIFS('Job Number'!#REF!,'Job Number'!$A$2:$A$194,'Line Performance OK'!Z$1,'Job Number'!$B$2:$B$194,'Line Performance OK'!$C87,'Job Number'!$E$2:$E$194,'Line Performance OK'!$A$86),"")</f>
        <v/>
      </c>
      <c r="AA87" s="8" t="str">
        <f>IFERROR($C$86/SUMIFS('Job Number'!#REF!,'Job Number'!$A$2:$A$194,'Line Performance OK'!AA$1,'Job Number'!$B$2:$B$194,'Line Performance OK'!$C87,'Job Number'!$E$2:$E$194,'Line Performance OK'!$A$86),"")</f>
        <v/>
      </c>
      <c r="AB87" s="8" t="str">
        <f>IFERROR($C$86/SUMIFS('Job Number'!#REF!,'Job Number'!$A$2:$A$194,'Line Performance OK'!AB$1,'Job Number'!$B$2:$B$194,'Line Performance OK'!$C87,'Job Number'!$E$2:$E$194,'Line Performance OK'!$A$86),"")</f>
        <v/>
      </c>
      <c r="AC87" s="8" t="str">
        <f>IFERROR($C$86/SUMIFS('Job Number'!#REF!,'Job Number'!$A$2:$A$194,'Line Performance OK'!AC$1,'Job Number'!$B$2:$B$194,'Line Performance OK'!$C87,'Job Number'!$E$2:$E$194,'Line Performance OK'!$A$86),"")</f>
        <v/>
      </c>
      <c r="AD87" s="8" t="str">
        <f>IFERROR($C$86/SUMIFS('Job Number'!#REF!,'Job Number'!$A$2:$A$194,'Line Performance OK'!AD$1,'Job Number'!$B$2:$B$194,'Line Performance OK'!$C87,'Job Number'!$E$2:$E$194,'Line Performance OK'!$A$86),"")</f>
        <v/>
      </c>
      <c r="AE87" s="8" t="str">
        <f>IFERROR($C$86/SUMIFS('Job Number'!#REF!,'Job Number'!$A$2:$A$194,'Line Performance OK'!AE$1,'Job Number'!$B$2:$B$194,'Line Performance OK'!$C87,'Job Number'!$E$2:$E$194,'Line Performance OK'!$A$86),"")</f>
        <v/>
      </c>
      <c r="AF87" s="8" t="str">
        <f>IFERROR($C$86/SUMIFS('Job Number'!#REF!,'Job Number'!$A$2:$A$194,'Line Performance OK'!AF$1,'Job Number'!$B$2:$B$194,'Line Performance OK'!$C87,'Job Number'!$E$2:$E$194,'Line Performance OK'!$A$86),"")</f>
        <v/>
      </c>
      <c r="AG87" s="8" t="str">
        <f>IFERROR($C$86/SUMIFS('Job Number'!#REF!,'Job Number'!$A$2:$A$194,'Line Performance OK'!AG$1,'Job Number'!$B$2:$B$194,'Line Performance OK'!$C87,'Job Number'!$E$2:$E$194,'Line Performance OK'!$A$86),"")</f>
        <v/>
      </c>
      <c r="AH87" s="8" t="str">
        <f>IFERROR($C$86/SUMIFS('Job Number'!#REF!,'Job Number'!$A$2:$A$194,'Line Performance OK'!AH$1,'Job Number'!$B$2:$B$194,'Line Performance OK'!$C87,'Job Number'!$E$2:$E$194,'Line Performance OK'!$A$86),"")</f>
        <v/>
      </c>
    </row>
    <row r="88" spans="1:34" ht="14.25" customHeight="1"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8" customHeight="1">
      <c r="A89" s="42" t="e">
        <f>'Line Output'!#REF!</f>
        <v>#REF!</v>
      </c>
      <c r="B89" s="42" t="e">
        <f>'Line Output'!#REF!</f>
        <v>#REF!</v>
      </c>
      <c r="C89" s="52">
        <v>900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15" customHeight="1">
      <c r="B90" s="5">
        <f>IFERROR(SUM(D90:AH90)/COUNTIF(D90:AH90,"&gt;0"),0)</f>
        <v>0</v>
      </c>
      <c r="C90" s="53" t="e">
        <f>'Line Output'!#REF!</f>
        <v>#REF!</v>
      </c>
      <c r="D90" s="8" t="str">
        <f>IFERROR($C$89/SUMIFS('Job Number'!#REF!,'Job Number'!$A$2:$A$194,'Line Performance OK'!D$1,'Job Number'!$B$2:$B$194,'Line Performance OK'!$C90,'Job Number'!$E$2:$E$194,'Line Performance OK'!$A$89),"")</f>
        <v/>
      </c>
      <c r="E90" s="8" t="str">
        <f>IFERROR($C$89/SUMIFS('Job Number'!#REF!,'Job Number'!$A$2:$A$194,'Line Performance OK'!E$1,'Job Number'!$B$2:$B$194,'Line Performance OK'!$C90,'Job Number'!$E$2:$E$194,'Line Performance OK'!$A$89),"")</f>
        <v/>
      </c>
      <c r="F90" s="8" t="str">
        <f>IFERROR($C$89/SUMIFS('Job Number'!#REF!,'Job Number'!$A$2:$A$194,'Line Performance OK'!F$1,'Job Number'!$B$2:$B$194,'Line Performance OK'!$C90,'Job Number'!$E$2:$E$194,'Line Performance OK'!$A$89),"")</f>
        <v/>
      </c>
      <c r="G90" s="8" t="str">
        <f>IFERROR($C$89/SUMIFS('Job Number'!#REF!,'Job Number'!$A$2:$A$194,'Line Performance OK'!G$1,'Job Number'!$B$2:$B$194,'Line Performance OK'!$C90,'Job Number'!$E$2:$E$194,'Line Performance OK'!$A$89),"")</f>
        <v/>
      </c>
      <c r="H90" s="8" t="str">
        <f>IFERROR($C$89/SUMIFS('Job Number'!#REF!,'Job Number'!$A$2:$A$194,'Line Performance OK'!H$1,'Job Number'!$B$2:$B$194,'Line Performance OK'!$C90,'Job Number'!$E$2:$E$194,'Line Performance OK'!$A$89),"")</f>
        <v/>
      </c>
      <c r="I90" s="8" t="str">
        <f>IFERROR($C$89/SUMIFS('Job Number'!#REF!,'Job Number'!$A$2:$A$194,'Line Performance OK'!I$1,'Job Number'!$B$2:$B$194,'Line Performance OK'!$C90,'Job Number'!$E$2:$E$194,'Line Performance OK'!$A$89),"")</f>
        <v/>
      </c>
      <c r="J90" s="8" t="str">
        <f>IFERROR($C$89/SUMIFS('Job Number'!#REF!,'Job Number'!$A$2:$A$194,'Line Performance OK'!J$1,'Job Number'!$B$2:$B$194,'Line Performance OK'!$C90,'Job Number'!$E$2:$E$194,'Line Performance OK'!$A$89),"")</f>
        <v/>
      </c>
      <c r="K90" s="8" t="str">
        <f>IFERROR($C$89/SUMIFS('Job Number'!#REF!,'Job Number'!$A$2:$A$194,'Line Performance OK'!K$1,'Job Number'!$B$2:$B$194,'Line Performance OK'!$C90,'Job Number'!$E$2:$E$194,'Line Performance OK'!$A$89),"")</f>
        <v/>
      </c>
      <c r="L90" s="8" t="str">
        <f>IFERROR($C$89/SUMIFS('Job Number'!#REF!,'Job Number'!$A$2:$A$194,'Line Performance OK'!L$1,'Job Number'!$B$2:$B$194,'Line Performance OK'!$C90,'Job Number'!$E$2:$E$194,'Line Performance OK'!$A$89),"")</f>
        <v/>
      </c>
      <c r="M90" s="8" t="str">
        <f>IFERROR($C$89/SUMIFS('Job Number'!#REF!,'Job Number'!$A$2:$A$194,'Line Performance OK'!M$1,'Job Number'!$B$2:$B$194,'Line Performance OK'!$C90,'Job Number'!$E$2:$E$194,'Line Performance OK'!$A$89),"")</f>
        <v/>
      </c>
      <c r="N90" s="8" t="str">
        <f>IFERROR($C$89/SUMIFS('Job Number'!#REF!,'Job Number'!$A$2:$A$194,'Line Performance OK'!N$1,'Job Number'!$B$2:$B$194,'Line Performance OK'!$C90,'Job Number'!$E$2:$E$194,'Line Performance OK'!$A$89),"")</f>
        <v/>
      </c>
      <c r="O90" s="8" t="str">
        <f>IFERROR($C$89/SUMIFS('Job Number'!#REF!,'Job Number'!$A$2:$A$194,'Line Performance OK'!O$1,'Job Number'!$B$2:$B$194,'Line Performance OK'!$C90,'Job Number'!$E$2:$E$194,'Line Performance OK'!$A$89),"")</f>
        <v/>
      </c>
      <c r="P90" s="8" t="str">
        <f>IFERROR($C$89/SUMIFS('Job Number'!#REF!,'Job Number'!$A$2:$A$194,'Line Performance OK'!P$1,'Job Number'!$B$2:$B$194,'Line Performance OK'!$C90,'Job Number'!$E$2:$E$194,'Line Performance OK'!$A$89),"")</f>
        <v/>
      </c>
      <c r="Q90" s="8" t="str">
        <f>IFERROR($C$89/SUMIFS('Job Number'!#REF!,'Job Number'!$A$2:$A$194,'Line Performance OK'!Q$1,'Job Number'!$B$2:$B$194,'Line Performance OK'!$C90,'Job Number'!$E$2:$E$194,'Line Performance OK'!$A$89),"")</f>
        <v/>
      </c>
      <c r="R90" s="8" t="str">
        <f>IFERROR($C$89/SUMIFS('Job Number'!#REF!,'Job Number'!$A$2:$A$194,'Line Performance OK'!R$1,'Job Number'!$B$2:$B$194,'Line Performance OK'!$C90,'Job Number'!$E$2:$E$194,'Line Performance OK'!$A$89),"")</f>
        <v/>
      </c>
      <c r="S90" s="8" t="str">
        <f>IFERROR($C$89/SUMIFS('Job Number'!#REF!,'Job Number'!$A$2:$A$194,'Line Performance OK'!S$1,'Job Number'!$B$2:$B$194,'Line Performance OK'!$C90,'Job Number'!$E$2:$E$194,'Line Performance OK'!$A$89),"")</f>
        <v/>
      </c>
      <c r="T90" s="8" t="str">
        <f>IFERROR($C$89/SUMIFS('Job Number'!#REF!,'Job Number'!$A$2:$A$194,'Line Performance OK'!T$1,'Job Number'!$B$2:$B$194,'Line Performance OK'!$C90,'Job Number'!$E$2:$E$194,'Line Performance OK'!$A$89),"")</f>
        <v/>
      </c>
      <c r="U90" s="8" t="str">
        <f>IFERROR($C$89/SUMIFS('Job Number'!#REF!,'Job Number'!$A$2:$A$194,'Line Performance OK'!U$1,'Job Number'!$B$2:$B$194,'Line Performance OK'!$C90,'Job Number'!$E$2:$E$194,'Line Performance OK'!$A$89),"")</f>
        <v/>
      </c>
      <c r="V90" s="8" t="str">
        <f>IFERROR($C$89/SUMIFS('Job Number'!#REF!,'Job Number'!$A$2:$A$194,'Line Performance OK'!V$1,'Job Number'!$B$2:$B$194,'Line Performance OK'!$C90,'Job Number'!$E$2:$E$194,'Line Performance OK'!$A$89),"")</f>
        <v/>
      </c>
      <c r="W90" s="8" t="str">
        <f>IFERROR($C$89/SUMIFS('Job Number'!#REF!,'Job Number'!$A$2:$A$194,'Line Performance OK'!W$1,'Job Number'!$B$2:$B$194,'Line Performance OK'!$C90,'Job Number'!$E$2:$E$194,'Line Performance OK'!$A$89),"")</f>
        <v/>
      </c>
      <c r="X90" s="8" t="str">
        <f>IFERROR($C$89/SUMIFS('Job Number'!#REF!,'Job Number'!$A$2:$A$194,'Line Performance OK'!X$1,'Job Number'!$B$2:$B$194,'Line Performance OK'!$C90,'Job Number'!$E$2:$E$194,'Line Performance OK'!$A$89),"")</f>
        <v/>
      </c>
      <c r="Y90" s="8" t="str">
        <f>IFERROR($C$89/SUMIFS('Job Number'!#REF!,'Job Number'!$A$2:$A$194,'Line Performance OK'!Y$1,'Job Number'!$B$2:$B$194,'Line Performance OK'!$C90,'Job Number'!$E$2:$E$194,'Line Performance OK'!$A$89),"")</f>
        <v/>
      </c>
      <c r="Z90" s="8" t="str">
        <f>IFERROR($C$89/SUMIFS('Job Number'!#REF!,'Job Number'!$A$2:$A$194,'Line Performance OK'!Z$1,'Job Number'!$B$2:$B$194,'Line Performance OK'!$C90,'Job Number'!$E$2:$E$194,'Line Performance OK'!$A$89),"")</f>
        <v/>
      </c>
      <c r="AA90" s="8" t="str">
        <f>IFERROR($C$89/SUMIFS('Job Number'!#REF!,'Job Number'!$A$2:$A$194,'Line Performance OK'!AA$1,'Job Number'!$B$2:$B$194,'Line Performance OK'!$C90,'Job Number'!$E$2:$E$194,'Line Performance OK'!$A$89),"")</f>
        <v/>
      </c>
      <c r="AB90" s="8" t="str">
        <f>IFERROR($C$89/SUMIFS('Job Number'!#REF!,'Job Number'!$A$2:$A$194,'Line Performance OK'!AB$1,'Job Number'!$B$2:$B$194,'Line Performance OK'!$C90,'Job Number'!$E$2:$E$194,'Line Performance OK'!$A$89),"")</f>
        <v/>
      </c>
      <c r="AC90" s="8" t="str">
        <f>IFERROR($C$89/SUMIFS('Job Number'!#REF!,'Job Number'!$A$2:$A$194,'Line Performance OK'!AC$1,'Job Number'!$B$2:$B$194,'Line Performance OK'!$C90,'Job Number'!$E$2:$E$194,'Line Performance OK'!$A$89),"")</f>
        <v/>
      </c>
      <c r="AD90" s="8" t="str">
        <f>IFERROR($C$89/SUMIFS('Job Number'!#REF!,'Job Number'!$A$2:$A$194,'Line Performance OK'!AD$1,'Job Number'!$B$2:$B$194,'Line Performance OK'!$C90,'Job Number'!$E$2:$E$194,'Line Performance OK'!$A$89),"")</f>
        <v/>
      </c>
      <c r="AE90" s="8" t="str">
        <f>IFERROR($C$89/SUMIFS('Job Number'!#REF!,'Job Number'!$A$2:$A$194,'Line Performance OK'!AE$1,'Job Number'!$B$2:$B$194,'Line Performance OK'!$C90,'Job Number'!$E$2:$E$194,'Line Performance OK'!$A$89),"")</f>
        <v/>
      </c>
      <c r="AF90" s="8" t="str">
        <f>IFERROR($C$89/SUMIFS('Job Number'!#REF!,'Job Number'!$A$2:$A$194,'Line Performance OK'!AF$1,'Job Number'!$B$2:$B$194,'Line Performance OK'!$C90,'Job Number'!$E$2:$E$194,'Line Performance OK'!$A$89),"")</f>
        <v/>
      </c>
      <c r="AG90" s="8" t="str">
        <f>IFERROR($C$89/SUMIFS('Job Number'!#REF!,'Job Number'!$A$2:$A$194,'Line Performance OK'!AG$1,'Job Number'!$B$2:$B$194,'Line Performance OK'!$C90,'Job Number'!$E$2:$E$194,'Line Performance OK'!$A$89),"")</f>
        <v/>
      </c>
      <c r="AH90" s="8" t="str">
        <f>IFERROR($C$89/SUMIFS('Job Number'!#REF!,'Job Number'!$A$2:$A$194,'Line Performance OK'!AH$1,'Job Number'!$B$2:$B$194,'Line Performance OK'!$C90,'Job Number'!$E$2:$E$194,'Line Performance OK'!$A$89),"")</f>
        <v/>
      </c>
    </row>
    <row r="91" spans="1:34" ht="14.25" customHeight="1"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8" customHeight="1">
      <c r="A92" s="42" t="e">
        <f>'Line Output'!#REF!</f>
        <v>#REF!</v>
      </c>
      <c r="B92" s="42" t="e">
        <f>'Line Output'!#REF!</f>
        <v>#REF!</v>
      </c>
      <c r="C92" s="52">
        <v>154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15" customHeight="1">
      <c r="B93" s="5">
        <f>IFERROR(SUM(D93:AH93)/COUNTIF(D93:AH93,"&gt;0"),0)</f>
        <v>0.6</v>
      </c>
      <c r="C93" s="53" t="e">
        <f>'Line Output'!#REF!</f>
        <v>#REF!</v>
      </c>
      <c r="D93" s="8" t="str">
        <f>IFERROR($C$92/SUMIFS('Job Number'!#REF!,'Job Number'!$A$2:$A$194,'Line Performance OK'!D$1,'Job Number'!$B$2:$B$194,'Line Performance OK'!$C93,'Job Number'!$E$2:$E$194,'Line Performance OK'!$A$92),"")</f>
        <v/>
      </c>
      <c r="E93" s="8" t="str">
        <f>IFERROR($C$92/SUMIFS('Job Number'!#REF!,'Job Number'!$A$2:$A$194,'Line Performance OK'!E$1,'Job Number'!$B$2:$B$194,'Line Performance OK'!$C93,'Job Number'!$E$2:$E$194,'Line Performance OK'!$A$92),"")</f>
        <v/>
      </c>
      <c r="F93" s="8" t="str">
        <f>IFERROR($C$92/SUMIFS('Job Number'!#REF!,'Job Number'!$A$2:$A$194,'Line Performance OK'!F$1,'Job Number'!$B$2:$B$194,'Line Performance OK'!$C93,'Job Number'!$E$2:$E$194,'Line Performance OK'!$A$92),"")</f>
        <v/>
      </c>
      <c r="G93" s="8" t="str">
        <f>IFERROR($C$92/SUMIFS('Job Number'!#REF!,'Job Number'!$A$2:$A$194,'Line Performance OK'!G$1,'Job Number'!$B$2:$B$194,'Line Performance OK'!$C93,'Job Number'!$E$2:$E$194,'Line Performance OK'!$A$92),"")</f>
        <v/>
      </c>
      <c r="H93" s="8" t="str">
        <f>IFERROR($C$92/SUMIFS('Job Number'!#REF!,'Job Number'!$A$2:$A$194,'Line Performance OK'!H$1,'Job Number'!$B$2:$B$194,'Line Performance OK'!$C93,'Job Number'!$E$2:$E$194,'Line Performance OK'!$A$92),"")</f>
        <v/>
      </c>
      <c r="I93" s="8" t="str">
        <f>IFERROR($C$92/SUMIFS('Job Number'!#REF!,'Job Number'!$A$2:$A$194,'Line Performance OK'!I$1,'Job Number'!$B$2:$B$194,'Line Performance OK'!$C93,'Job Number'!$E$2:$E$194,'Line Performance OK'!$A$92),"")</f>
        <v/>
      </c>
      <c r="J93" s="8" t="str">
        <f>IFERROR($C$92/SUMIFS('Job Number'!#REF!,'Job Number'!$A$2:$A$194,'Line Performance OK'!J$1,'Job Number'!$B$2:$B$194,'Line Performance OK'!$C93,'Job Number'!$E$2:$E$194,'Line Performance OK'!$A$92),"")</f>
        <v/>
      </c>
      <c r="K93" s="8" t="str">
        <f>IFERROR($C$92/SUMIFS('Job Number'!#REF!,'Job Number'!$A$2:$A$194,'Line Performance OK'!K$1,'Job Number'!$B$2:$B$194,'Line Performance OK'!$C93,'Job Number'!$E$2:$E$194,'Line Performance OK'!$A$92),"")</f>
        <v/>
      </c>
      <c r="L93" s="8" t="str">
        <f>IFERROR($C$92/SUMIFS('Job Number'!#REF!,'Job Number'!$A$2:$A$194,'Line Performance OK'!L$1,'Job Number'!$B$2:$B$194,'Line Performance OK'!$C93,'Job Number'!$E$2:$E$194,'Line Performance OK'!$A$92),"")</f>
        <v/>
      </c>
      <c r="M93" s="8" t="str">
        <f>IFERROR($C$92/SUMIFS('Job Number'!#REF!,'Job Number'!$A$2:$A$194,'Line Performance OK'!M$1,'Job Number'!$B$2:$B$194,'Line Performance OK'!$C93,'Job Number'!$E$2:$E$194,'Line Performance OK'!$A$92),"")</f>
        <v/>
      </c>
      <c r="N93" s="8" t="str">
        <f>IFERROR($C$92/SUMIFS('Job Number'!#REF!,'Job Number'!$A$2:$A$194,'Line Performance OK'!N$1,'Job Number'!$B$2:$B$194,'Line Performance OK'!$C93,'Job Number'!$E$2:$E$194,'Line Performance OK'!$A$92),"")</f>
        <v/>
      </c>
      <c r="O93" s="8">
        <v>0.6</v>
      </c>
      <c r="P93" s="8" t="str">
        <f>IFERROR($C$92/SUMIFS('Job Number'!#REF!,'Job Number'!$A$2:$A$194,'Line Performance OK'!P$1,'Job Number'!$B$2:$B$194,'Line Performance OK'!$C93,'Job Number'!$E$2:$E$194,'Line Performance OK'!$A$92),"")</f>
        <v/>
      </c>
      <c r="Q93" s="8" t="str">
        <f>IFERROR($C$92/SUMIFS('Job Number'!#REF!,'Job Number'!$A$2:$A$194,'Line Performance OK'!Q$1,'Job Number'!$B$2:$B$194,'Line Performance OK'!$C93,'Job Number'!$E$2:$E$194,'Line Performance OK'!$A$92),"")</f>
        <v/>
      </c>
      <c r="R93" s="8" t="str">
        <f>IFERROR($C$92/SUMIFS('Job Number'!#REF!,'Job Number'!$A$2:$A$194,'Line Performance OK'!R$1,'Job Number'!$B$2:$B$194,'Line Performance OK'!$C93,'Job Number'!$E$2:$E$194,'Line Performance OK'!$A$92),"")</f>
        <v/>
      </c>
      <c r="S93" s="8" t="str">
        <f>IFERROR($C$92/SUMIFS('Job Number'!#REF!,'Job Number'!$A$2:$A$194,'Line Performance OK'!S$1,'Job Number'!$B$2:$B$194,'Line Performance OK'!$C93,'Job Number'!$E$2:$E$194,'Line Performance OK'!$A$92),"")</f>
        <v/>
      </c>
      <c r="T93" s="8" t="str">
        <f>IFERROR($C$92/SUMIFS('Job Number'!#REF!,'Job Number'!$A$2:$A$194,'Line Performance OK'!T$1,'Job Number'!$B$2:$B$194,'Line Performance OK'!$C93,'Job Number'!$E$2:$E$194,'Line Performance OK'!$A$92),"")</f>
        <v/>
      </c>
      <c r="U93" s="8" t="str">
        <f>IFERROR($C$92/SUMIFS('Job Number'!#REF!,'Job Number'!$A$2:$A$194,'Line Performance OK'!U$1,'Job Number'!$B$2:$B$194,'Line Performance OK'!$C93,'Job Number'!$E$2:$E$194,'Line Performance OK'!$A$92),"")</f>
        <v/>
      </c>
      <c r="V93" s="8" t="str">
        <f>IFERROR($C$92/SUMIFS('Job Number'!#REF!,'Job Number'!$A$2:$A$194,'Line Performance OK'!V$1,'Job Number'!$B$2:$B$194,'Line Performance OK'!$C93,'Job Number'!$E$2:$E$194,'Line Performance OK'!$A$92),"")</f>
        <v/>
      </c>
      <c r="W93" s="8" t="str">
        <f>IFERROR($C$92/SUMIFS('Job Number'!#REF!,'Job Number'!$A$2:$A$194,'Line Performance OK'!W$1,'Job Number'!$B$2:$B$194,'Line Performance OK'!$C93,'Job Number'!$E$2:$E$194,'Line Performance OK'!$A$92),"")</f>
        <v/>
      </c>
      <c r="X93" s="8" t="str">
        <f>IFERROR($C$92/SUMIFS('Job Number'!#REF!,'Job Number'!$A$2:$A$194,'Line Performance OK'!X$1,'Job Number'!$B$2:$B$194,'Line Performance OK'!$C93,'Job Number'!$E$2:$E$194,'Line Performance OK'!$A$92),"")</f>
        <v/>
      </c>
      <c r="Y93" s="8" t="str">
        <f>IFERROR($C$92/SUMIFS('Job Number'!#REF!,'Job Number'!$A$2:$A$194,'Line Performance OK'!Y$1,'Job Number'!$B$2:$B$194,'Line Performance OK'!$C93,'Job Number'!$E$2:$E$194,'Line Performance OK'!$A$92),"")</f>
        <v/>
      </c>
      <c r="Z93" s="8" t="str">
        <f>IFERROR($C$92/SUMIFS('Job Number'!#REF!,'Job Number'!$A$2:$A$194,'Line Performance OK'!Z$1,'Job Number'!$B$2:$B$194,'Line Performance OK'!$C93,'Job Number'!$E$2:$E$194,'Line Performance OK'!$A$92),"")</f>
        <v/>
      </c>
      <c r="AA93" s="8" t="str">
        <f>IFERROR($C$92/SUMIFS('Job Number'!#REF!,'Job Number'!$A$2:$A$194,'Line Performance OK'!AA$1,'Job Number'!$B$2:$B$194,'Line Performance OK'!$C93,'Job Number'!$E$2:$E$194,'Line Performance OK'!$A$92),"")</f>
        <v/>
      </c>
      <c r="AB93" s="8" t="str">
        <f>IFERROR($C$92/SUMIFS('Job Number'!#REF!,'Job Number'!$A$2:$A$194,'Line Performance OK'!AB$1,'Job Number'!$B$2:$B$194,'Line Performance OK'!$C93,'Job Number'!$E$2:$E$194,'Line Performance OK'!$A$92),"")</f>
        <v/>
      </c>
      <c r="AC93" s="8" t="str">
        <f>IFERROR($C$92/SUMIFS('Job Number'!#REF!,'Job Number'!$A$2:$A$194,'Line Performance OK'!AC$1,'Job Number'!$B$2:$B$194,'Line Performance OK'!$C93,'Job Number'!$E$2:$E$194,'Line Performance OK'!$A$92),"")</f>
        <v/>
      </c>
      <c r="AD93" s="8" t="str">
        <f>IFERROR($C$92/SUMIFS('Job Number'!#REF!,'Job Number'!$A$2:$A$194,'Line Performance OK'!AD$1,'Job Number'!$B$2:$B$194,'Line Performance OK'!$C93,'Job Number'!$E$2:$E$194,'Line Performance OK'!$A$92),"")</f>
        <v/>
      </c>
      <c r="AE93" s="8" t="str">
        <f>IFERROR($C$92/SUMIFS('Job Number'!#REF!,'Job Number'!$A$2:$A$194,'Line Performance OK'!AE$1,'Job Number'!$B$2:$B$194,'Line Performance OK'!$C93,'Job Number'!$E$2:$E$194,'Line Performance OK'!$A$92),"")</f>
        <v/>
      </c>
      <c r="AF93" s="8" t="str">
        <f>IFERROR($C$92/SUMIFS('Job Number'!#REF!,'Job Number'!$A$2:$A$194,'Line Performance OK'!AF$1,'Job Number'!$B$2:$B$194,'Line Performance OK'!$C93,'Job Number'!$E$2:$E$194,'Line Performance OK'!$A$92),"")</f>
        <v/>
      </c>
      <c r="AG93" s="8" t="str">
        <f>IFERROR($C$92/SUMIFS('Job Number'!#REF!,'Job Number'!$A$2:$A$194,'Line Performance OK'!AG$1,'Job Number'!$B$2:$B$194,'Line Performance OK'!$C93,'Job Number'!$E$2:$E$194,'Line Performance OK'!$A$92),"")</f>
        <v/>
      </c>
      <c r="AH93" s="8" t="str">
        <f>IFERROR($C$92/SUMIFS('Job Number'!#REF!,'Job Number'!$A$2:$A$194,'Line Performance OK'!AH$1,'Job Number'!$B$2:$B$194,'Line Performance OK'!$C93,'Job Number'!$E$2:$E$194,'Line Performance OK'!$A$92),"")</f>
        <v/>
      </c>
    </row>
    <row r="94" spans="1:34" ht="14.25" customHeight="1"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8" customHeight="1">
      <c r="A95" s="42" t="e">
        <f>'Line Output'!#REF!</f>
        <v>#REF!</v>
      </c>
      <c r="B95" s="42" t="e">
        <f>'Line Output'!#REF!</f>
        <v>#REF!</v>
      </c>
      <c r="C95" s="52">
        <v>135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15" customHeight="1">
      <c r="B96" s="5">
        <f>IFERROR(SUM(D96:AH96)/COUNTIF(D96:AH96,"&gt;0"),0)</f>
        <v>0</v>
      </c>
      <c r="C96" s="53" t="e">
        <f>'Line Output'!#REF!</f>
        <v>#REF!</v>
      </c>
      <c r="D96" s="8" t="str">
        <f>IFERROR($C$95/SUMIFS('Job Number'!#REF!,'Job Number'!$A$2:$A$194,'Line Performance OK'!D$1,'Job Number'!$B$2:$B$194,'Line Performance OK'!$C96,'Job Number'!$E$2:$E$194,'Line Performance OK'!$A$95),"")</f>
        <v/>
      </c>
      <c r="E96" s="8" t="str">
        <f>IFERROR($C$95/SUMIFS('Job Number'!#REF!,'Job Number'!$A$2:$A$194,'Line Performance OK'!E$1,'Job Number'!$B$2:$B$194,'Line Performance OK'!$C96,'Job Number'!$E$2:$E$194,'Line Performance OK'!$A$95),"")</f>
        <v/>
      </c>
      <c r="F96" s="8" t="str">
        <f>IFERROR($C$95/SUMIFS('Job Number'!#REF!,'Job Number'!$A$2:$A$194,'Line Performance OK'!F$1,'Job Number'!$B$2:$B$194,'Line Performance OK'!$C96,'Job Number'!$E$2:$E$194,'Line Performance OK'!$A$95),"")</f>
        <v/>
      </c>
      <c r="G96" s="8" t="str">
        <f>IFERROR($C$95/SUMIFS('Job Number'!#REF!,'Job Number'!$A$2:$A$194,'Line Performance OK'!G$1,'Job Number'!$B$2:$B$194,'Line Performance OK'!$C96,'Job Number'!$E$2:$E$194,'Line Performance OK'!$A$95),"")</f>
        <v/>
      </c>
      <c r="H96" s="8" t="str">
        <f>IFERROR($C$95/SUMIFS('Job Number'!#REF!,'Job Number'!$A$2:$A$194,'Line Performance OK'!H$1,'Job Number'!$B$2:$B$194,'Line Performance OK'!$C96,'Job Number'!$E$2:$E$194,'Line Performance OK'!$A$95),"")</f>
        <v/>
      </c>
      <c r="I96" s="8" t="str">
        <f>IFERROR($C$95/SUMIFS('Job Number'!#REF!,'Job Number'!$A$2:$A$194,'Line Performance OK'!I$1,'Job Number'!$B$2:$B$194,'Line Performance OK'!$C96,'Job Number'!$E$2:$E$194,'Line Performance OK'!$A$95),"")</f>
        <v/>
      </c>
      <c r="J96" s="8" t="str">
        <f>IFERROR($C$95/SUMIFS('Job Number'!#REF!,'Job Number'!$A$2:$A$194,'Line Performance OK'!J$1,'Job Number'!$B$2:$B$194,'Line Performance OK'!$C96,'Job Number'!$E$2:$E$194,'Line Performance OK'!$A$95),"")</f>
        <v/>
      </c>
      <c r="K96" s="8" t="str">
        <f>IFERROR($C$95/SUMIFS('Job Number'!#REF!,'Job Number'!$A$2:$A$194,'Line Performance OK'!K$1,'Job Number'!$B$2:$B$194,'Line Performance OK'!$C96,'Job Number'!$E$2:$E$194,'Line Performance OK'!$A$95),"")</f>
        <v/>
      </c>
      <c r="L96" s="8" t="str">
        <f>IFERROR($C$95/SUMIFS('Job Number'!#REF!,'Job Number'!$A$2:$A$194,'Line Performance OK'!L$1,'Job Number'!$B$2:$B$194,'Line Performance OK'!$C96,'Job Number'!$E$2:$E$194,'Line Performance OK'!$A$95),"")</f>
        <v/>
      </c>
      <c r="M96" s="8" t="str">
        <f>IFERROR($C$95/SUMIFS('Job Number'!#REF!,'Job Number'!$A$2:$A$194,'Line Performance OK'!M$1,'Job Number'!$B$2:$B$194,'Line Performance OK'!$C96,'Job Number'!$E$2:$E$194,'Line Performance OK'!$A$95),"")</f>
        <v/>
      </c>
      <c r="N96" s="8" t="str">
        <f>IFERROR($C$95/SUMIFS('Job Number'!#REF!,'Job Number'!$A$2:$A$194,'Line Performance OK'!N$1,'Job Number'!$B$2:$B$194,'Line Performance OK'!$C96,'Job Number'!$E$2:$E$194,'Line Performance OK'!$A$95),"")</f>
        <v/>
      </c>
      <c r="O96" s="8" t="str">
        <f>IFERROR($C$95/SUMIFS('Job Number'!#REF!,'Job Number'!$A$2:$A$194,'Line Performance OK'!O$1,'Job Number'!$B$2:$B$194,'Line Performance OK'!$C96,'Job Number'!$E$2:$E$194,'Line Performance OK'!$A$95),"")</f>
        <v/>
      </c>
      <c r="P96" s="8" t="str">
        <f>IFERROR($C$95/SUMIFS('Job Number'!#REF!,'Job Number'!$A$2:$A$194,'Line Performance OK'!P$1,'Job Number'!$B$2:$B$194,'Line Performance OK'!$C96,'Job Number'!$E$2:$E$194,'Line Performance OK'!$A$95),"")</f>
        <v/>
      </c>
      <c r="Q96" s="8" t="str">
        <f>IFERROR($C$95/SUMIFS('Job Number'!#REF!,'Job Number'!$A$2:$A$194,'Line Performance OK'!Q$1,'Job Number'!$B$2:$B$194,'Line Performance OK'!$C96,'Job Number'!$E$2:$E$194,'Line Performance OK'!$A$95),"")</f>
        <v/>
      </c>
      <c r="R96" s="8" t="str">
        <f>IFERROR($C$95/SUMIFS('Job Number'!#REF!,'Job Number'!$A$2:$A$194,'Line Performance OK'!R$1,'Job Number'!$B$2:$B$194,'Line Performance OK'!$C96,'Job Number'!$E$2:$E$194,'Line Performance OK'!$A$95),"")</f>
        <v/>
      </c>
      <c r="S96" s="8" t="str">
        <f>IFERROR($C$95/SUMIFS('Job Number'!#REF!,'Job Number'!$A$2:$A$194,'Line Performance OK'!S$1,'Job Number'!$B$2:$B$194,'Line Performance OK'!$C96,'Job Number'!$E$2:$E$194,'Line Performance OK'!$A$95),"")</f>
        <v/>
      </c>
      <c r="T96" s="8" t="str">
        <f>IFERROR($C$95/SUMIFS('Job Number'!#REF!,'Job Number'!$A$2:$A$194,'Line Performance OK'!T$1,'Job Number'!$B$2:$B$194,'Line Performance OK'!$C96,'Job Number'!$E$2:$E$194,'Line Performance OK'!$A$95),"")</f>
        <v/>
      </c>
      <c r="U96" s="8" t="str">
        <f>IFERROR($C$95/SUMIFS('Job Number'!#REF!,'Job Number'!$A$2:$A$194,'Line Performance OK'!U$1,'Job Number'!$B$2:$B$194,'Line Performance OK'!$C96,'Job Number'!$E$2:$E$194,'Line Performance OK'!$A$95),"")</f>
        <v/>
      </c>
      <c r="V96" s="8" t="str">
        <f>IFERROR($C$95/SUMIFS('Job Number'!#REF!,'Job Number'!$A$2:$A$194,'Line Performance OK'!V$1,'Job Number'!$B$2:$B$194,'Line Performance OK'!$C96,'Job Number'!$E$2:$E$194,'Line Performance OK'!$A$95),"")</f>
        <v/>
      </c>
      <c r="W96" s="8" t="str">
        <f>IFERROR($C$95/SUMIFS('Job Number'!#REF!,'Job Number'!$A$2:$A$194,'Line Performance OK'!W$1,'Job Number'!$B$2:$B$194,'Line Performance OK'!$C96,'Job Number'!$E$2:$E$194,'Line Performance OK'!$A$95),"")</f>
        <v/>
      </c>
      <c r="X96" s="8" t="str">
        <f>IFERROR($C$95/SUMIFS('Job Number'!#REF!,'Job Number'!$A$2:$A$194,'Line Performance OK'!X$1,'Job Number'!$B$2:$B$194,'Line Performance OK'!$C96,'Job Number'!$E$2:$E$194,'Line Performance OK'!$A$95),"")</f>
        <v/>
      </c>
      <c r="Y96" s="8" t="str">
        <f>IFERROR($C$95/SUMIFS('Job Number'!#REF!,'Job Number'!$A$2:$A$194,'Line Performance OK'!Y$1,'Job Number'!$B$2:$B$194,'Line Performance OK'!$C96,'Job Number'!$E$2:$E$194,'Line Performance OK'!$A$95),"")</f>
        <v/>
      </c>
      <c r="Z96" s="8" t="str">
        <f>IFERROR($C$95/SUMIFS('Job Number'!#REF!,'Job Number'!$A$2:$A$194,'Line Performance OK'!Z$1,'Job Number'!$B$2:$B$194,'Line Performance OK'!$C96,'Job Number'!$E$2:$E$194,'Line Performance OK'!$A$95),"")</f>
        <v/>
      </c>
      <c r="AA96" s="8" t="str">
        <f>IFERROR($C$95/SUMIFS('Job Number'!#REF!,'Job Number'!$A$2:$A$194,'Line Performance OK'!AA$1,'Job Number'!$B$2:$B$194,'Line Performance OK'!$C96,'Job Number'!$E$2:$E$194,'Line Performance OK'!$A$95),"")</f>
        <v/>
      </c>
      <c r="AB96" s="8" t="str">
        <f>IFERROR($C$95/SUMIFS('Job Number'!#REF!,'Job Number'!$A$2:$A$194,'Line Performance OK'!AB$1,'Job Number'!$B$2:$B$194,'Line Performance OK'!$C96,'Job Number'!$E$2:$E$194,'Line Performance OK'!$A$95),"")</f>
        <v/>
      </c>
      <c r="AC96" s="8" t="str">
        <f>IFERROR($C$95/SUMIFS('Job Number'!#REF!,'Job Number'!$A$2:$A$194,'Line Performance OK'!AC$1,'Job Number'!$B$2:$B$194,'Line Performance OK'!$C96,'Job Number'!$E$2:$E$194,'Line Performance OK'!$A$95),"")</f>
        <v/>
      </c>
      <c r="AD96" s="8" t="str">
        <f>IFERROR($C$95/SUMIFS('Job Number'!#REF!,'Job Number'!$A$2:$A$194,'Line Performance OK'!AD$1,'Job Number'!$B$2:$B$194,'Line Performance OK'!$C96,'Job Number'!$E$2:$E$194,'Line Performance OK'!$A$95),"")</f>
        <v/>
      </c>
      <c r="AE96" s="8" t="str">
        <f>IFERROR($C$95/SUMIFS('Job Number'!#REF!,'Job Number'!$A$2:$A$194,'Line Performance OK'!AE$1,'Job Number'!$B$2:$B$194,'Line Performance OK'!$C96,'Job Number'!$E$2:$E$194,'Line Performance OK'!$A$95),"")</f>
        <v/>
      </c>
      <c r="AF96" s="8" t="str">
        <f>IFERROR($C$95/SUMIFS('Job Number'!#REF!,'Job Number'!$A$2:$A$194,'Line Performance OK'!AF$1,'Job Number'!$B$2:$B$194,'Line Performance OK'!$C96,'Job Number'!$E$2:$E$194,'Line Performance OK'!$A$95),"")</f>
        <v/>
      </c>
      <c r="AG96" s="8" t="str">
        <f>IFERROR($C$95/SUMIFS('Job Number'!#REF!,'Job Number'!$A$2:$A$194,'Line Performance OK'!AG$1,'Job Number'!$B$2:$B$194,'Line Performance OK'!$C96,'Job Number'!$E$2:$E$194,'Line Performance OK'!$A$95),"")</f>
        <v/>
      </c>
      <c r="AH96" s="8" t="str">
        <f>IFERROR($C$95/SUMIFS('Job Number'!#REF!,'Job Number'!$A$2:$A$194,'Line Performance OK'!AH$1,'Job Number'!$B$2:$B$194,'Line Performance OK'!$C96,'Job Number'!$E$2:$E$194,'Line Performance OK'!$A$95),"")</f>
        <v/>
      </c>
    </row>
    <row r="97" spans="1:34" ht="14.25" customHeight="1"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8" customHeight="1">
      <c r="A98" s="42" t="e">
        <f>'Line Output'!#REF!</f>
        <v>#REF!</v>
      </c>
      <c r="B98" s="42" t="e">
        <f>'Line Output'!#REF!</f>
        <v>#REF!</v>
      </c>
      <c r="C98" s="52">
        <v>147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15" customHeight="1">
      <c r="B99" s="5">
        <f>IFERROR(SUM(D99:AH99)/COUNTIF(D99:AH99,"&gt;0"),0)</f>
        <v>0</v>
      </c>
      <c r="C99" s="53" t="e">
        <f>'Line Output'!#REF!</f>
        <v>#REF!</v>
      </c>
      <c r="D99" s="8" t="str">
        <f>IFERROR($C$98/SUMIFS('Job Number'!#REF!,'Job Number'!$A$2:$A$194,'Line Performance OK'!D$1,'Job Number'!$B$2:$B$194,'Line Performance OK'!$C99,'Job Number'!$E$2:$E$194,'Line Performance OK'!$A$98),"")</f>
        <v/>
      </c>
      <c r="E99" s="8" t="str">
        <f>IFERROR($C$98/SUMIFS('Job Number'!#REF!,'Job Number'!$A$2:$A$194,'Line Performance OK'!E$1,'Job Number'!$B$2:$B$194,'Line Performance OK'!$C99,'Job Number'!$E$2:$E$194,'Line Performance OK'!$A$98),"")</f>
        <v/>
      </c>
      <c r="F99" s="8" t="str">
        <f>IFERROR($C$98/SUMIFS('Job Number'!#REF!,'Job Number'!$A$2:$A$194,'Line Performance OK'!F$1,'Job Number'!$B$2:$B$194,'Line Performance OK'!$C99,'Job Number'!$E$2:$E$194,'Line Performance OK'!$A$98),"")</f>
        <v/>
      </c>
      <c r="G99" s="8" t="str">
        <f>IFERROR($C$98/SUMIFS('Job Number'!#REF!,'Job Number'!$A$2:$A$194,'Line Performance OK'!G$1,'Job Number'!$B$2:$B$194,'Line Performance OK'!$C99,'Job Number'!$E$2:$E$194,'Line Performance OK'!$A$98),"")</f>
        <v/>
      </c>
      <c r="H99" s="8" t="str">
        <f>IFERROR($C$98/SUMIFS('Job Number'!#REF!,'Job Number'!$A$2:$A$194,'Line Performance OK'!H$1,'Job Number'!$B$2:$B$194,'Line Performance OK'!$C99,'Job Number'!$E$2:$E$194,'Line Performance OK'!$A$98),"")</f>
        <v/>
      </c>
      <c r="I99" s="8" t="str">
        <f>IFERROR($C$98/SUMIFS('Job Number'!#REF!,'Job Number'!$A$2:$A$194,'Line Performance OK'!I$1,'Job Number'!$B$2:$B$194,'Line Performance OK'!$C99,'Job Number'!$E$2:$E$194,'Line Performance OK'!$A$98),"")</f>
        <v/>
      </c>
      <c r="J99" s="8" t="str">
        <f>IFERROR($C$98/SUMIFS('Job Number'!#REF!,'Job Number'!$A$2:$A$194,'Line Performance OK'!J$1,'Job Number'!$B$2:$B$194,'Line Performance OK'!$C99,'Job Number'!$E$2:$E$194,'Line Performance OK'!$A$98),"")</f>
        <v/>
      </c>
      <c r="K99" s="8" t="str">
        <f>IFERROR($C$98/SUMIFS('Job Number'!#REF!,'Job Number'!$A$2:$A$194,'Line Performance OK'!K$1,'Job Number'!$B$2:$B$194,'Line Performance OK'!$C99,'Job Number'!$E$2:$E$194,'Line Performance OK'!$A$98),"")</f>
        <v/>
      </c>
      <c r="L99" s="8" t="str">
        <f>IFERROR($C$98/SUMIFS('Job Number'!#REF!,'Job Number'!$A$2:$A$194,'Line Performance OK'!L$1,'Job Number'!$B$2:$B$194,'Line Performance OK'!$C99,'Job Number'!$E$2:$E$194,'Line Performance OK'!$A$98),"")</f>
        <v/>
      </c>
      <c r="M99" s="8" t="str">
        <f>IFERROR($C$98/SUMIFS('Job Number'!#REF!,'Job Number'!$A$2:$A$194,'Line Performance OK'!M$1,'Job Number'!$B$2:$B$194,'Line Performance OK'!$C99,'Job Number'!$E$2:$E$194,'Line Performance OK'!$A$98),"")</f>
        <v/>
      </c>
      <c r="N99" s="8" t="str">
        <f>IFERROR($C$98/SUMIFS('Job Number'!#REF!,'Job Number'!$A$2:$A$194,'Line Performance OK'!N$1,'Job Number'!$B$2:$B$194,'Line Performance OK'!$C99,'Job Number'!$E$2:$E$194,'Line Performance OK'!$A$98),"")</f>
        <v/>
      </c>
      <c r="O99" s="8" t="str">
        <f>IFERROR($C$98/SUMIFS('Job Number'!#REF!,'Job Number'!$A$2:$A$194,'Line Performance OK'!O$1,'Job Number'!$B$2:$B$194,'Line Performance OK'!$C99,'Job Number'!$E$2:$E$194,'Line Performance OK'!$A$98),"")</f>
        <v/>
      </c>
      <c r="P99" s="8" t="str">
        <f>IFERROR($C$98/SUMIFS('Job Number'!#REF!,'Job Number'!$A$2:$A$194,'Line Performance OK'!P$1,'Job Number'!$B$2:$B$194,'Line Performance OK'!$C99,'Job Number'!$E$2:$E$194,'Line Performance OK'!$A$98),"")</f>
        <v/>
      </c>
      <c r="Q99" s="8" t="str">
        <f>IFERROR($C$98/SUMIFS('Job Number'!#REF!,'Job Number'!$A$2:$A$194,'Line Performance OK'!Q$1,'Job Number'!$B$2:$B$194,'Line Performance OK'!$C99,'Job Number'!$E$2:$E$194,'Line Performance OK'!$A$98),"")</f>
        <v/>
      </c>
      <c r="R99" s="8" t="str">
        <f>IFERROR($C$98/SUMIFS('Job Number'!#REF!,'Job Number'!$A$2:$A$194,'Line Performance OK'!R$1,'Job Number'!$B$2:$B$194,'Line Performance OK'!$C99,'Job Number'!$E$2:$E$194,'Line Performance OK'!$A$98),"")</f>
        <v/>
      </c>
      <c r="S99" s="8" t="str">
        <f>IFERROR($C$98/SUMIFS('Job Number'!#REF!,'Job Number'!$A$2:$A$194,'Line Performance OK'!S$1,'Job Number'!$B$2:$B$194,'Line Performance OK'!$C99,'Job Number'!$E$2:$E$194,'Line Performance OK'!$A$98),"")</f>
        <v/>
      </c>
      <c r="T99" s="8" t="str">
        <f>IFERROR($C$98/SUMIFS('Job Number'!#REF!,'Job Number'!$A$2:$A$194,'Line Performance OK'!T$1,'Job Number'!$B$2:$B$194,'Line Performance OK'!$C99,'Job Number'!$E$2:$E$194,'Line Performance OK'!$A$98),"")</f>
        <v/>
      </c>
      <c r="U99" s="8" t="str">
        <f>IFERROR($C$98/SUMIFS('Job Number'!#REF!,'Job Number'!$A$2:$A$194,'Line Performance OK'!U$1,'Job Number'!$B$2:$B$194,'Line Performance OK'!$C99,'Job Number'!$E$2:$E$194,'Line Performance OK'!$A$98),"")</f>
        <v/>
      </c>
      <c r="V99" s="8" t="str">
        <f>IFERROR($C$98/SUMIFS('Job Number'!#REF!,'Job Number'!$A$2:$A$194,'Line Performance OK'!V$1,'Job Number'!$B$2:$B$194,'Line Performance OK'!$C99,'Job Number'!$E$2:$E$194,'Line Performance OK'!$A$98),"")</f>
        <v/>
      </c>
      <c r="W99" s="8" t="str">
        <f>IFERROR($C$98/SUMIFS('Job Number'!#REF!,'Job Number'!$A$2:$A$194,'Line Performance OK'!W$1,'Job Number'!$B$2:$B$194,'Line Performance OK'!$C99,'Job Number'!$E$2:$E$194,'Line Performance OK'!$A$98),"")</f>
        <v/>
      </c>
      <c r="X99" s="8" t="str">
        <f>IFERROR($C$98/SUMIFS('Job Number'!#REF!,'Job Number'!$A$2:$A$194,'Line Performance OK'!X$1,'Job Number'!$B$2:$B$194,'Line Performance OK'!$C99,'Job Number'!$E$2:$E$194,'Line Performance OK'!$A$98),"")</f>
        <v/>
      </c>
      <c r="Y99" s="8" t="str">
        <f>IFERROR($C$98/SUMIFS('Job Number'!#REF!,'Job Number'!$A$2:$A$194,'Line Performance OK'!Y$1,'Job Number'!$B$2:$B$194,'Line Performance OK'!$C99,'Job Number'!$E$2:$E$194,'Line Performance OK'!$A$98),"")</f>
        <v/>
      </c>
      <c r="Z99" s="8" t="str">
        <f>IFERROR($C$98/SUMIFS('Job Number'!#REF!,'Job Number'!$A$2:$A$194,'Line Performance OK'!Z$1,'Job Number'!$B$2:$B$194,'Line Performance OK'!$C99,'Job Number'!$E$2:$E$194,'Line Performance OK'!$A$98),"")</f>
        <v/>
      </c>
      <c r="AA99" s="8" t="str">
        <f>IFERROR($C$98/SUMIFS('Job Number'!#REF!,'Job Number'!$A$2:$A$194,'Line Performance OK'!AA$1,'Job Number'!$B$2:$B$194,'Line Performance OK'!$C99,'Job Number'!$E$2:$E$194,'Line Performance OK'!$A$98),"")</f>
        <v/>
      </c>
      <c r="AB99" s="8" t="str">
        <f>IFERROR($C$98/SUMIFS('Job Number'!#REF!,'Job Number'!$A$2:$A$194,'Line Performance OK'!AB$1,'Job Number'!$B$2:$B$194,'Line Performance OK'!$C99,'Job Number'!$E$2:$E$194,'Line Performance OK'!$A$98),"")</f>
        <v/>
      </c>
      <c r="AC99" s="8" t="str">
        <f>IFERROR($C$98/SUMIFS('Job Number'!#REF!,'Job Number'!$A$2:$A$194,'Line Performance OK'!AC$1,'Job Number'!$B$2:$B$194,'Line Performance OK'!$C99,'Job Number'!$E$2:$E$194,'Line Performance OK'!$A$98),"")</f>
        <v/>
      </c>
      <c r="AD99" s="8" t="str">
        <f>IFERROR($C$98/SUMIFS('Job Number'!#REF!,'Job Number'!$A$2:$A$194,'Line Performance OK'!AD$1,'Job Number'!$B$2:$B$194,'Line Performance OK'!$C99,'Job Number'!$E$2:$E$194,'Line Performance OK'!$A$98),"")</f>
        <v/>
      </c>
      <c r="AE99" s="8" t="str">
        <f>IFERROR($C$98/SUMIFS('Job Number'!#REF!,'Job Number'!$A$2:$A$194,'Line Performance OK'!AE$1,'Job Number'!$B$2:$B$194,'Line Performance OK'!$C99,'Job Number'!$E$2:$E$194,'Line Performance OK'!$A$98),"")</f>
        <v/>
      </c>
      <c r="AF99" s="8" t="str">
        <f>IFERROR($C$98/SUMIFS('Job Number'!#REF!,'Job Number'!$A$2:$A$194,'Line Performance OK'!AF$1,'Job Number'!$B$2:$B$194,'Line Performance OK'!$C99,'Job Number'!$E$2:$E$194,'Line Performance OK'!$A$98),"")</f>
        <v/>
      </c>
      <c r="AG99" s="8" t="str">
        <f>IFERROR($C$98/SUMIFS('Job Number'!#REF!,'Job Number'!$A$2:$A$194,'Line Performance OK'!AG$1,'Job Number'!$B$2:$B$194,'Line Performance OK'!$C99,'Job Number'!$E$2:$E$194,'Line Performance OK'!$A$98),"")</f>
        <v/>
      </c>
      <c r="AH99" s="8" t="str">
        <f>IFERROR($C$98/SUMIFS('Job Number'!#REF!,'Job Number'!$A$2:$A$194,'Line Performance OK'!AH$1,'Job Number'!$B$2:$B$194,'Line Performance OK'!$C99,'Job Number'!$E$2:$E$194,'Line Performance OK'!$A$98),"")</f>
        <v/>
      </c>
    </row>
    <row r="100" spans="1:34"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8" customHeight="1">
      <c r="A101" s="42" t="e">
        <f>'Line Output'!#REF!</f>
        <v>#REF!</v>
      </c>
      <c r="B101" s="42" t="e">
        <f>'Line Output'!#REF!</f>
        <v>#REF!</v>
      </c>
      <c r="C101" s="52">
        <v>165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15" customHeight="1">
      <c r="B102" s="5">
        <f>IFERROR(SUM(D102:AH102)/COUNTIF(D102:AH102,"&gt;0"),0)</f>
        <v>0</v>
      </c>
      <c r="C102" s="53" t="e">
        <f>'Line Output'!#REF!</f>
        <v>#REF!</v>
      </c>
      <c r="D102" s="8" t="str">
        <f>IFERROR($C$101/SUMIFS('Job Number'!#REF!,'Job Number'!$A$2:$A$194,'Line Performance OK'!D$1,'Job Number'!$B$2:$B$194,'Line Performance OK'!$C102,'Job Number'!$E$2:$E$194,'Line Performance OK'!$A$101),"")</f>
        <v/>
      </c>
      <c r="E102" s="8" t="str">
        <f>IFERROR($C$101/SUMIFS('Job Number'!#REF!,'Job Number'!$A$2:$A$194,'Line Performance OK'!E$1,'Job Number'!$B$2:$B$194,'Line Performance OK'!$C102,'Job Number'!$E$2:$E$194,'Line Performance OK'!$A$101),"")</f>
        <v/>
      </c>
      <c r="F102" s="8" t="str">
        <f>IFERROR($C$101/SUMIFS('Job Number'!#REF!,'Job Number'!$A$2:$A$194,'Line Performance OK'!F$1,'Job Number'!$B$2:$B$194,'Line Performance OK'!$C102,'Job Number'!$E$2:$E$194,'Line Performance OK'!$A$101),"")</f>
        <v/>
      </c>
      <c r="G102" s="8" t="str">
        <f>IFERROR($C$101/SUMIFS('Job Number'!#REF!,'Job Number'!$A$2:$A$194,'Line Performance OK'!G$1,'Job Number'!$B$2:$B$194,'Line Performance OK'!$C102,'Job Number'!$E$2:$E$194,'Line Performance OK'!$A$101),"")</f>
        <v/>
      </c>
      <c r="H102" s="8" t="str">
        <f>IFERROR($C$101/SUMIFS('Job Number'!#REF!,'Job Number'!$A$2:$A$194,'Line Performance OK'!H$1,'Job Number'!$B$2:$B$194,'Line Performance OK'!$C102,'Job Number'!$E$2:$E$194,'Line Performance OK'!$A$101),"")</f>
        <v/>
      </c>
      <c r="I102" s="8" t="str">
        <f>IFERROR($C$101/SUMIFS('Job Number'!#REF!,'Job Number'!$A$2:$A$194,'Line Performance OK'!I$1,'Job Number'!$B$2:$B$194,'Line Performance OK'!$C102,'Job Number'!$E$2:$E$194,'Line Performance OK'!$A$101),"")</f>
        <v/>
      </c>
      <c r="J102" s="8" t="str">
        <f>IFERROR($C$101/SUMIFS('Job Number'!#REF!,'Job Number'!$A$2:$A$194,'Line Performance OK'!J$1,'Job Number'!$B$2:$B$194,'Line Performance OK'!$C102,'Job Number'!$E$2:$E$194,'Line Performance OK'!$A$101),"")</f>
        <v/>
      </c>
      <c r="K102" s="8" t="str">
        <f>IFERROR($C$101/SUMIFS('Job Number'!#REF!,'Job Number'!$A$2:$A$194,'Line Performance OK'!K$1,'Job Number'!$B$2:$B$194,'Line Performance OK'!$C102,'Job Number'!$E$2:$E$194,'Line Performance OK'!$A$101),"")</f>
        <v/>
      </c>
      <c r="L102" s="8" t="str">
        <f>IFERROR($C$101/SUMIFS('Job Number'!#REF!,'Job Number'!$A$2:$A$194,'Line Performance OK'!L$1,'Job Number'!$B$2:$B$194,'Line Performance OK'!$C102,'Job Number'!$E$2:$E$194,'Line Performance OK'!$A$101),"")</f>
        <v/>
      </c>
      <c r="M102" s="8" t="str">
        <f>IFERROR($C$101/SUMIFS('Job Number'!#REF!,'Job Number'!$A$2:$A$194,'Line Performance OK'!M$1,'Job Number'!$B$2:$B$194,'Line Performance OK'!$C102,'Job Number'!$E$2:$E$194,'Line Performance OK'!$A$101),"")</f>
        <v/>
      </c>
      <c r="N102" s="8" t="str">
        <f>IFERROR($C$101/SUMIFS('Job Number'!#REF!,'Job Number'!$A$2:$A$194,'Line Performance OK'!N$1,'Job Number'!$B$2:$B$194,'Line Performance OK'!$C102,'Job Number'!$E$2:$E$194,'Line Performance OK'!$A$101),"")</f>
        <v/>
      </c>
      <c r="O102" s="8" t="str">
        <f>IFERROR($C$101/SUMIFS('Job Number'!#REF!,'Job Number'!$A$2:$A$194,'Line Performance OK'!O$1,'Job Number'!$B$2:$B$194,'Line Performance OK'!$C102,'Job Number'!$E$2:$E$194,'Line Performance OK'!$A$101),"")</f>
        <v/>
      </c>
      <c r="P102" s="8" t="str">
        <f>IFERROR($C$101/SUMIFS('Job Number'!#REF!,'Job Number'!$A$2:$A$194,'Line Performance OK'!P$1,'Job Number'!$B$2:$B$194,'Line Performance OK'!$C102,'Job Number'!$E$2:$E$194,'Line Performance OK'!$A$101),"")</f>
        <v/>
      </c>
      <c r="Q102" s="8" t="str">
        <f>IFERROR($C$101/SUMIFS('Job Number'!#REF!,'Job Number'!$A$2:$A$194,'Line Performance OK'!Q$1,'Job Number'!$B$2:$B$194,'Line Performance OK'!$C102,'Job Number'!$E$2:$E$194,'Line Performance OK'!$A$101),"")</f>
        <v/>
      </c>
      <c r="R102" s="8" t="str">
        <f>IFERROR($C$101/SUMIFS('Job Number'!#REF!,'Job Number'!$A$2:$A$194,'Line Performance OK'!R$1,'Job Number'!$B$2:$B$194,'Line Performance OK'!$C102,'Job Number'!$E$2:$E$194,'Line Performance OK'!$A$101),"")</f>
        <v/>
      </c>
      <c r="S102" s="8" t="str">
        <f>IFERROR($C$101/SUMIFS('Job Number'!#REF!,'Job Number'!$A$2:$A$194,'Line Performance OK'!S$1,'Job Number'!$B$2:$B$194,'Line Performance OK'!$C102,'Job Number'!$E$2:$E$194,'Line Performance OK'!$A$101),"")</f>
        <v/>
      </c>
      <c r="T102" s="8" t="str">
        <f>IFERROR($C$101/SUMIFS('Job Number'!#REF!,'Job Number'!$A$2:$A$194,'Line Performance OK'!T$1,'Job Number'!$B$2:$B$194,'Line Performance OK'!$C102,'Job Number'!$E$2:$E$194,'Line Performance OK'!$A$101),"")</f>
        <v/>
      </c>
      <c r="U102" s="8" t="str">
        <f>IFERROR($C$101/SUMIFS('Job Number'!#REF!,'Job Number'!$A$2:$A$194,'Line Performance OK'!U$1,'Job Number'!$B$2:$B$194,'Line Performance OK'!$C102,'Job Number'!$E$2:$E$194,'Line Performance OK'!$A$101),"")</f>
        <v/>
      </c>
      <c r="V102" s="8" t="str">
        <f>IFERROR($C$101/SUMIFS('Job Number'!#REF!,'Job Number'!$A$2:$A$194,'Line Performance OK'!V$1,'Job Number'!$B$2:$B$194,'Line Performance OK'!$C102,'Job Number'!$E$2:$E$194,'Line Performance OK'!$A$101),"")</f>
        <v/>
      </c>
      <c r="W102" s="8" t="str">
        <f>IFERROR($C$101/SUMIFS('Job Number'!#REF!,'Job Number'!$A$2:$A$194,'Line Performance OK'!W$1,'Job Number'!$B$2:$B$194,'Line Performance OK'!$C102,'Job Number'!$E$2:$E$194,'Line Performance OK'!$A$101),"")</f>
        <v/>
      </c>
      <c r="X102" s="8" t="str">
        <f>IFERROR($C$101/SUMIFS('Job Number'!#REF!,'Job Number'!$A$2:$A$194,'Line Performance OK'!X$1,'Job Number'!$B$2:$B$194,'Line Performance OK'!$C102,'Job Number'!$E$2:$E$194,'Line Performance OK'!$A$101),"")</f>
        <v/>
      </c>
      <c r="Y102" s="8" t="str">
        <f>IFERROR($C$101/SUMIFS('Job Number'!#REF!,'Job Number'!$A$2:$A$194,'Line Performance OK'!Y$1,'Job Number'!$B$2:$B$194,'Line Performance OK'!$C102,'Job Number'!$E$2:$E$194,'Line Performance OK'!$A$101),"")</f>
        <v/>
      </c>
      <c r="Z102" s="8" t="str">
        <f>IFERROR($C$101/SUMIFS('Job Number'!#REF!,'Job Number'!$A$2:$A$194,'Line Performance OK'!Z$1,'Job Number'!$B$2:$B$194,'Line Performance OK'!$C102,'Job Number'!$E$2:$E$194,'Line Performance OK'!$A$101),"")</f>
        <v/>
      </c>
      <c r="AA102" s="8" t="str">
        <f>IFERROR($C$101/SUMIFS('Job Number'!#REF!,'Job Number'!$A$2:$A$194,'Line Performance OK'!AA$1,'Job Number'!$B$2:$B$194,'Line Performance OK'!$C102,'Job Number'!$E$2:$E$194,'Line Performance OK'!$A$101),"")</f>
        <v/>
      </c>
      <c r="AB102" s="8" t="str">
        <f>IFERROR($C$101/SUMIFS('Job Number'!#REF!,'Job Number'!$A$2:$A$194,'Line Performance OK'!AB$1,'Job Number'!$B$2:$B$194,'Line Performance OK'!$C102,'Job Number'!$E$2:$E$194,'Line Performance OK'!$A$101),"")</f>
        <v/>
      </c>
      <c r="AC102" s="8" t="str">
        <f>IFERROR($C$101/SUMIFS('Job Number'!#REF!,'Job Number'!$A$2:$A$194,'Line Performance OK'!AC$1,'Job Number'!$B$2:$B$194,'Line Performance OK'!$C102,'Job Number'!$E$2:$E$194,'Line Performance OK'!$A$101),"")</f>
        <v/>
      </c>
      <c r="AD102" s="8" t="str">
        <f>IFERROR($C$101/SUMIFS('Job Number'!#REF!,'Job Number'!$A$2:$A$194,'Line Performance OK'!AD$1,'Job Number'!$B$2:$B$194,'Line Performance OK'!$C102,'Job Number'!$E$2:$E$194,'Line Performance OK'!$A$101),"")</f>
        <v/>
      </c>
      <c r="AE102" s="8" t="str">
        <f>IFERROR($C$101/SUMIFS('Job Number'!#REF!,'Job Number'!$A$2:$A$194,'Line Performance OK'!AE$1,'Job Number'!$B$2:$B$194,'Line Performance OK'!$C102,'Job Number'!$E$2:$E$194,'Line Performance OK'!$A$101),"")</f>
        <v/>
      </c>
      <c r="AF102" s="8" t="str">
        <f>IFERROR($C$101/SUMIFS('Job Number'!#REF!,'Job Number'!$A$2:$A$194,'Line Performance OK'!AF$1,'Job Number'!$B$2:$B$194,'Line Performance OK'!$C102,'Job Number'!$E$2:$E$194,'Line Performance OK'!$A$101),"")</f>
        <v/>
      </c>
      <c r="AG102" s="8" t="str">
        <f>IFERROR($C$101/SUMIFS('Job Number'!#REF!,'Job Number'!$A$2:$A$194,'Line Performance OK'!AG$1,'Job Number'!$B$2:$B$194,'Line Performance OK'!$C102,'Job Number'!$E$2:$E$194,'Line Performance OK'!$A$101),"")</f>
        <v/>
      </c>
      <c r="AH102" s="8" t="str">
        <f>IFERROR($C$101/SUMIFS('Job Number'!#REF!,'Job Number'!$A$2:$A$194,'Line Performance OK'!AH$1,'Job Number'!$B$2:$B$194,'Line Performance OK'!$C102,'Job Number'!$E$2:$E$194,'Line Performance OK'!$A$101),"")</f>
        <v/>
      </c>
    </row>
    <row r="103" spans="1:34" ht="14.25" customHeight="1">
      <c r="B103" s="5"/>
      <c r="C103" s="5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8" customHeight="1">
      <c r="A104" s="42" t="e">
        <f>'Line Output'!#REF!</f>
        <v>#REF!</v>
      </c>
      <c r="B104" s="42" t="e">
        <f>'Line Output'!#REF!</f>
        <v>#REF!</v>
      </c>
      <c r="C104" s="52">
        <v>300</v>
      </c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15" customHeight="1">
      <c r="B105" s="5">
        <f>IFERROR(SUM(D105:AH105)/COUNTIF(D105:AH105,"&gt;0"),0)</f>
        <v>0</v>
      </c>
      <c r="C105" s="53" t="e">
        <f>'Line Output'!#REF!</f>
        <v>#REF!</v>
      </c>
      <c r="D105" s="8" t="str">
        <f>IFERROR($C$104/SUMIFS('Job Number'!#REF!,'Job Number'!$A$2:$A$194,'Line Performance OK'!D$1,'Job Number'!$B$2:$B$194,'Line Performance OK'!$C105,'Job Number'!$E$2:$E$194,'Line Performance OK'!$A$104),"")</f>
        <v/>
      </c>
      <c r="E105" s="8" t="str">
        <f>IFERROR($C$104/SUMIFS('Job Number'!#REF!,'Job Number'!$A$2:$A$194,'Line Performance OK'!E$1,'Job Number'!$B$2:$B$194,'Line Performance OK'!$C105,'Job Number'!$E$2:$E$194,'Line Performance OK'!$A$104),"")</f>
        <v/>
      </c>
      <c r="F105" s="8" t="str">
        <f>IFERROR($C$104/SUMIFS('Job Number'!#REF!,'Job Number'!$A$2:$A$194,'Line Performance OK'!F$1,'Job Number'!$B$2:$B$194,'Line Performance OK'!$C105,'Job Number'!$E$2:$E$194,'Line Performance OK'!$A$104),"")</f>
        <v/>
      </c>
      <c r="G105" s="8" t="str">
        <f>IFERROR($C$104/SUMIFS('Job Number'!#REF!,'Job Number'!$A$2:$A$194,'Line Performance OK'!G$1,'Job Number'!$B$2:$B$194,'Line Performance OK'!$C105,'Job Number'!$E$2:$E$194,'Line Performance OK'!$A$104),"")</f>
        <v/>
      </c>
      <c r="H105" s="8" t="str">
        <f>IFERROR($C$104/SUMIFS('Job Number'!#REF!,'Job Number'!$A$2:$A$194,'Line Performance OK'!H$1,'Job Number'!$B$2:$B$194,'Line Performance OK'!$C105,'Job Number'!$E$2:$E$194,'Line Performance OK'!$A$104),"")</f>
        <v/>
      </c>
      <c r="I105" s="8" t="str">
        <f>IFERROR($C$104/SUMIFS('Job Number'!#REF!,'Job Number'!$A$2:$A$194,'Line Performance OK'!I$1,'Job Number'!$B$2:$B$194,'Line Performance OK'!$C105,'Job Number'!$E$2:$E$194,'Line Performance OK'!$A$104),"")</f>
        <v/>
      </c>
      <c r="J105" s="8" t="str">
        <f>IFERROR($C$104/SUMIFS('Job Number'!#REF!,'Job Number'!$A$2:$A$194,'Line Performance OK'!J$1,'Job Number'!$B$2:$B$194,'Line Performance OK'!$C105,'Job Number'!$E$2:$E$194,'Line Performance OK'!$A$104),"")</f>
        <v/>
      </c>
      <c r="K105" s="8" t="str">
        <f>IFERROR($C$104/SUMIFS('Job Number'!#REF!,'Job Number'!$A$2:$A$194,'Line Performance OK'!K$1,'Job Number'!$B$2:$B$194,'Line Performance OK'!$C105,'Job Number'!$E$2:$E$194,'Line Performance OK'!$A$104),"")</f>
        <v/>
      </c>
      <c r="L105" s="8" t="str">
        <f>IFERROR($C$104/SUMIFS('Job Number'!#REF!,'Job Number'!$A$2:$A$194,'Line Performance OK'!L$1,'Job Number'!$B$2:$B$194,'Line Performance OK'!$C105,'Job Number'!$E$2:$E$194,'Line Performance OK'!$A$104),"")</f>
        <v/>
      </c>
      <c r="M105" s="8" t="str">
        <f>IFERROR($C$104/SUMIFS('Job Number'!#REF!,'Job Number'!$A$2:$A$194,'Line Performance OK'!M$1,'Job Number'!$B$2:$B$194,'Line Performance OK'!$C105,'Job Number'!$E$2:$E$194,'Line Performance OK'!$A$104),"")</f>
        <v/>
      </c>
      <c r="N105" s="8" t="str">
        <f>IFERROR($C$104/SUMIFS('Job Number'!#REF!,'Job Number'!$A$2:$A$194,'Line Performance OK'!N$1,'Job Number'!$B$2:$B$194,'Line Performance OK'!$C105,'Job Number'!$E$2:$E$194,'Line Performance OK'!$A$104),"")</f>
        <v/>
      </c>
      <c r="O105" s="8" t="str">
        <f>IFERROR($C$104/SUMIFS('Job Number'!#REF!,'Job Number'!$A$2:$A$194,'Line Performance OK'!O$1,'Job Number'!$B$2:$B$194,'Line Performance OK'!$C105,'Job Number'!$E$2:$E$194,'Line Performance OK'!$A$104),"")</f>
        <v/>
      </c>
      <c r="P105" s="8" t="str">
        <f>IFERROR($C$104/SUMIFS('Job Number'!#REF!,'Job Number'!$A$2:$A$194,'Line Performance OK'!P$1,'Job Number'!$B$2:$B$194,'Line Performance OK'!$C105,'Job Number'!$E$2:$E$194,'Line Performance OK'!$A$104),"")</f>
        <v/>
      </c>
      <c r="Q105" s="8" t="str">
        <f>IFERROR($C$104/SUMIFS('Job Number'!#REF!,'Job Number'!$A$2:$A$194,'Line Performance OK'!Q$1,'Job Number'!$B$2:$B$194,'Line Performance OK'!$C105,'Job Number'!$E$2:$E$194,'Line Performance OK'!$A$104),"")</f>
        <v/>
      </c>
      <c r="R105" s="8" t="str">
        <f>IFERROR($C$104/SUMIFS('Job Number'!#REF!,'Job Number'!$A$2:$A$194,'Line Performance OK'!R$1,'Job Number'!$B$2:$B$194,'Line Performance OK'!$C105,'Job Number'!$E$2:$E$194,'Line Performance OK'!$A$104),"")</f>
        <v/>
      </c>
      <c r="S105" s="8" t="str">
        <f>IFERROR($C$104/SUMIFS('Job Number'!#REF!,'Job Number'!$A$2:$A$194,'Line Performance OK'!S$1,'Job Number'!$B$2:$B$194,'Line Performance OK'!$C105,'Job Number'!$E$2:$E$194,'Line Performance OK'!$A$104),"")</f>
        <v/>
      </c>
      <c r="T105" s="8" t="str">
        <f>IFERROR($C$104/SUMIFS('Job Number'!#REF!,'Job Number'!$A$2:$A$194,'Line Performance OK'!T$1,'Job Number'!$B$2:$B$194,'Line Performance OK'!$C105,'Job Number'!$E$2:$E$194,'Line Performance OK'!$A$104),"")</f>
        <v/>
      </c>
      <c r="U105" s="8" t="str">
        <f>IFERROR($C$104/SUMIFS('Job Number'!#REF!,'Job Number'!$A$2:$A$194,'Line Performance OK'!U$1,'Job Number'!$B$2:$B$194,'Line Performance OK'!$C105,'Job Number'!$E$2:$E$194,'Line Performance OK'!$A$104),"")</f>
        <v/>
      </c>
      <c r="V105" s="8" t="str">
        <f>IFERROR($C$104/SUMIFS('Job Number'!#REF!,'Job Number'!$A$2:$A$194,'Line Performance OK'!V$1,'Job Number'!$B$2:$B$194,'Line Performance OK'!$C105,'Job Number'!$E$2:$E$194,'Line Performance OK'!$A$104),"")</f>
        <v/>
      </c>
      <c r="W105" s="8" t="str">
        <f>IFERROR($C$104/SUMIFS('Job Number'!#REF!,'Job Number'!$A$2:$A$194,'Line Performance OK'!W$1,'Job Number'!$B$2:$B$194,'Line Performance OK'!$C105,'Job Number'!$E$2:$E$194,'Line Performance OK'!$A$104),"")</f>
        <v/>
      </c>
      <c r="X105" s="8" t="str">
        <f>IFERROR($C$104/SUMIFS('Job Number'!#REF!,'Job Number'!$A$2:$A$194,'Line Performance OK'!X$1,'Job Number'!$B$2:$B$194,'Line Performance OK'!$C105,'Job Number'!$E$2:$E$194,'Line Performance OK'!$A$104),"")</f>
        <v/>
      </c>
      <c r="Y105" s="8" t="str">
        <f>IFERROR($C$104/SUMIFS('Job Number'!#REF!,'Job Number'!$A$2:$A$194,'Line Performance OK'!Y$1,'Job Number'!$B$2:$B$194,'Line Performance OK'!$C105,'Job Number'!$E$2:$E$194,'Line Performance OK'!$A$104),"")</f>
        <v/>
      </c>
      <c r="Z105" s="8" t="str">
        <f>IFERROR($C$104/SUMIFS('Job Number'!#REF!,'Job Number'!$A$2:$A$194,'Line Performance OK'!Z$1,'Job Number'!$B$2:$B$194,'Line Performance OK'!$C105,'Job Number'!$E$2:$E$194,'Line Performance OK'!$A$104),"")</f>
        <v/>
      </c>
      <c r="AA105" s="8" t="str">
        <f>IFERROR($C$104/SUMIFS('Job Number'!#REF!,'Job Number'!$A$2:$A$194,'Line Performance OK'!AA$1,'Job Number'!$B$2:$B$194,'Line Performance OK'!$C105,'Job Number'!$E$2:$E$194,'Line Performance OK'!$A$104),"")</f>
        <v/>
      </c>
      <c r="AB105" s="8" t="str">
        <f>IFERROR($C$104/SUMIFS('Job Number'!#REF!,'Job Number'!$A$2:$A$194,'Line Performance OK'!AB$1,'Job Number'!$B$2:$B$194,'Line Performance OK'!$C105,'Job Number'!$E$2:$E$194,'Line Performance OK'!$A$104),"")</f>
        <v/>
      </c>
      <c r="AC105" s="8" t="str">
        <f>IFERROR($C$104/SUMIFS('Job Number'!#REF!,'Job Number'!$A$2:$A$194,'Line Performance OK'!AC$1,'Job Number'!$B$2:$B$194,'Line Performance OK'!$C105,'Job Number'!$E$2:$E$194,'Line Performance OK'!$A$104),"")</f>
        <v/>
      </c>
      <c r="AD105" s="8" t="str">
        <f>IFERROR($C$104/SUMIFS('Job Number'!#REF!,'Job Number'!$A$2:$A$194,'Line Performance OK'!AD$1,'Job Number'!$B$2:$B$194,'Line Performance OK'!$C105,'Job Number'!$E$2:$E$194,'Line Performance OK'!$A$104),"")</f>
        <v/>
      </c>
      <c r="AE105" s="8" t="str">
        <f>IFERROR($C$104/SUMIFS('Job Number'!#REF!,'Job Number'!$A$2:$A$194,'Line Performance OK'!AE$1,'Job Number'!$B$2:$B$194,'Line Performance OK'!$C105,'Job Number'!$E$2:$E$194,'Line Performance OK'!$A$104),"")</f>
        <v/>
      </c>
      <c r="AF105" s="8" t="str">
        <f>IFERROR($C$104/SUMIFS('Job Number'!#REF!,'Job Number'!$A$2:$A$194,'Line Performance OK'!AF$1,'Job Number'!$B$2:$B$194,'Line Performance OK'!$C105,'Job Number'!$E$2:$E$194,'Line Performance OK'!$A$104),"")</f>
        <v/>
      </c>
      <c r="AG105" s="8" t="str">
        <f>IFERROR($C$104/SUMIFS('Job Number'!#REF!,'Job Number'!$A$2:$A$194,'Line Performance OK'!AG$1,'Job Number'!$B$2:$B$194,'Line Performance OK'!$C105,'Job Number'!$E$2:$E$194,'Line Performance OK'!$A$104),"")</f>
        <v/>
      </c>
      <c r="AH105" s="8" t="str">
        <f>IFERROR($C$104/SUMIFS('Job Number'!#REF!,'Job Number'!$A$2:$A$194,'Line Performance OK'!AH$1,'Job Number'!$B$2:$B$194,'Line Performance OK'!$C105,'Job Number'!$E$2:$E$194,'Line Performance OK'!$A$104),"")</f>
        <v/>
      </c>
    </row>
    <row r="106" spans="1:34" ht="14.25" customHeight="1">
      <c r="B106" s="5"/>
      <c r="C106" s="5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8" customHeight="1">
      <c r="A107" s="42" t="e">
        <f>'Line Output'!#REF!</f>
        <v>#REF!</v>
      </c>
      <c r="B107" s="42" t="e">
        <f>'Line Output'!#REF!</f>
        <v>#REF!</v>
      </c>
      <c r="C107" s="52">
        <v>900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15" customHeight="1">
      <c r="B108" s="5">
        <f>IFERROR(SUM(D108:AH108)/COUNTIF(D108:AH108,"&gt;0"),0)</f>
        <v>0</v>
      </c>
      <c r="C108" s="53" t="e">
        <f>'Line Output'!#REF!</f>
        <v>#REF!</v>
      </c>
      <c r="D108" s="8" t="str">
        <f>IFERROR($C$107/SUMIFS('Job Number'!#REF!,'Job Number'!$A$2:$A$194,'Line Performance OK'!D$1,'Job Number'!$B$2:$B$194,'Line Performance OK'!$C108,'Job Number'!$E$2:$E$194,'Line Performance OK'!$A$107),"")</f>
        <v/>
      </c>
      <c r="E108" s="8" t="str">
        <f>IFERROR($C$107/SUMIFS('Job Number'!#REF!,'Job Number'!$A$2:$A$194,'Line Performance OK'!E$1,'Job Number'!$B$2:$B$194,'Line Performance OK'!$C108,'Job Number'!$E$2:$E$194,'Line Performance OK'!$A$107),"")</f>
        <v/>
      </c>
      <c r="F108" s="8" t="str">
        <f>IFERROR($C$107/SUMIFS('Job Number'!#REF!,'Job Number'!$A$2:$A$194,'Line Performance OK'!F$1,'Job Number'!$B$2:$B$194,'Line Performance OK'!$C108,'Job Number'!$E$2:$E$194,'Line Performance OK'!$A$107),"")</f>
        <v/>
      </c>
      <c r="G108" s="8" t="str">
        <f>IFERROR($C$107/SUMIFS('Job Number'!#REF!,'Job Number'!$A$2:$A$194,'Line Performance OK'!G$1,'Job Number'!$B$2:$B$194,'Line Performance OK'!$C108,'Job Number'!$E$2:$E$194,'Line Performance OK'!$A$107),"")</f>
        <v/>
      </c>
      <c r="H108" s="8" t="str">
        <f>IFERROR($C$107/SUMIFS('Job Number'!#REF!,'Job Number'!$A$2:$A$194,'Line Performance OK'!H$1,'Job Number'!$B$2:$B$194,'Line Performance OK'!$C108,'Job Number'!$E$2:$E$194,'Line Performance OK'!$A$107),"")</f>
        <v/>
      </c>
      <c r="I108" s="8" t="str">
        <f>IFERROR($C$107/SUMIFS('Job Number'!#REF!,'Job Number'!$A$2:$A$194,'Line Performance OK'!I$1,'Job Number'!$B$2:$B$194,'Line Performance OK'!$C108,'Job Number'!$E$2:$E$194,'Line Performance OK'!$A$107),"")</f>
        <v/>
      </c>
      <c r="J108" s="8" t="str">
        <f>IFERROR($C$107/SUMIFS('Job Number'!#REF!,'Job Number'!$A$2:$A$194,'Line Performance OK'!J$1,'Job Number'!$B$2:$B$194,'Line Performance OK'!$C108,'Job Number'!$E$2:$E$194,'Line Performance OK'!$A$107),"")</f>
        <v/>
      </c>
      <c r="K108" s="8" t="str">
        <f>IFERROR($C$107/SUMIFS('Job Number'!#REF!,'Job Number'!$A$2:$A$194,'Line Performance OK'!K$1,'Job Number'!$B$2:$B$194,'Line Performance OK'!$C108,'Job Number'!$E$2:$E$194,'Line Performance OK'!$A$107),"")</f>
        <v/>
      </c>
      <c r="L108" s="8" t="str">
        <f>IFERROR($C$107/SUMIFS('Job Number'!#REF!,'Job Number'!$A$2:$A$194,'Line Performance OK'!L$1,'Job Number'!$B$2:$B$194,'Line Performance OK'!$C108,'Job Number'!$E$2:$E$194,'Line Performance OK'!$A$107),"")</f>
        <v/>
      </c>
      <c r="M108" s="8" t="str">
        <f>IFERROR($C$107/SUMIFS('Job Number'!#REF!,'Job Number'!$A$2:$A$194,'Line Performance OK'!M$1,'Job Number'!$B$2:$B$194,'Line Performance OK'!$C108,'Job Number'!$E$2:$E$194,'Line Performance OK'!$A$107),"")</f>
        <v/>
      </c>
      <c r="N108" s="8" t="str">
        <f>IFERROR($C$107/SUMIFS('Job Number'!#REF!,'Job Number'!$A$2:$A$194,'Line Performance OK'!N$1,'Job Number'!$B$2:$B$194,'Line Performance OK'!$C108,'Job Number'!$E$2:$E$194,'Line Performance OK'!$A$107),"")</f>
        <v/>
      </c>
      <c r="O108" s="8" t="str">
        <f>IFERROR($C$107/SUMIFS('Job Number'!#REF!,'Job Number'!$A$2:$A$194,'Line Performance OK'!O$1,'Job Number'!$B$2:$B$194,'Line Performance OK'!$C108,'Job Number'!$E$2:$E$194,'Line Performance OK'!$A$107),"")</f>
        <v/>
      </c>
      <c r="P108" s="8" t="str">
        <f>IFERROR($C$107/SUMIFS('Job Number'!#REF!,'Job Number'!$A$2:$A$194,'Line Performance OK'!P$1,'Job Number'!$B$2:$B$194,'Line Performance OK'!$C108,'Job Number'!$E$2:$E$194,'Line Performance OK'!$A$107),"")</f>
        <v/>
      </c>
      <c r="Q108" s="8" t="str">
        <f>IFERROR($C$107/SUMIFS('Job Number'!#REF!,'Job Number'!$A$2:$A$194,'Line Performance OK'!Q$1,'Job Number'!$B$2:$B$194,'Line Performance OK'!$C108,'Job Number'!$E$2:$E$194,'Line Performance OK'!$A$107),"")</f>
        <v/>
      </c>
      <c r="R108" s="8" t="str">
        <f>IFERROR($C$107/SUMIFS('Job Number'!#REF!,'Job Number'!$A$2:$A$194,'Line Performance OK'!R$1,'Job Number'!$B$2:$B$194,'Line Performance OK'!$C108,'Job Number'!$E$2:$E$194,'Line Performance OK'!$A$107),"")</f>
        <v/>
      </c>
      <c r="S108" s="8" t="str">
        <f>IFERROR($C$107/SUMIFS('Job Number'!#REF!,'Job Number'!$A$2:$A$194,'Line Performance OK'!S$1,'Job Number'!$B$2:$B$194,'Line Performance OK'!$C108,'Job Number'!$E$2:$E$194,'Line Performance OK'!$A$107),"")</f>
        <v/>
      </c>
      <c r="T108" s="8" t="str">
        <f>IFERROR($C$107/SUMIFS('Job Number'!#REF!,'Job Number'!$A$2:$A$194,'Line Performance OK'!T$1,'Job Number'!$B$2:$B$194,'Line Performance OK'!$C108,'Job Number'!$E$2:$E$194,'Line Performance OK'!$A$107),"")</f>
        <v/>
      </c>
      <c r="U108" s="8" t="str">
        <f>IFERROR($C$107/SUMIFS('Job Number'!#REF!,'Job Number'!$A$2:$A$194,'Line Performance OK'!U$1,'Job Number'!$B$2:$B$194,'Line Performance OK'!$C108,'Job Number'!$E$2:$E$194,'Line Performance OK'!$A$107),"")</f>
        <v/>
      </c>
      <c r="V108" s="8" t="str">
        <f>IFERROR($C$107/SUMIFS('Job Number'!#REF!,'Job Number'!$A$2:$A$194,'Line Performance OK'!V$1,'Job Number'!$B$2:$B$194,'Line Performance OK'!$C108,'Job Number'!$E$2:$E$194,'Line Performance OK'!$A$107),"")</f>
        <v/>
      </c>
      <c r="W108" s="8" t="str">
        <f>IFERROR($C$107/SUMIFS('Job Number'!#REF!,'Job Number'!$A$2:$A$194,'Line Performance OK'!W$1,'Job Number'!$B$2:$B$194,'Line Performance OK'!$C108,'Job Number'!$E$2:$E$194,'Line Performance OK'!$A$107),"")</f>
        <v/>
      </c>
      <c r="X108" s="8" t="str">
        <f>IFERROR($C$107/SUMIFS('Job Number'!#REF!,'Job Number'!$A$2:$A$194,'Line Performance OK'!X$1,'Job Number'!$B$2:$B$194,'Line Performance OK'!$C108,'Job Number'!$E$2:$E$194,'Line Performance OK'!$A$107),"")</f>
        <v/>
      </c>
      <c r="Y108" s="8" t="str">
        <f>IFERROR($C$107/SUMIFS('Job Number'!#REF!,'Job Number'!$A$2:$A$194,'Line Performance OK'!Y$1,'Job Number'!$B$2:$B$194,'Line Performance OK'!$C108,'Job Number'!$E$2:$E$194,'Line Performance OK'!$A$107),"")</f>
        <v/>
      </c>
      <c r="Z108" s="8" t="str">
        <f>IFERROR($C$107/SUMIFS('Job Number'!#REF!,'Job Number'!$A$2:$A$194,'Line Performance OK'!Z$1,'Job Number'!$B$2:$B$194,'Line Performance OK'!$C108,'Job Number'!$E$2:$E$194,'Line Performance OK'!$A$107),"")</f>
        <v/>
      </c>
      <c r="AA108" s="8" t="str">
        <f>IFERROR($C$107/SUMIFS('Job Number'!#REF!,'Job Number'!$A$2:$A$194,'Line Performance OK'!AA$1,'Job Number'!$B$2:$B$194,'Line Performance OK'!$C108,'Job Number'!$E$2:$E$194,'Line Performance OK'!$A$107),"")</f>
        <v/>
      </c>
      <c r="AB108" s="8" t="str">
        <f>IFERROR($C$107/SUMIFS('Job Number'!#REF!,'Job Number'!$A$2:$A$194,'Line Performance OK'!AB$1,'Job Number'!$B$2:$B$194,'Line Performance OK'!$C108,'Job Number'!$E$2:$E$194,'Line Performance OK'!$A$107),"")</f>
        <v/>
      </c>
      <c r="AC108" s="8" t="str">
        <f>IFERROR($C$107/SUMIFS('Job Number'!#REF!,'Job Number'!$A$2:$A$194,'Line Performance OK'!AC$1,'Job Number'!$B$2:$B$194,'Line Performance OK'!$C108,'Job Number'!$E$2:$E$194,'Line Performance OK'!$A$107),"")</f>
        <v/>
      </c>
      <c r="AD108" s="8" t="str">
        <f>IFERROR($C$107/SUMIFS('Job Number'!#REF!,'Job Number'!$A$2:$A$194,'Line Performance OK'!AD$1,'Job Number'!$B$2:$B$194,'Line Performance OK'!$C108,'Job Number'!$E$2:$E$194,'Line Performance OK'!$A$107),"")</f>
        <v/>
      </c>
      <c r="AE108" s="8" t="str">
        <f>IFERROR($C$107/SUMIFS('Job Number'!#REF!,'Job Number'!$A$2:$A$194,'Line Performance OK'!AE$1,'Job Number'!$B$2:$B$194,'Line Performance OK'!$C108,'Job Number'!$E$2:$E$194,'Line Performance OK'!$A$107),"")</f>
        <v/>
      </c>
      <c r="AF108" s="8" t="str">
        <f>IFERROR($C$107/SUMIFS('Job Number'!#REF!,'Job Number'!$A$2:$A$194,'Line Performance OK'!AF$1,'Job Number'!$B$2:$B$194,'Line Performance OK'!$C108,'Job Number'!$E$2:$E$194,'Line Performance OK'!$A$107),"")</f>
        <v/>
      </c>
      <c r="AG108" s="8" t="str">
        <f>IFERROR($C$107/SUMIFS('Job Number'!#REF!,'Job Number'!$A$2:$A$194,'Line Performance OK'!AG$1,'Job Number'!$B$2:$B$194,'Line Performance OK'!$C108,'Job Number'!$E$2:$E$194,'Line Performance OK'!$A$107),"")</f>
        <v/>
      </c>
      <c r="AH108" s="8" t="str">
        <f>IFERROR($C$107/SUMIFS('Job Number'!#REF!,'Job Number'!$A$2:$A$194,'Line Performance OK'!AH$1,'Job Number'!$B$2:$B$194,'Line Performance OK'!$C108,'Job Number'!$E$2:$E$194,'Line Performance OK'!$A$107),"")</f>
        <v/>
      </c>
    </row>
    <row r="109" spans="1:34" ht="14.25" customHeight="1">
      <c r="B109" s="5"/>
      <c r="C109" s="5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8" customHeight="1">
      <c r="A110" s="42" t="e">
        <f>'Line Output'!#REF!</f>
        <v>#REF!</v>
      </c>
      <c r="B110" s="42" t="e">
        <f>'Line Output'!#REF!</f>
        <v>#REF!</v>
      </c>
      <c r="C110" s="52">
        <v>300</v>
      </c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15" customHeight="1">
      <c r="B111" s="5">
        <f>IFERROR(SUM(D111:AH111)/COUNTIF(D111:AH111,"&gt;0"),0)</f>
        <v>0</v>
      </c>
      <c r="C111" s="53" t="e">
        <f>'Line Output'!#REF!</f>
        <v>#REF!</v>
      </c>
      <c r="D111" s="8" t="str">
        <f>IFERROR($C$110/SUMIFS('Job Number'!#REF!,'Job Number'!$A$2:$A$194,'Line Performance OK'!D$1,'Job Number'!$B$2:$B$194,'Line Performance OK'!$C111,'Job Number'!$E$2:$E$194,'Line Performance OK'!$A$110),"")</f>
        <v/>
      </c>
      <c r="E111" s="8" t="str">
        <f>IFERROR($C$110/SUMIFS('Job Number'!#REF!,'Job Number'!$A$2:$A$194,'Line Performance OK'!E$1,'Job Number'!$B$2:$B$194,'Line Performance OK'!$C111,'Job Number'!$E$2:$E$194,'Line Performance OK'!$A$110),"")</f>
        <v/>
      </c>
      <c r="F111" s="8" t="str">
        <f>IFERROR($C$110/SUMIFS('Job Number'!#REF!,'Job Number'!$A$2:$A$194,'Line Performance OK'!F$1,'Job Number'!$B$2:$B$194,'Line Performance OK'!$C111,'Job Number'!$E$2:$E$194,'Line Performance OK'!$A$110),"")</f>
        <v/>
      </c>
      <c r="G111" s="8" t="str">
        <f>IFERROR($C$110/SUMIFS('Job Number'!#REF!,'Job Number'!$A$2:$A$194,'Line Performance OK'!G$1,'Job Number'!$B$2:$B$194,'Line Performance OK'!$C111,'Job Number'!$E$2:$E$194,'Line Performance OK'!$A$110),"")</f>
        <v/>
      </c>
      <c r="H111" s="8" t="str">
        <f>IFERROR($C$110/SUMIFS('Job Number'!#REF!,'Job Number'!$A$2:$A$194,'Line Performance OK'!H$1,'Job Number'!$B$2:$B$194,'Line Performance OK'!$C111,'Job Number'!$E$2:$E$194,'Line Performance OK'!$A$110),"")</f>
        <v/>
      </c>
      <c r="I111" s="8" t="str">
        <f>IFERROR($C$110/SUMIFS('Job Number'!#REF!,'Job Number'!$A$2:$A$194,'Line Performance OK'!I$1,'Job Number'!$B$2:$B$194,'Line Performance OK'!$C111,'Job Number'!$E$2:$E$194,'Line Performance OK'!$A$110),"")</f>
        <v/>
      </c>
      <c r="J111" s="8" t="str">
        <f>IFERROR($C$110/SUMIFS('Job Number'!#REF!,'Job Number'!$A$2:$A$194,'Line Performance OK'!J$1,'Job Number'!$B$2:$B$194,'Line Performance OK'!$C111,'Job Number'!$E$2:$E$194,'Line Performance OK'!$A$110),"")</f>
        <v/>
      </c>
      <c r="K111" s="8" t="str">
        <f>IFERROR($C$110/SUMIFS('Job Number'!#REF!,'Job Number'!$A$2:$A$194,'Line Performance OK'!K$1,'Job Number'!$B$2:$B$194,'Line Performance OK'!$C111,'Job Number'!$E$2:$E$194,'Line Performance OK'!$A$110),"")</f>
        <v/>
      </c>
      <c r="L111" s="8" t="str">
        <f>IFERROR($C$110/SUMIFS('Job Number'!#REF!,'Job Number'!$A$2:$A$194,'Line Performance OK'!L$1,'Job Number'!$B$2:$B$194,'Line Performance OK'!$C111,'Job Number'!$E$2:$E$194,'Line Performance OK'!$A$110),"")</f>
        <v/>
      </c>
      <c r="M111" s="8" t="str">
        <f>IFERROR($C$110/SUMIFS('Job Number'!#REF!,'Job Number'!$A$2:$A$194,'Line Performance OK'!M$1,'Job Number'!$B$2:$B$194,'Line Performance OK'!$C111,'Job Number'!$E$2:$E$194,'Line Performance OK'!$A$110),"")</f>
        <v/>
      </c>
      <c r="N111" s="8" t="str">
        <f>IFERROR($C$110/SUMIFS('Job Number'!#REF!,'Job Number'!$A$2:$A$194,'Line Performance OK'!N$1,'Job Number'!$B$2:$B$194,'Line Performance OK'!$C111,'Job Number'!$E$2:$E$194,'Line Performance OK'!$A$110),"")</f>
        <v/>
      </c>
      <c r="O111" s="8" t="str">
        <f>IFERROR($C$110/SUMIFS('Job Number'!#REF!,'Job Number'!$A$2:$A$194,'Line Performance OK'!O$1,'Job Number'!$B$2:$B$194,'Line Performance OK'!$C111,'Job Number'!$E$2:$E$194,'Line Performance OK'!$A$110),"")</f>
        <v/>
      </c>
      <c r="P111" s="8" t="str">
        <f>IFERROR($C$110/SUMIFS('Job Number'!#REF!,'Job Number'!$A$2:$A$194,'Line Performance OK'!P$1,'Job Number'!$B$2:$B$194,'Line Performance OK'!$C111,'Job Number'!$E$2:$E$194,'Line Performance OK'!$A$110),"")</f>
        <v/>
      </c>
      <c r="Q111" s="8" t="str">
        <f>IFERROR($C$110/SUMIFS('Job Number'!#REF!,'Job Number'!$A$2:$A$194,'Line Performance OK'!Q$1,'Job Number'!$B$2:$B$194,'Line Performance OK'!$C111,'Job Number'!$E$2:$E$194,'Line Performance OK'!$A$110),"")</f>
        <v/>
      </c>
      <c r="R111" s="8" t="str">
        <f>IFERROR($C$110/SUMIFS('Job Number'!#REF!,'Job Number'!$A$2:$A$194,'Line Performance OK'!R$1,'Job Number'!$B$2:$B$194,'Line Performance OK'!$C111,'Job Number'!$E$2:$E$194,'Line Performance OK'!$A$110),"")</f>
        <v/>
      </c>
      <c r="S111" s="8" t="str">
        <f>IFERROR($C$110/SUMIFS('Job Number'!#REF!,'Job Number'!$A$2:$A$194,'Line Performance OK'!S$1,'Job Number'!$B$2:$B$194,'Line Performance OK'!$C111,'Job Number'!$E$2:$E$194,'Line Performance OK'!$A$110),"")</f>
        <v/>
      </c>
      <c r="T111" s="8" t="str">
        <f>IFERROR($C$110/SUMIFS('Job Number'!#REF!,'Job Number'!$A$2:$A$194,'Line Performance OK'!T$1,'Job Number'!$B$2:$B$194,'Line Performance OK'!$C111,'Job Number'!$E$2:$E$194,'Line Performance OK'!$A$110),"")</f>
        <v/>
      </c>
      <c r="U111" s="8" t="str">
        <f>IFERROR($C$110/SUMIFS('Job Number'!#REF!,'Job Number'!$A$2:$A$194,'Line Performance OK'!U$1,'Job Number'!$B$2:$B$194,'Line Performance OK'!$C111,'Job Number'!$E$2:$E$194,'Line Performance OK'!$A$110),"")</f>
        <v/>
      </c>
      <c r="V111" s="8" t="str">
        <f>IFERROR($C$110/SUMIFS('Job Number'!#REF!,'Job Number'!$A$2:$A$194,'Line Performance OK'!V$1,'Job Number'!$B$2:$B$194,'Line Performance OK'!$C111,'Job Number'!$E$2:$E$194,'Line Performance OK'!$A$110),"")</f>
        <v/>
      </c>
      <c r="W111" s="8" t="str">
        <f>IFERROR($C$110/SUMIFS('Job Number'!#REF!,'Job Number'!$A$2:$A$194,'Line Performance OK'!W$1,'Job Number'!$B$2:$B$194,'Line Performance OK'!$C111,'Job Number'!$E$2:$E$194,'Line Performance OK'!$A$110),"")</f>
        <v/>
      </c>
      <c r="X111" s="8" t="str">
        <f>IFERROR($C$110/SUMIFS('Job Number'!#REF!,'Job Number'!$A$2:$A$194,'Line Performance OK'!X$1,'Job Number'!$B$2:$B$194,'Line Performance OK'!$C111,'Job Number'!$E$2:$E$194,'Line Performance OK'!$A$110),"")</f>
        <v/>
      </c>
      <c r="Y111" s="8" t="str">
        <f>IFERROR($C$110/SUMIFS('Job Number'!#REF!,'Job Number'!$A$2:$A$194,'Line Performance OK'!Y$1,'Job Number'!$B$2:$B$194,'Line Performance OK'!$C111,'Job Number'!$E$2:$E$194,'Line Performance OK'!$A$110),"")</f>
        <v/>
      </c>
      <c r="Z111" s="8" t="str">
        <f>IFERROR($C$110/SUMIFS('Job Number'!#REF!,'Job Number'!$A$2:$A$194,'Line Performance OK'!Z$1,'Job Number'!$B$2:$B$194,'Line Performance OK'!$C111,'Job Number'!$E$2:$E$194,'Line Performance OK'!$A$110),"")</f>
        <v/>
      </c>
      <c r="AA111" s="8" t="str">
        <f>IFERROR($C$110/SUMIFS('Job Number'!#REF!,'Job Number'!$A$2:$A$194,'Line Performance OK'!AA$1,'Job Number'!$B$2:$B$194,'Line Performance OK'!$C111,'Job Number'!$E$2:$E$194,'Line Performance OK'!$A$110),"")</f>
        <v/>
      </c>
      <c r="AB111" s="8" t="str">
        <f>IFERROR($C$110/SUMIFS('Job Number'!#REF!,'Job Number'!$A$2:$A$194,'Line Performance OK'!AB$1,'Job Number'!$B$2:$B$194,'Line Performance OK'!$C111,'Job Number'!$E$2:$E$194,'Line Performance OK'!$A$110),"")</f>
        <v/>
      </c>
      <c r="AC111" s="8" t="str">
        <f>IFERROR($C$110/SUMIFS('Job Number'!#REF!,'Job Number'!$A$2:$A$194,'Line Performance OK'!AC$1,'Job Number'!$B$2:$B$194,'Line Performance OK'!$C111,'Job Number'!$E$2:$E$194,'Line Performance OK'!$A$110),"")</f>
        <v/>
      </c>
      <c r="AD111" s="8" t="str">
        <f>IFERROR($C$110/SUMIFS('Job Number'!#REF!,'Job Number'!$A$2:$A$194,'Line Performance OK'!AD$1,'Job Number'!$B$2:$B$194,'Line Performance OK'!$C111,'Job Number'!$E$2:$E$194,'Line Performance OK'!$A$110),"")</f>
        <v/>
      </c>
      <c r="AE111" s="8" t="str">
        <f>IFERROR($C$110/SUMIFS('Job Number'!#REF!,'Job Number'!$A$2:$A$194,'Line Performance OK'!AE$1,'Job Number'!$B$2:$B$194,'Line Performance OK'!$C111,'Job Number'!$E$2:$E$194,'Line Performance OK'!$A$110),"")</f>
        <v/>
      </c>
      <c r="AF111" s="8" t="str">
        <f>IFERROR($C$110/SUMIFS('Job Number'!#REF!,'Job Number'!$A$2:$A$194,'Line Performance OK'!AF$1,'Job Number'!$B$2:$B$194,'Line Performance OK'!$C111,'Job Number'!$E$2:$E$194,'Line Performance OK'!$A$110),"")</f>
        <v/>
      </c>
      <c r="AG111" s="8" t="str">
        <f>IFERROR($C$110/SUMIFS('Job Number'!#REF!,'Job Number'!$A$2:$A$194,'Line Performance OK'!AG$1,'Job Number'!$B$2:$B$194,'Line Performance OK'!$C111,'Job Number'!$E$2:$E$194,'Line Performance OK'!$A$110),"")</f>
        <v/>
      </c>
      <c r="AH111" s="8" t="str">
        <f>IFERROR($C$110/SUMIFS('Job Number'!#REF!,'Job Number'!$A$2:$A$194,'Line Performance OK'!AH$1,'Job Number'!$B$2:$B$194,'Line Performance OK'!$C111,'Job Number'!$E$2:$E$194,'Line Performance OK'!$A$110),"")</f>
        <v/>
      </c>
    </row>
    <row r="112" spans="1:34" ht="14.25" customHeight="1">
      <c r="B112" s="5"/>
      <c r="C112" s="5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5" ht="15" customHeight="1">
      <c r="B113" s="5"/>
      <c r="C113" s="5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5" ht="15" customHeight="1">
      <c r="B114" s="5"/>
      <c r="C114" s="5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5" ht="15" customHeight="1">
      <c r="B115" s="5"/>
      <c r="C115" s="5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5" ht="15" customHeight="1">
      <c r="B116" s="5"/>
      <c r="C116" s="5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5" ht="15" customHeight="1">
      <c r="B117" s="5"/>
      <c r="C117" s="5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9" spans="1:35" s="102" customFormat="1" ht="35.25" customHeight="1">
      <c r="A119" s="288" t="s">
        <v>50</v>
      </c>
      <c r="B119" s="289"/>
      <c r="C119" s="290"/>
      <c r="D119" s="105"/>
      <c r="E119" s="101">
        <f t="shared" ref="E119:L119" si="2">AVERAGE(E2:E113)</f>
        <v>0.93221137602557713</v>
      </c>
      <c r="F119" s="101">
        <f t="shared" si="2"/>
        <v>0.99742842155916711</v>
      </c>
      <c r="G119" s="101">
        <f t="shared" si="2"/>
        <v>0.94897361971935323</v>
      </c>
      <c r="H119" s="101">
        <f t="shared" si="2"/>
        <v>0.92500000000000004</v>
      </c>
      <c r="I119" s="101">
        <f t="shared" si="2"/>
        <v>1.0024999999999999</v>
      </c>
      <c r="J119" s="101">
        <f t="shared" si="2"/>
        <v>0.89500000000000002</v>
      </c>
      <c r="K119" s="101"/>
      <c r="L119" s="101" t="e">
        <f t="shared" si="2"/>
        <v>#DIV/0!</v>
      </c>
      <c r="M119" s="101">
        <f>AVERAGE(M2:M113)</f>
        <v>0.93241496689696068</v>
      </c>
      <c r="N119" s="101">
        <f>AVERAGE(N2:N113)</f>
        <v>0.79000000000000015</v>
      </c>
      <c r="O119" s="101">
        <f>AVERAGE(O2:O113)</f>
        <v>0.79999999999999993</v>
      </c>
      <c r="P119" s="101" t="e">
        <f>AVERAGE(P2:P113)</f>
        <v>#DIV/0!</v>
      </c>
      <c r="Q119" s="101" t="e">
        <f>AVERAGE(Q2:Q113)</f>
        <v>#DIV/0!</v>
      </c>
      <c r="R119" s="101"/>
      <c r="S119" s="101" t="e">
        <f t="shared" ref="S119:X119" si="3">AVERAGE(S2:S113)</f>
        <v>#DIV/0!</v>
      </c>
      <c r="T119" s="101" t="e">
        <f t="shared" si="3"/>
        <v>#DIV/0!</v>
      </c>
      <c r="U119" s="101" t="e">
        <f t="shared" si="3"/>
        <v>#DIV/0!</v>
      </c>
      <c r="V119" s="101" t="e">
        <f t="shared" si="3"/>
        <v>#DIV/0!</v>
      </c>
      <c r="W119" s="101" t="e">
        <f t="shared" si="3"/>
        <v>#DIV/0!</v>
      </c>
      <c r="X119" s="101" t="e">
        <f t="shared" si="3"/>
        <v>#DIV/0!</v>
      </c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3" t="e">
        <f>AVERAGE(D119:AH119)</f>
        <v>#DIV/0!</v>
      </c>
    </row>
    <row r="120" spans="1:35" ht="35.25" customHeight="1"/>
    <row r="121" spans="1:35" ht="35.25" customHeight="1"/>
  </sheetData>
  <mergeCells count="1"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  <vt:lpstr>'Job Number'!Print_Area</vt:lpstr>
      <vt:lpstr>'Line Output'!Print_Area</vt:lpstr>
      <vt:lpstr>'FG TYPE'!Print_Titles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ADM-B1</cp:lastModifiedBy>
  <cp:lastPrinted>2023-10-17T06:03:56Z</cp:lastPrinted>
  <dcterms:created xsi:type="dcterms:W3CDTF">2013-08-01T08:14:06Z</dcterms:created>
  <dcterms:modified xsi:type="dcterms:W3CDTF">2024-02-02T07:27:27Z</dcterms:modified>
</cp:coreProperties>
</file>