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53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0" hidden="1">'Job Number'!$A$1:$R$290</definedName>
    <definedName name="_xlnm._FilterDatabase" localSheetId="1" hidden="1">'Line Output'!$B$1:$B$128</definedName>
    <definedName name="_xlnm._FilterDatabase" localSheetId="6" hidden="1">'FG TYPE'!$A$1:$Y$16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sharedStrings.xml><?xml version="1.0" encoding="utf-8"?>
<sst xmlns="http://schemas.openxmlformats.org/spreadsheetml/2006/main" count="679" uniqueCount="168">
  <si>
    <t>日期
Date</t>
  </si>
  <si>
    <t>班別
LINE</t>
  </si>
  <si>
    <t>SHIFT
P=PAGI, S=SIANG</t>
  </si>
  <si>
    <r>
      <rPr>
        <sz val="9"/>
        <rFont val="Times New Roman"/>
        <charset val="134"/>
      </rPr>
      <t xml:space="preserve">制   令  號
</t>
    </r>
    <r>
      <rPr>
        <b/>
        <sz val="9"/>
        <rFont val="Times New Roman"/>
        <charset val="134"/>
      </rPr>
      <t>Job Order</t>
    </r>
  </si>
  <si>
    <r>
      <rPr>
        <sz val="9"/>
        <rFont val="Times New Roman"/>
        <charset val="134"/>
      </rPr>
      <t xml:space="preserve">料號
</t>
    </r>
    <r>
      <rPr>
        <b/>
        <sz val="9"/>
        <rFont val="Times New Roman"/>
        <charset val="134"/>
      </rPr>
      <t>Part Number</t>
    </r>
  </si>
  <si>
    <r>
      <rPr>
        <sz val="9"/>
        <rFont val="Times New Roman"/>
        <charset val="134"/>
      </rPr>
      <t xml:space="preserve">機       種                                                </t>
    </r>
    <r>
      <rPr>
        <b/>
        <sz val="9"/>
        <rFont val="Times New Roman"/>
        <charset val="134"/>
      </rPr>
      <t>TYPE</t>
    </r>
  </si>
  <si>
    <r>
      <rPr>
        <sz val="9"/>
        <rFont val="Times New Roman"/>
        <charset val="134"/>
      </rPr>
      <t xml:space="preserve">標准秒數
</t>
    </r>
    <r>
      <rPr>
        <b/>
        <sz val="9"/>
        <rFont val="Times New Roman"/>
        <charset val="134"/>
      </rPr>
      <t>WAKTU
STANDARD</t>
    </r>
  </si>
  <si>
    <t>达成率       persentase pencapaian</t>
  </si>
  <si>
    <r>
      <rPr>
        <sz val="9"/>
        <rFont val="Times New Roman"/>
        <charset val="134"/>
      </rPr>
      <t xml:space="preserve">計劃工时
</t>
    </r>
    <r>
      <rPr>
        <b/>
        <sz val="9"/>
        <rFont val="Times New Roman"/>
        <charset val="134"/>
      </rPr>
      <t>WAKTU
KERJA(H)</t>
    </r>
  </si>
  <si>
    <r>
      <rPr>
        <sz val="9"/>
        <rFont val="Times New Roman"/>
        <charset val="134"/>
      </rPr>
      <t xml:space="preserve">計劃人數
</t>
    </r>
    <r>
      <rPr>
        <b/>
        <sz val="9"/>
        <rFont val="Times New Roman"/>
        <charset val="134"/>
      </rPr>
      <t>OPERATOR YANG
DI PERLUKAN</t>
    </r>
  </si>
  <si>
    <r>
      <rPr>
        <sz val="9"/>
        <rFont val="Times New Roman"/>
        <charset val="134"/>
      </rPr>
      <t xml:space="preserve">实际产量
</t>
    </r>
    <r>
      <rPr>
        <b/>
        <sz val="9"/>
        <rFont val="Times New Roman"/>
        <charset val="134"/>
      </rPr>
      <t>HASIL PRODUKSI
AKTUAL</t>
    </r>
  </si>
  <si>
    <r>
      <rPr>
        <sz val="9"/>
        <rFont val="Times New Roman"/>
        <charset val="134"/>
      </rPr>
      <t xml:space="preserve">重量               </t>
    </r>
    <r>
      <rPr>
        <b/>
        <sz val="9"/>
        <rFont val="Times New Roman"/>
        <charset val="134"/>
      </rPr>
      <t>berat (KG)</t>
    </r>
  </si>
  <si>
    <t>Panjang (M)</t>
  </si>
  <si>
    <r>
      <rPr>
        <sz val="9"/>
        <rFont val="Times New Roman"/>
        <charset val="134"/>
      </rPr>
      <t xml:space="preserve">報廢數     </t>
    </r>
    <r>
      <rPr>
        <b/>
        <sz val="9"/>
        <rFont val="Times New Roman"/>
        <charset val="134"/>
      </rPr>
      <t xml:space="preserve"> afkir Tembaga
（Kg）</t>
    </r>
  </si>
  <si>
    <r>
      <rPr>
        <sz val="9"/>
        <rFont val="Times New Roman"/>
        <charset val="134"/>
      </rPr>
      <t xml:space="preserve">廢繞        </t>
    </r>
    <r>
      <rPr>
        <b/>
        <sz val="9"/>
        <rFont val="Times New Roman"/>
        <charset val="134"/>
      </rPr>
      <t>limbah lilit
（KG）</t>
    </r>
  </si>
  <si>
    <r>
      <rPr>
        <sz val="9"/>
        <rFont val="Times New Roman"/>
        <charset val="134"/>
      </rPr>
      <t xml:space="preserve">廢膠    </t>
    </r>
    <r>
      <rPr>
        <b/>
        <sz val="9"/>
        <rFont val="Times New Roman"/>
        <charset val="134"/>
      </rPr>
      <t>limbah karet
（KG）</t>
    </r>
  </si>
  <si>
    <r>
      <rPr>
        <sz val="9"/>
        <rFont val="Times New Roman"/>
        <charset val="134"/>
      </rPr>
      <t xml:space="preserve">不良率
</t>
    </r>
    <r>
      <rPr>
        <b/>
        <sz val="9"/>
        <rFont val="Times New Roman"/>
        <charset val="134"/>
      </rPr>
      <t>persentase      NG</t>
    </r>
  </si>
  <si>
    <r>
      <rPr>
        <sz val="9"/>
        <rFont val="Times New Roman"/>
        <charset val="134"/>
      </rPr>
      <t xml:space="preserve">異常狀況原因
</t>
    </r>
    <r>
      <rPr>
        <b/>
        <sz val="9"/>
        <rFont val="Times New Roman"/>
        <charset val="134"/>
      </rPr>
      <t>Penjelasan Masalah</t>
    </r>
  </si>
  <si>
    <t>G</t>
  </si>
  <si>
    <t>W03-25050003-Y</t>
  </si>
  <si>
    <t>W01-04040001</t>
  </si>
  <si>
    <t>W03-25040033-Y</t>
  </si>
  <si>
    <t>W03-71010061-Y</t>
  </si>
  <si>
    <t>W03-00040033-Y</t>
  </si>
  <si>
    <t>W01-03000004</t>
  </si>
  <si>
    <t>W03-25040035-Y</t>
  </si>
  <si>
    <t>W03-25040039-Y</t>
  </si>
  <si>
    <t>W03-25040038-Y</t>
  </si>
  <si>
    <t>W01-04040011-Y</t>
  </si>
  <si>
    <t>W01-04040012</t>
  </si>
  <si>
    <t>W01-03000020</t>
  </si>
  <si>
    <t>W03-00030005-Y</t>
  </si>
  <si>
    <t>W03-71010075-Y</t>
  </si>
  <si>
    <t>W03-71010064-Y</t>
  </si>
  <si>
    <t>W03-25040028-Y</t>
  </si>
  <si>
    <t>W01-04040015</t>
  </si>
  <si>
    <t>W01-04040004</t>
  </si>
  <si>
    <t>W03-25040034-Y</t>
  </si>
  <si>
    <t>W01-03000027</t>
  </si>
  <si>
    <t>Product</t>
  </si>
  <si>
    <t>Total</t>
  </si>
  <si>
    <t>Line</t>
  </si>
  <si>
    <t>S01 :</t>
  </si>
  <si>
    <t>KG</t>
  </si>
  <si>
    <t>Y01 :</t>
  </si>
  <si>
    <t>PCS</t>
  </si>
  <si>
    <t>Actual</t>
  </si>
  <si>
    <t>Achieve Rate</t>
  </si>
  <si>
    <t>Defective</t>
  </si>
  <si>
    <t>Defective Rate</t>
  </si>
  <si>
    <t>TOTAL PRESENTASE</t>
  </si>
  <si>
    <t>標準工時                  (Standar Waktu)</t>
  </si>
  <si>
    <t>生產工時 (Jam produksi)</t>
  </si>
  <si>
    <t>標準工時 (Jam kerja standar)</t>
  </si>
  <si>
    <r>
      <rPr>
        <sz val="10"/>
        <color theme="1"/>
        <rFont val="Arial Unicode MS"/>
        <charset val="136"/>
      </rPr>
      <t xml:space="preserve">生產效率             </t>
    </r>
    <r>
      <rPr>
        <sz val="9"/>
        <color theme="1"/>
        <rFont val="Arial Unicode MS"/>
        <charset val="134"/>
      </rPr>
      <t>(Produktifitas)</t>
    </r>
  </si>
  <si>
    <t>生產績效 (kinerja produksi)</t>
  </si>
  <si>
    <t>S01</t>
  </si>
  <si>
    <t>Y01</t>
  </si>
  <si>
    <t>實際目標 Target</t>
  </si>
  <si>
    <t>实际产量 Actual</t>
  </si>
  <si>
    <t>Difference</t>
  </si>
  <si>
    <t>不良率 (tingkat cacat)</t>
  </si>
  <si>
    <t>MK83</t>
  </si>
  <si>
    <t>MK09</t>
  </si>
  <si>
    <t>W03-27601194-Y</t>
  </si>
  <si>
    <t>SONY</t>
  </si>
  <si>
    <t>MB50</t>
  </si>
  <si>
    <t>BL98</t>
  </si>
  <si>
    <t>02/01 ~ 02/31</t>
  </si>
  <si>
    <t>S01 (Tembaga)</t>
  </si>
  <si>
    <t>Y01 (Kabel)</t>
  </si>
  <si>
    <t>Target</t>
  </si>
  <si>
    <t>2023 09月</t>
  </si>
  <si>
    <r>
      <rPr>
        <sz val="10"/>
        <color theme="1"/>
        <rFont val="Arial Unicode MS"/>
        <charset val="136"/>
      </rPr>
      <t>實際產量</t>
    </r>
    <r>
      <rPr>
        <sz val="9"/>
        <color theme="1"/>
        <rFont val="Arial Unicode MS"/>
        <charset val="134"/>
      </rPr>
      <t xml:space="preserve">                       (Keluaran aktual)</t>
    </r>
  </si>
  <si>
    <r>
      <rPr>
        <sz val="10"/>
        <color theme="1"/>
        <rFont val="Arial Unicode MS"/>
        <charset val="136"/>
      </rPr>
      <t xml:space="preserve">單價 </t>
    </r>
    <r>
      <rPr>
        <sz val="9"/>
        <color theme="1"/>
        <rFont val="Arial Unicode MS"/>
        <charset val="134"/>
      </rPr>
      <t>(harga satuan)</t>
    </r>
  </si>
  <si>
    <r>
      <rPr>
        <sz val="10"/>
        <color theme="1"/>
        <rFont val="Arial Unicode MS"/>
        <charset val="136"/>
      </rPr>
      <t>產值</t>
    </r>
    <r>
      <rPr>
        <sz val="9"/>
        <color theme="1"/>
        <rFont val="Arial Unicode MS"/>
        <charset val="134"/>
      </rPr>
      <t xml:space="preserve"> (nilai keluaran)</t>
    </r>
  </si>
  <si>
    <r>
      <rPr>
        <sz val="10"/>
        <color theme="1"/>
        <rFont val="Arial Unicode MS"/>
        <charset val="136"/>
      </rPr>
      <t xml:space="preserve">總產值 </t>
    </r>
    <r>
      <rPr>
        <sz val="9"/>
        <color theme="1"/>
        <rFont val="Arial Unicode MS"/>
        <charset val="134"/>
      </rPr>
      <t>(Nilai keluaran kotor) : US$</t>
    </r>
  </si>
  <si>
    <t>Code</t>
  </si>
  <si>
    <t>Part Number</t>
  </si>
  <si>
    <t>Description</t>
  </si>
  <si>
    <t>Standar Waktu</t>
  </si>
  <si>
    <t>"LINE"</t>
  </si>
  <si>
    <t>Berat g/m</t>
  </si>
  <si>
    <t>Panjang</t>
  </si>
  <si>
    <t>A1</t>
  </si>
  <si>
    <t>0,127 A</t>
  </si>
  <si>
    <t>A2</t>
  </si>
  <si>
    <t>W01-03000013</t>
  </si>
  <si>
    <t>0,120 A</t>
  </si>
  <si>
    <t>A3</t>
  </si>
  <si>
    <t>W01-03000026</t>
  </si>
  <si>
    <t>0,200 A</t>
  </si>
  <si>
    <t>A4</t>
  </si>
  <si>
    <t>0,160 A</t>
  </si>
  <si>
    <t>A5</t>
  </si>
  <si>
    <t>0,080 A</t>
  </si>
  <si>
    <t>A6</t>
  </si>
  <si>
    <t>W01-03000025</t>
  </si>
  <si>
    <t>0,180 A</t>
  </si>
  <si>
    <t>A7</t>
  </si>
  <si>
    <t>0,080 UEW</t>
  </si>
  <si>
    <t>A8</t>
  </si>
  <si>
    <t>0,080 T</t>
  </si>
  <si>
    <t>A9</t>
  </si>
  <si>
    <t>W01-04040013-Y</t>
  </si>
  <si>
    <t>0,254 T</t>
  </si>
  <si>
    <t>A10</t>
  </si>
  <si>
    <t>0,127 T</t>
  </si>
  <si>
    <t>A11</t>
  </si>
  <si>
    <t>W01-04040005</t>
  </si>
  <si>
    <t>0,120 T</t>
  </si>
  <si>
    <t>A12</t>
  </si>
  <si>
    <t>0,160 T</t>
  </si>
  <si>
    <t>A13</t>
  </si>
  <si>
    <t>0,100 T</t>
  </si>
  <si>
    <t>A14</t>
  </si>
  <si>
    <t>W01-03000024</t>
  </si>
  <si>
    <t>0,260 A</t>
  </si>
  <si>
    <t>A15</t>
  </si>
  <si>
    <t>W01-03000032</t>
  </si>
  <si>
    <t>0,320 A</t>
  </si>
  <si>
    <t>Sample</t>
  </si>
  <si>
    <t>W01-03000046</t>
  </si>
  <si>
    <t>0,160 A Sample</t>
  </si>
  <si>
    <t>W01-03000047</t>
  </si>
  <si>
    <t>0,080 A Sample</t>
  </si>
  <si>
    <t>B1</t>
  </si>
  <si>
    <t>W03-71010060-Y</t>
  </si>
  <si>
    <t>AY01</t>
  </si>
  <si>
    <t>B2</t>
  </si>
  <si>
    <t>AX88</t>
  </si>
  <si>
    <t>B3</t>
  </si>
  <si>
    <t>W03-25040027-Y</t>
  </si>
  <si>
    <t>28#*2C+24#*2C+AL+D+</t>
  </si>
  <si>
    <t>B4</t>
  </si>
  <si>
    <t>B5</t>
  </si>
  <si>
    <t>W03-25040029-Y</t>
  </si>
  <si>
    <t>B6</t>
  </si>
  <si>
    <t>W03-25040030-Y</t>
  </si>
  <si>
    <t>B7</t>
  </si>
  <si>
    <t>W03-25040031-Y</t>
  </si>
  <si>
    <t>B8</t>
  </si>
  <si>
    <t>W03-25040032-Y</t>
  </si>
  <si>
    <t>B9</t>
  </si>
  <si>
    <t>B10</t>
  </si>
  <si>
    <t>B11</t>
  </si>
  <si>
    <t>B12</t>
  </si>
  <si>
    <t>W03-25040036-Y</t>
  </si>
  <si>
    <t>28#*2C+28#*2C+AL+D+</t>
  </si>
  <si>
    <t>B13</t>
  </si>
  <si>
    <t>W03-25040037-Y</t>
  </si>
  <si>
    <t>B14</t>
  </si>
  <si>
    <t>B15</t>
  </si>
  <si>
    <t>W03-25040040-Y</t>
  </si>
  <si>
    <t>B16</t>
  </si>
  <si>
    <t>MM38 / MP98</t>
  </si>
  <si>
    <t>B17</t>
  </si>
  <si>
    <t>B18</t>
  </si>
  <si>
    <t>B19</t>
  </si>
  <si>
    <t>B20</t>
  </si>
  <si>
    <t>B21</t>
  </si>
  <si>
    <t>remarks:</t>
  </si>
  <si>
    <t>CODE</t>
  </si>
  <si>
    <t>A</t>
  </si>
  <si>
    <t>Tembaga</t>
  </si>
  <si>
    <t>B</t>
  </si>
  <si>
    <t>Kabel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</si>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</sst>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29">
    <numFmt numFmtId="41" formatCode="_-* #,##0_-;\-* #,##0_-;_-* &quot;-&quot;_-;_-@_-"/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.00_-;\-* #,##0.00_-;_-* &quot;-&quot;??_-;_-@_-"/>
    <numFmt numFmtId="181" formatCode="_ * #,##0.00_ ;_ * \-#,##0.00_ ;_ * &quot;-&quot;??_ ;_ @_ "/>
    <numFmt numFmtId="182" formatCode="_-&quot;$&quot;* #,##0.00_-;\-&quot;$&quot;* #,##0.00_-;_-&quot;$&quot;* &quot;-&quot;??_-;_-@_-"/>
    <numFmt numFmtId="183" formatCode="_-&quot;$&quot;* #,##0_-;\-&quot;$&quot;* #,##0_-;_-&quot;$&quot;* &quot;-&quot;_-;_-@_-"/>
    <numFmt numFmtId="184" formatCode="_-&quot;Rp&quot;* #,##0_-;\-&quot;Rp&quot;* #,##0_-;_-&quot;Rp&quot;* &quot;-&quot;_-;_-@_-"/>
    <numFmt numFmtId="185" formatCode="[$-409]d\-mmm\-yy;@"/>
    <numFmt numFmtId="186" formatCode="[$-13809]dd/mm/yyyy;@"/>
    <numFmt numFmtId="187" formatCode="[$-421]dd\ mmmm\ yyyy;@"/>
    <numFmt numFmtId="188" formatCode="0.0000"/>
    <numFmt numFmtId="189" formatCode="&quot;$&quot;#,##0.00;[Red]\-&quot;$&quot;#,##0.00"/>
    <numFmt numFmtId="190" formatCode="m/d;@"/>
    <numFmt numFmtId="191" formatCode="[$€-2]\ #,##0;[Red]\-[$€-2]\ #,##0"/>
    <numFmt numFmtId="192" formatCode="#,##0_ ;[Red]\-#,##0\ "/>
    <numFmt numFmtId="193" formatCode="#,##0.00_ ;[Red]\-#,##0.00\ "/>
    <numFmt numFmtId="194" formatCode="#,##0.0_ ;[Red]\-#,##0.0\ "/>
    <numFmt numFmtId="195" formatCode="0.00000"/>
    <numFmt numFmtId="196" formatCode="#,##0_ "/>
    <numFmt numFmtId="197" formatCode="0.0"/>
    <numFmt numFmtId="198" formatCode="0.0%"/>
    <numFmt numFmtId="199" formatCode="0.000%"/>
    <numFmt numFmtId="200" formatCode="_-* #,##0.00_-;\-* #,##0.00_-;_-* &quot;-&quot;_-;_-@_-"/>
    <numFmt numFmtId="201" formatCode="#,##0.00_ "/>
    <numFmt numFmtId="202" formatCode="_(* #,##0.00_);_(* \(#,##0.00\);_(* &quot;-&quot;_);_(@_)"/>
    <numFmt numFmtId="203" formatCode="#,##0.0_ "/>
  </numFmts>
  <fonts count="76">
    <font>
      <sz val="11"/>
      <color theme="1"/>
      <name val="Calibri"/>
      <charset val="134"/>
      <scheme val="minor"/>
    </font>
    <font>
      <b/>
      <sz val="12"/>
      <color theme="1"/>
      <name val="Arial Unicode MS"/>
      <charset val="134"/>
    </font>
    <font>
      <sz val="10"/>
      <color theme="1"/>
      <name val="Arial Unicode MS"/>
      <charset val="136"/>
    </font>
    <font>
      <sz val="10"/>
      <color indexed="8"/>
      <name val="Arial Unicode MS"/>
      <charset val="136"/>
    </font>
    <font>
      <b/>
      <sz val="10"/>
      <color indexed="8"/>
      <name val="Arial Unicode MS"/>
      <charset val="136"/>
    </font>
    <font>
      <sz val="10"/>
      <color rgb="FF0070C0"/>
      <name val="Arial Unicode MS"/>
      <charset val="134"/>
    </font>
    <font>
      <sz val="10"/>
      <color rgb="FF0070C0"/>
      <name val="Arial Unicode MS"/>
      <charset val="136"/>
    </font>
    <font>
      <sz val="12"/>
      <color rgb="FF0070C0"/>
      <name val="Arial Unicode MS"/>
      <charset val="136"/>
    </font>
    <font>
      <b/>
      <sz val="10"/>
      <color rgb="FF0070C0"/>
      <name val="Arial Unicode MS"/>
      <charset val="134"/>
    </font>
    <font>
      <b/>
      <sz val="10"/>
      <color rgb="FF0070C0"/>
      <name val="Arial Unicode MS"/>
      <charset val="136"/>
    </font>
    <font>
      <sz val="11"/>
      <color theme="1"/>
      <name val="Arial Unicode MS"/>
      <charset val="136"/>
    </font>
    <font>
      <sz val="10"/>
      <color indexed="8"/>
      <name val="Arial Unicode MS"/>
      <charset val="134"/>
    </font>
    <font>
      <sz val="10"/>
      <name val="Arial Unicode MS"/>
      <charset val="134"/>
    </font>
    <font>
      <b/>
      <sz val="10"/>
      <color theme="1"/>
      <name val="Arial Unicode MS"/>
      <charset val="134"/>
    </font>
    <font>
      <b/>
      <sz val="10"/>
      <name val="Arial Unicode MS"/>
      <charset val="134"/>
    </font>
    <font>
      <b/>
      <sz val="10"/>
      <color theme="1"/>
      <name val="Arial Unicode MS"/>
      <charset val="136"/>
    </font>
    <font>
      <sz val="10"/>
      <color theme="1"/>
      <name val="Arial Unicode MS"/>
      <charset val="134"/>
    </font>
    <font>
      <sz val="12"/>
      <color theme="1"/>
      <name val="Calibri"/>
      <charset val="136"/>
      <scheme val="minor"/>
    </font>
    <font>
      <sz val="9"/>
      <color theme="1"/>
      <name val="Arial Unicode MS"/>
      <charset val="136"/>
    </font>
    <font>
      <b/>
      <sz val="12"/>
      <name val="Arial Unicode MS"/>
      <charset val="134"/>
    </font>
    <font>
      <b/>
      <sz val="8"/>
      <color indexed="8"/>
      <name val="Arial Unicode MS"/>
      <charset val="134"/>
    </font>
    <font>
      <b/>
      <sz val="8"/>
      <color theme="1"/>
      <name val="Arial Unicode MS"/>
      <charset val="136"/>
    </font>
    <font>
      <sz val="9"/>
      <name val="新細明體"/>
      <charset val="136"/>
    </font>
    <font>
      <sz val="12"/>
      <name val="新細明體"/>
      <charset val="136"/>
    </font>
    <font>
      <sz val="12"/>
      <color rgb="FF0070C0"/>
      <name val="新細明體"/>
      <charset val="136"/>
    </font>
    <font>
      <sz val="14"/>
      <name val="新細明體"/>
      <charset val="136"/>
    </font>
    <font>
      <sz val="12"/>
      <name val="Times New Roman"/>
      <charset val="134"/>
    </font>
    <font>
      <b/>
      <sz val="14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b/>
      <sz val="12"/>
      <name val="Times New Roman"/>
      <charset val="134"/>
    </font>
    <font>
      <sz val="12"/>
      <name val="Arial Unicode MS"/>
      <charset val="136"/>
    </font>
    <font>
      <sz val="10"/>
      <name val="Arial Unicode MS"/>
      <charset val="136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新細明體"/>
      <charset val="134"/>
    </font>
    <font>
      <sz val="12"/>
      <name val="新細明體"/>
      <charset val="134"/>
    </font>
    <font>
      <sz val="11"/>
      <color indexed="8"/>
      <name val="Calibri"/>
      <charset val="134"/>
    </font>
    <font>
      <sz val="11"/>
      <color indexed="8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2"/>
      <name val="新細明體"/>
      <charset val="136"/>
    </font>
    <font>
      <sz val="11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6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1"/>
      <color theme="1"/>
      <name val="Calibri"/>
      <charset val="134"/>
    </font>
    <font>
      <sz val="12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sz val="12"/>
      <color theme="1"/>
      <name val="Calibri"/>
      <charset val="134"/>
      <scheme val="minor"/>
    </font>
    <font>
      <sz val="12"/>
      <color indexed="8"/>
      <name val="Calibri"/>
      <charset val="134"/>
    </font>
    <font>
      <sz val="9"/>
      <color theme="1"/>
      <name val="Arial Unicode MS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rgb="FFFF0000"/>
      </left>
      <right style="thin">
        <color auto="1"/>
      </right>
      <top/>
      <bottom style="thin">
        <color auto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auto="1"/>
      </bottom>
      <diagonal/>
    </border>
    <border>
      <left/>
      <right style="double">
        <color rgb="FFFF0000"/>
      </right>
      <top style="thin">
        <color auto="1"/>
      </top>
      <bottom/>
      <diagonal/>
    </border>
    <border>
      <left style="double">
        <color rgb="FFFF0000"/>
      </left>
      <right style="thin">
        <color auto="1"/>
      </right>
      <top/>
      <bottom style="dotted">
        <color auto="1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auto="1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01">
    <xf numFmtId="0" fontId="0" fillId="0" borderId="0"/>
    <xf numFmtId="176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3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9" borderId="61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2" applyNumberFormat="0" applyFill="0" applyAlignment="0" applyProtection="0">
      <alignment vertical="center"/>
    </xf>
    <xf numFmtId="0" fontId="41" fillId="0" borderId="62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0" borderId="64" applyNumberFormat="0" applyAlignment="0" applyProtection="0">
      <alignment vertical="center"/>
    </xf>
    <xf numFmtId="0" fontId="44" fillId="11" borderId="65" applyNumberFormat="0" applyAlignment="0" applyProtection="0">
      <alignment vertical="center"/>
    </xf>
    <xf numFmtId="0" fontId="45" fillId="11" borderId="64" applyNumberFormat="0" applyAlignment="0" applyProtection="0">
      <alignment vertical="center"/>
    </xf>
    <xf numFmtId="0" fontId="46" fillId="12" borderId="66" applyNumberFormat="0" applyAlignment="0" applyProtection="0">
      <alignment vertical="center"/>
    </xf>
    <xf numFmtId="0" fontId="47" fillId="0" borderId="67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56" fillId="0" borderId="0" applyFont="0" applyFill="0" applyBorder="0" applyAlignment="0" applyProtection="0">
      <alignment vertical="center"/>
    </xf>
    <xf numFmtId="0" fontId="56" fillId="0" borderId="0" applyFont="0" applyFill="0" applyBorder="0" applyAlignment="0" applyProtection="0">
      <alignment vertical="center"/>
    </xf>
    <xf numFmtId="0" fontId="56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41" fontId="59" fillId="0" borderId="0" applyFont="0" applyFill="0" applyBorder="0" applyAlignment="0" applyProtection="0"/>
    <xf numFmtId="41" fontId="54" fillId="0" borderId="0" applyFont="0" applyFill="0" applyBorder="0" applyAlignment="0" applyProtection="0"/>
    <xf numFmtId="178" fontId="17" fillId="0" borderId="0" applyFont="0" applyFill="0" applyBorder="0" applyAlignment="0" applyProtection="0"/>
    <xf numFmtId="41" fontId="60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>
      <alignment vertical="center"/>
    </xf>
    <xf numFmtId="181" fontId="61" fillId="0" borderId="0" applyFont="0" applyFill="0" applyBorder="0" applyAlignment="0" applyProtection="0">
      <alignment vertical="center"/>
    </xf>
    <xf numFmtId="181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>
      <alignment vertical="center"/>
    </xf>
    <xf numFmtId="176" fontId="6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6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76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17" fillId="0" borderId="0" applyFont="0" applyFill="0" applyBorder="0" applyAlignment="0" applyProtection="0">
      <alignment vertical="center"/>
    </xf>
    <xf numFmtId="182" fontId="61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2" fontId="61" fillId="0" borderId="0" applyFont="0" applyFill="0" applyBorder="0" applyAlignment="0" applyProtection="0">
      <alignment vertical="center"/>
    </xf>
    <xf numFmtId="182" fontId="61" fillId="0" borderId="0" applyFont="0" applyFill="0" applyBorder="0" applyAlignment="0" applyProtection="0">
      <alignment vertical="center"/>
    </xf>
    <xf numFmtId="182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183" fontId="61" fillId="0" borderId="0" applyFont="0" applyFill="0" applyBorder="0" applyAlignment="0" applyProtection="0">
      <alignment vertical="center"/>
    </xf>
    <xf numFmtId="183" fontId="61" fillId="0" borderId="0" applyFont="0" applyFill="0" applyBorder="0" applyAlignment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183" fontId="61" fillId="0" borderId="0" applyFont="0" applyFill="0" applyBorder="0" applyAlignment="0" applyProtection="0">
      <alignment vertical="center"/>
    </xf>
    <xf numFmtId="183" fontId="61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60" fillId="0" borderId="0" applyFont="0" applyFill="0" applyBorder="0" applyAlignment="0" applyProtection="0"/>
    <xf numFmtId="0" fontId="60" fillId="0" borderId="0"/>
    <xf numFmtId="0" fontId="0" fillId="0" borderId="0"/>
    <xf numFmtId="0" fontId="0" fillId="0" borderId="0"/>
    <xf numFmtId="0" fontId="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0" fillId="0" borderId="0"/>
    <xf numFmtId="0" fontId="0" fillId="0" borderId="0"/>
    <xf numFmtId="0" fontId="0" fillId="0" borderId="0"/>
    <xf numFmtId="0" fontId="63" fillId="0" borderId="0"/>
    <xf numFmtId="0" fontId="64" fillId="0" borderId="0"/>
    <xf numFmtId="0" fontId="65" fillId="0" borderId="0"/>
    <xf numFmtId="0" fontId="66" fillId="0" borderId="0"/>
    <xf numFmtId="0" fontId="55" fillId="0" borderId="0"/>
    <xf numFmtId="0" fontId="54" fillId="0" borderId="0"/>
    <xf numFmtId="0" fontId="54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23" fillId="0" borderId="0"/>
    <xf numFmtId="0" fontId="23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9" fillId="0" borderId="0"/>
    <xf numFmtId="0" fontId="54" fillId="0" borderId="0"/>
    <xf numFmtId="0" fontId="54" fillId="0" borderId="0"/>
    <xf numFmtId="0" fontId="23" fillId="0" borderId="0"/>
    <xf numFmtId="0" fontId="59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66" fillId="0" borderId="0"/>
    <xf numFmtId="0" fontId="66" fillId="0" borderId="0"/>
    <xf numFmtId="0" fontId="66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66" fillId="0" borderId="0"/>
    <xf numFmtId="0" fontId="66" fillId="0" borderId="0"/>
    <xf numFmtId="0" fontId="66" fillId="0" borderId="0"/>
    <xf numFmtId="0" fontId="54" fillId="0" borderId="0"/>
    <xf numFmtId="0" fontId="23" fillId="0" borderId="0"/>
    <xf numFmtId="0" fontId="59" fillId="0" borderId="0"/>
    <xf numFmtId="0" fontId="54" fillId="0" borderId="0"/>
    <xf numFmtId="0" fontId="55" fillId="0" borderId="0"/>
    <xf numFmtId="0" fontId="54" fillId="0" borderId="0"/>
    <xf numFmtId="0" fontId="23" fillId="0" borderId="0"/>
    <xf numFmtId="0" fontId="54" fillId="0" borderId="0"/>
    <xf numFmtId="0" fontId="55" fillId="0" borderId="0"/>
    <xf numFmtId="0" fontId="54" fillId="0" borderId="0"/>
    <xf numFmtId="0" fontId="59" fillId="0" borderId="0"/>
    <xf numFmtId="0" fontId="54" fillId="0" borderId="0"/>
    <xf numFmtId="0" fontId="23" fillId="0" borderId="0"/>
    <xf numFmtId="0" fontId="59" fillId="0" borderId="0"/>
    <xf numFmtId="0" fontId="54" fillId="0" borderId="0"/>
    <xf numFmtId="0" fontId="55" fillId="0" borderId="0"/>
    <xf numFmtId="0" fontId="54" fillId="0" borderId="0"/>
    <xf numFmtId="0" fontId="23" fillId="0" borderId="0"/>
    <xf numFmtId="0" fontId="54" fillId="0" borderId="0"/>
    <xf numFmtId="0" fontId="55" fillId="0" borderId="0"/>
    <xf numFmtId="0" fontId="54" fillId="0" borderId="0"/>
    <xf numFmtId="0" fontId="59" fillId="0" borderId="0"/>
    <xf numFmtId="0" fontId="54" fillId="0" borderId="0"/>
    <xf numFmtId="0" fontId="23" fillId="0" borderId="0"/>
    <xf numFmtId="0" fontId="23" fillId="0" borderId="0"/>
    <xf numFmtId="0" fontId="54" fillId="0" borderId="0"/>
    <xf numFmtId="0" fontId="55" fillId="0" borderId="0"/>
    <xf numFmtId="0" fontId="54" fillId="0" borderId="0"/>
    <xf numFmtId="0" fontId="59" fillId="0" borderId="0"/>
    <xf numFmtId="0" fontId="54" fillId="0" borderId="0"/>
    <xf numFmtId="0" fontId="23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66" fillId="0" borderId="0"/>
    <xf numFmtId="0" fontId="66" fillId="0" borderId="0"/>
    <xf numFmtId="0" fontId="66" fillId="0" borderId="0"/>
    <xf numFmtId="0" fontId="63" fillId="0" borderId="0"/>
    <xf numFmtId="0" fontId="64" fillId="0" borderId="0"/>
    <xf numFmtId="0" fontId="65" fillId="0" borderId="0"/>
    <xf numFmtId="0" fontId="63" fillId="0" borderId="0"/>
    <xf numFmtId="0" fontId="64" fillId="0" borderId="0"/>
    <xf numFmtId="0" fontId="65" fillId="0" borderId="0"/>
    <xf numFmtId="0" fontId="0" fillId="0" borderId="0"/>
    <xf numFmtId="0" fontId="0" fillId="0" borderId="0"/>
    <xf numFmtId="0" fontId="62" fillId="0" borderId="0"/>
    <xf numFmtId="0" fontId="0" fillId="0" borderId="0"/>
    <xf numFmtId="0" fontId="0" fillId="0" borderId="0"/>
    <xf numFmtId="0" fontId="69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0" fillId="0" borderId="0"/>
    <xf numFmtId="0" fontId="6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69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62" fillId="0" borderId="0"/>
    <xf numFmtId="0" fontId="62" fillId="0" borderId="0"/>
    <xf numFmtId="0" fontId="7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2" fillId="0" borderId="0"/>
    <xf numFmtId="0" fontId="71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0"/>
    <xf numFmtId="0" fontId="64" fillId="0" borderId="0"/>
    <xf numFmtId="0" fontId="65" fillId="0" borderId="0"/>
    <xf numFmtId="0" fontId="63" fillId="0" borderId="0"/>
    <xf numFmtId="0" fontId="64" fillId="0" borderId="0"/>
    <xf numFmtId="0" fontId="65" fillId="0" borderId="0"/>
    <xf numFmtId="0" fontId="63" fillId="0" borderId="0"/>
    <xf numFmtId="0" fontId="64" fillId="0" borderId="0"/>
    <xf numFmtId="0" fontId="65" fillId="0" borderId="0"/>
    <xf numFmtId="0" fontId="66" fillId="0" borderId="0"/>
    <xf numFmtId="0" fontId="66" fillId="0" borderId="0"/>
    <xf numFmtId="0" fontId="66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7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6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0" fillId="0" borderId="0"/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0" fillId="0" borderId="0"/>
    <xf numFmtId="0" fontId="0" fillId="0" borderId="0"/>
    <xf numFmtId="0" fontId="0" fillId="0" borderId="0"/>
    <xf numFmtId="185" fontId="61" fillId="0" borderId="0">
      <alignment vertical="center"/>
    </xf>
    <xf numFmtId="0" fontId="0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0" fillId="0" borderId="0">
      <alignment vertical="center"/>
    </xf>
    <xf numFmtId="0" fontId="6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0"/>
    <xf numFmtId="0" fontId="0" fillId="0" borderId="0"/>
    <xf numFmtId="0" fontId="0" fillId="0" borderId="0"/>
    <xf numFmtId="9" fontId="2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3" fillId="0" borderId="0"/>
    <xf numFmtId="0" fontId="54" fillId="0" borderId="0"/>
    <xf numFmtId="0" fontId="23" fillId="0" borderId="0"/>
    <xf numFmtId="0" fontId="59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9" fillId="0" borderId="0"/>
    <xf numFmtId="0" fontId="54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186" fontId="61" fillId="0" borderId="0">
      <alignment vertical="center"/>
    </xf>
    <xf numFmtId="0" fontId="61" fillId="0" borderId="0">
      <alignment vertical="center"/>
    </xf>
    <xf numFmtId="0" fontId="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7" fillId="0" borderId="0">
      <alignment vertical="center"/>
    </xf>
    <xf numFmtId="185" fontId="61" fillId="0" borderId="0">
      <alignment vertical="center"/>
    </xf>
    <xf numFmtId="185" fontId="73" fillId="0" borderId="0">
      <alignment vertical="center"/>
    </xf>
    <xf numFmtId="0" fontId="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73" fillId="0" borderId="0">
      <alignment vertical="center"/>
    </xf>
    <xf numFmtId="0" fontId="61" fillId="0" borderId="0">
      <alignment vertical="center"/>
    </xf>
    <xf numFmtId="185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7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7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7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7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0" fillId="0" borderId="0"/>
    <xf numFmtId="0" fontId="7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0" fillId="0" borderId="0"/>
    <xf numFmtId="187" fontId="0" fillId="0" borderId="0"/>
    <xf numFmtId="185" fontId="0" fillId="0" borderId="0"/>
    <xf numFmtId="0" fontId="71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71" fillId="0" borderId="0"/>
    <xf numFmtId="0" fontId="0" fillId="0" borderId="0"/>
    <xf numFmtId="0" fontId="0" fillId="0" borderId="0"/>
    <xf numFmtId="0" fontId="6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6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0" borderId="0"/>
    <xf numFmtId="0" fontId="0" fillId="0" borderId="0"/>
    <xf numFmtId="0" fontId="0" fillId="0" borderId="0"/>
    <xf numFmtId="0" fontId="6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176" fontId="0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6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6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74" fillId="0" borderId="0" applyFont="0" applyFill="0" applyBorder="0" applyAlignment="0" applyProtection="0">
      <alignment vertical="center"/>
    </xf>
    <xf numFmtId="180" fontId="74" fillId="0" borderId="0" applyFont="0" applyFill="0" applyBorder="0" applyAlignment="0" applyProtection="0">
      <alignment vertical="center"/>
    </xf>
    <xf numFmtId="180" fontId="74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76" fontId="6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76" fontId="6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56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180" fontId="6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188" fontId="59" fillId="0" borderId="0" applyFont="0" applyFill="0" applyBorder="0" applyAlignment="0" applyProtection="0">
      <alignment vertical="center"/>
    </xf>
    <xf numFmtId="188" fontId="54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188" fontId="59" fillId="0" borderId="0" applyFont="0" applyFill="0" applyBorder="0" applyAlignment="0" applyProtection="0">
      <alignment vertical="center"/>
    </xf>
    <xf numFmtId="188" fontId="54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188" fontId="59" fillId="0" borderId="0" applyFont="0" applyFill="0" applyBorder="0" applyAlignment="0" applyProtection="0">
      <alignment vertical="center"/>
    </xf>
    <xf numFmtId="188" fontId="54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189" fontId="23" fillId="0" borderId="0" applyFont="0" applyFill="0" applyBorder="0" applyAlignment="0" applyProtection="0">
      <alignment vertical="center"/>
    </xf>
    <xf numFmtId="189" fontId="59" fillId="0" borderId="0" applyFont="0" applyFill="0" applyBorder="0" applyAlignment="0" applyProtection="0">
      <alignment vertical="center"/>
    </xf>
    <xf numFmtId="189" fontId="5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0" fillId="0" borderId="0"/>
    <xf numFmtId="0" fontId="62" fillId="0" borderId="0"/>
    <xf numFmtId="0" fontId="0" fillId="0" borderId="0"/>
    <xf numFmtId="0" fontId="0" fillId="0" borderId="0"/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0" borderId="0">
      <alignment vertical="center"/>
    </xf>
    <xf numFmtId="0" fontId="6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7" fillId="0" borderId="0">
      <alignment vertical="center"/>
    </xf>
    <xf numFmtId="0" fontId="72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3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183" fontId="61" fillId="0" borderId="0" applyFont="0" applyFill="0" applyBorder="0" applyAlignment="0" applyProtection="0">
      <alignment vertical="center"/>
    </xf>
    <xf numFmtId="183" fontId="61" fillId="0" borderId="0" applyFont="0" applyFill="0" applyBorder="0" applyAlignment="0" applyProtection="0">
      <alignment vertical="center"/>
    </xf>
  </cellStyleXfs>
  <cellXfs count="29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90" fontId="2" fillId="2" borderId="0" xfId="0" applyNumberFormat="1" applyFont="1" applyFill="1" applyBorder="1" applyAlignment="1">
      <alignment horizontal="center"/>
    </xf>
    <xf numFmtId="0" fontId="2" fillId="0" borderId="0" xfId="608" applyFont="1" applyBorder="1" applyAlignment="1">
      <alignment horizontal="center" vertical="center"/>
    </xf>
    <xf numFmtId="0" fontId="3" fillId="3" borderId="1" xfId="583" applyFont="1" applyFill="1" applyBorder="1" applyAlignment="1">
      <alignment horizontal="center" vertical="center"/>
    </xf>
    <xf numFmtId="190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10" fontId="2" fillId="0" borderId="0" xfId="0" applyNumberFormat="1" applyFont="1" applyBorder="1"/>
    <xf numFmtId="0" fontId="4" fillId="3" borderId="0" xfId="583" applyFont="1" applyFill="1" applyBorder="1" applyAlignment="1">
      <alignment horizontal="center" vertical="center"/>
    </xf>
    <xf numFmtId="9" fontId="2" fillId="0" borderId="0" xfId="0" applyNumberFormat="1" applyFont="1" applyBorder="1"/>
    <xf numFmtId="0" fontId="4" fillId="0" borderId="0" xfId="583" applyFont="1" applyFill="1" applyBorder="1" applyAlignment="1">
      <alignment horizontal="center" vertical="center"/>
    </xf>
    <xf numFmtId="0" fontId="3" fillId="0" borderId="1" xfId="583" applyFont="1" applyFill="1" applyBorder="1" applyAlignment="1">
      <alignment horizontal="center" vertical="center"/>
    </xf>
    <xf numFmtId="0" fontId="2" fillId="4" borderId="0" xfId="608" applyFont="1" applyFill="1" applyBorder="1" applyAlignment="1">
      <alignment horizontal="center" vertical="center"/>
    </xf>
    <xf numFmtId="0" fontId="3" fillId="4" borderId="1" xfId="583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10" fontId="2" fillId="4" borderId="0" xfId="0" applyNumberFormat="1" applyFont="1" applyFill="1" applyBorder="1"/>
    <xf numFmtId="0" fontId="4" fillId="4" borderId="0" xfId="583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90" fontId="1" fillId="0" borderId="1" xfId="3" applyNumberFormat="1" applyFont="1" applyBorder="1" applyAlignment="1">
      <alignment horizontal="center" vertical="center"/>
    </xf>
    <xf numFmtId="9" fontId="1" fillId="0" borderId="1" xfId="3" applyFont="1" applyBorder="1" applyAlignment="1">
      <alignment horizontal="center" vertical="center"/>
    </xf>
    <xf numFmtId="9" fontId="2" fillId="5" borderId="0" xfId="0" applyNumberFormat="1" applyFont="1" applyFill="1" applyBorder="1"/>
    <xf numFmtId="9" fontId="1" fillId="5" borderId="0" xfId="0" applyNumberFormat="1" applyFont="1" applyFill="1" applyBorder="1" applyAlignment="1">
      <alignment horizontal="center" vertical="center"/>
    </xf>
    <xf numFmtId="0" fontId="5" fillId="2" borderId="0" xfId="608" applyFont="1" applyFill="1" applyBorder="1">
      <alignment vertical="center"/>
    </xf>
    <xf numFmtId="0" fontId="5" fillId="2" borderId="0" xfId="608" applyFont="1" applyFill="1" applyBorder="1" applyAlignment="1">
      <alignment horizontal="center" vertical="center"/>
    </xf>
    <xf numFmtId="0" fontId="6" fillId="2" borderId="0" xfId="608" applyFont="1" applyFill="1" applyBorder="1">
      <alignment vertical="center"/>
    </xf>
    <xf numFmtId="0" fontId="6" fillId="2" borderId="0" xfId="608" applyFont="1" applyFill="1" applyBorder="1" applyAlignment="1">
      <alignment horizontal="center" vertical="center"/>
    </xf>
    <xf numFmtId="190" fontId="5" fillId="2" borderId="7" xfId="608" applyNumberFormat="1" applyFont="1" applyFill="1" applyBorder="1" applyAlignment="1">
      <alignment horizontal="center" vertical="center"/>
    </xf>
    <xf numFmtId="0" fontId="5" fillId="2" borderId="8" xfId="608" applyFont="1" applyFill="1" applyBorder="1" applyAlignment="1">
      <alignment horizontal="center" vertical="center"/>
    </xf>
    <xf numFmtId="0" fontId="5" fillId="2" borderId="8" xfId="614" applyFont="1" applyFill="1" applyBorder="1" applyAlignment="1">
      <alignment horizontal="center" vertical="center"/>
    </xf>
    <xf numFmtId="0" fontId="7" fillId="2" borderId="9" xfId="608" applyFont="1" applyFill="1" applyBorder="1" applyAlignment="1">
      <alignment vertical="center"/>
    </xf>
    <xf numFmtId="0" fontId="7" fillId="2" borderId="0" xfId="608" applyFont="1" applyFill="1" applyBorder="1" applyAlignment="1">
      <alignment vertical="center"/>
    </xf>
    <xf numFmtId="0" fontId="7" fillId="2" borderId="0" xfId="608" applyFont="1" applyFill="1" applyBorder="1" applyAlignment="1">
      <alignment horizontal="center" vertical="center"/>
    </xf>
    <xf numFmtId="0" fontId="5" fillId="2" borderId="10" xfId="608" applyFont="1" applyFill="1" applyBorder="1" applyAlignment="1">
      <alignment horizontal="center" vertical="center"/>
    </xf>
    <xf numFmtId="0" fontId="8" fillId="2" borderId="0" xfId="608" applyFont="1" applyFill="1" applyBorder="1" applyAlignment="1">
      <alignment horizontal="center" vertical="center"/>
    </xf>
    <xf numFmtId="0" fontId="5" fillId="2" borderId="11" xfId="608" applyFont="1" applyFill="1" applyBorder="1" applyAlignment="1">
      <alignment horizontal="center" vertical="center"/>
    </xf>
    <xf numFmtId="191" fontId="9" fillId="2" borderId="0" xfId="583" applyNumberFormat="1" applyFont="1" applyFill="1" applyBorder="1" applyAlignment="1">
      <alignment horizontal="center" vertical="center"/>
    </xf>
    <xf numFmtId="0" fontId="5" fillId="2" borderId="0" xfId="583" applyFont="1" applyFill="1" applyBorder="1" applyAlignment="1">
      <alignment horizontal="center" vertical="center"/>
    </xf>
    <xf numFmtId="191" fontId="8" fillId="2" borderId="0" xfId="583" applyNumberFormat="1" applyFont="1" applyFill="1" applyBorder="1" applyAlignment="1">
      <alignment horizontal="center" vertical="center"/>
    </xf>
    <xf numFmtId="0" fontId="5" fillId="2" borderId="10" xfId="608" applyFont="1" applyFill="1" applyBorder="1" applyAlignment="1">
      <alignment horizontal="center"/>
    </xf>
    <xf numFmtId="0" fontId="6" fillId="2" borderId="10" xfId="608" applyFont="1" applyFill="1" applyBorder="1" applyAlignment="1">
      <alignment horizontal="center" vertical="center"/>
    </xf>
    <xf numFmtId="0" fontId="5" fillId="2" borderId="10" xfId="583" applyFont="1" applyFill="1" applyBorder="1" applyAlignment="1">
      <alignment horizontal="center"/>
    </xf>
    <xf numFmtId="0" fontId="5" fillId="2" borderId="0" xfId="608" applyFont="1" applyFill="1" applyBorder="1" applyAlignment="1">
      <alignment horizontal="center"/>
    </xf>
    <xf numFmtId="0" fontId="6" fillId="2" borderId="10" xfId="608" applyFont="1" applyFill="1" applyBorder="1">
      <alignment vertical="center"/>
    </xf>
    <xf numFmtId="0" fontId="5" fillId="2" borderId="0" xfId="608" applyFont="1" applyFill="1" applyBorder="1" applyAlignment="1">
      <alignment horizontal="left"/>
    </xf>
    <xf numFmtId="0" fontId="5" fillId="2" borderId="1" xfId="608" applyFont="1" applyFill="1" applyBorder="1" applyAlignment="1">
      <alignment horizontal="center" vertical="center"/>
    </xf>
    <xf numFmtId="0" fontId="5" fillId="2" borderId="1" xfId="608" applyFont="1" applyFill="1" applyBorder="1" applyAlignment="1">
      <alignment horizontal="left" vertical="center"/>
    </xf>
    <xf numFmtId="0" fontId="5" fillId="2" borderId="1" xfId="608" applyFont="1" applyFill="1" applyBorder="1" applyAlignment="1">
      <alignment horizontal="left" vertical="center" wrapText="1"/>
    </xf>
    <xf numFmtId="0" fontId="6" fillId="2" borderId="11" xfId="608" applyFont="1" applyFill="1" applyBorder="1" applyAlignment="1">
      <alignment horizontal="center" vertical="center"/>
    </xf>
    <xf numFmtId="0" fontId="10" fillId="0" borderId="0" xfId="0" applyFont="1"/>
    <xf numFmtId="0" fontId="10" fillId="2" borderId="0" xfId="0" applyFont="1" applyFill="1"/>
    <xf numFmtId="0" fontId="0" fillId="2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/>
    <xf numFmtId="192" fontId="2" fillId="0" borderId="0" xfId="0" applyNumberFormat="1" applyFont="1"/>
    <xf numFmtId="10" fontId="2" fillId="0" borderId="0" xfId="0" applyNumberFormat="1" applyFont="1"/>
    <xf numFmtId="0" fontId="2" fillId="0" borderId="12" xfId="0" applyFont="1" applyBorder="1"/>
    <xf numFmtId="0" fontId="2" fillId="2" borderId="13" xfId="608" applyFont="1" applyFill="1" applyBorder="1" applyAlignment="1">
      <alignment horizontal="center" vertical="center"/>
    </xf>
    <xf numFmtId="0" fontId="2" fillId="0" borderId="13" xfId="608" applyFont="1" applyBorder="1" applyAlignment="1">
      <alignment horizontal="center" vertical="center"/>
    </xf>
    <xf numFmtId="0" fontId="2" fillId="2" borderId="14" xfId="608" applyFont="1" applyFill="1" applyBorder="1" applyAlignment="1">
      <alignment horizontal="center" vertical="center"/>
    </xf>
    <xf numFmtId="0" fontId="2" fillId="0" borderId="14" xfId="608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/>
    <xf numFmtId="192" fontId="2" fillId="0" borderId="20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/>
    <xf numFmtId="192" fontId="2" fillId="0" borderId="23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1" fillId="3" borderId="25" xfId="583" applyFont="1" applyFill="1" applyBorder="1" applyAlignment="1">
      <alignment horizontal="center" vertical="center"/>
    </xf>
    <xf numFmtId="193" fontId="2" fillId="0" borderId="25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11" fillId="3" borderId="1" xfId="583" applyFont="1" applyFill="1" applyBorder="1" applyAlignment="1">
      <alignment horizontal="center" vertical="center"/>
    </xf>
    <xf numFmtId="0" fontId="2" fillId="2" borderId="27" xfId="0" applyFont="1" applyFill="1" applyBorder="1"/>
    <xf numFmtId="0" fontId="2" fillId="2" borderId="28" xfId="0" applyFont="1" applyFill="1" applyBorder="1"/>
    <xf numFmtId="193" fontId="2" fillId="2" borderId="28" xfId="0" applyNumberFormat="1" applyFont="1" applyFill="1" applyBorder="1" applyAlignment="1">
      <alignment horizontal="center" vertical="center"/>
    </xf>
    <xf numFmtId="0" fontId="2" fillId="0" borderId="29" xfId="0" applyFont="1" applyBorder="1"/>
    <xf numFmtId="19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608" applyFont="1" applyBorder="1" applyAlignment="1">
      <alignment horizontal="center" vertical="center"/>
    </xf>
    <xf numFmtId="192" fontId="2" fillId="0" borderId="1" xfId="0" applyNumberFormat="1" applyFont="1" applyBorder="1"/>
    <xf numFmtId="193" fontId="2" fillId="0" borderId="1" xfId="0" applyNumberFormat="1" applyFont="1" applyBorder="1"/>
    <xf numFmtId="10" fontId="2" fillId="0" borderId="1" xfId="0" applyNumberFormat="1" applyFont="1" applyBorder="1"/>
    <xf numFmtId="193" fontId="2" fillId="2" borderId="1" xfId="0" applyNumberFormat="1" applyFont="1" applyFill="1" applyBorder="1"/>
    <xf numFmtId="10" fontId="2" fillId="2" borderId="1" xfId="0" applyNumberFormat="1" applyFont="1" applyFill="1" applyBorder="1"/>
    <xf numFmtId="0" fontId="2" fillId="2" borderId="0" xfId="0" applyFont="1" applyFill="1"/>
    <xf numFmtId="192" fontId="2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192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12" fillId="2" borderId="25" xfId="0" applyFont="1" applyFill="1" applyBorder="1" applyAlignment="1">
      <alignment horizontal="center"/>
    </xf>
    <xf numFmtId="0" fontId="12" fillId="2" borderId="25" xfId="608" applyFont="1" applyFill="1" applyBorder="1" applyAlignment="1">
      <alignment horizontal="center" vertical="center"/>
    </xf>
    <xf numFmtId="192" fontId="2" fillId="0" borderId="6" xfId="0" applyNumberFormat="1" applyFont="1" applyBorder="1" applyAlignment="1">
      <alignment horizontal="center"/>
    </xf>
    <xf numFmtId="192" fontId="2" fillId="0" borderId="1" xfId="0" applyNumberFormat="1" applyFont="1" applyBorder="1" applyAlignment="1">
      <alignment horizontal="center"/>
    </xf>
    <xf numFmtId="0" fontId="13" fillId="5" borderId="29" xfId="0" applyFont="1" applyFill="1" applyBorder="1" applyAlignment="1">
      <alignment horizontal="center" vertical="center"/>
    </xf>
    <xf numFmtId="0" fontId="14" fillId="2" borderId="1" xfId="608" applyFont="1" applyFill="1" applyBorder="1" applyAlignment="1">
      <alignment horizontal="center" vertical="center"/>
    </xf>
    <xf numFmtId="192" fontId="13" fillId="0" borderId="6" xfId="0" applyNumberFormat="1" applyFont="1" applyBorder="1"/>
    <xf numFmtId="193" fontId="13" fillId="8" borderId="1" xfId="0" applyNumberFormat="1" applyFont="1" applyFill="1" applyBorder="1"/>
    <xf numFmtId="192" fontId="13" fillId="0" borderId="1" xfId="0" applyNumberFormat="1" applyFont="1" applyBorder="1"/>
    <xf numFmtId="0" fontId="13" fillId="5" borderId="2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92" fontId="15" fillId="0" borderId="1" xfId="0" applyNumberFormat="1" applyFont="1" applyBorder="1" applyAlignment="1">
      <alignment horizontal="right"/>
    </xf>
    <xf numFmtId="192" fontId="15" fillId="8" borderId="1" xfId="0" applyNumberFormat="1" applyFont="1" applyFill="1" applyBorder="1" applyAlignment="1">
      <alignment horizontal="right"/>
    </xf>
    <xf numFmtId="2" fontId="13" fillId="8" borderId="1" xfId="0" applyNumberFormat="1" applyFont="1" applyFill="1" applyBorder="1"/>
    <xf numFmtId="10" fontId="13" fillId="0" borderId="1" xfId="0" applyNumberFormat="1" applyFont="1" applyBorder="1"/>
    <xf numFmtId="0" fontId="2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192" fontId="15" fillId="0" borderId="0" xfId="0" applyNumberFormat="1" applyFont="1" applyBorder="1" applyAlignment="1">
      <alignment horizontal="right"/>
    </xf>
    <xf numFmtId="192" fontId="13" fillId="0" borderId="0" xfId="0" applyNumberFormat="1" applyFont="1" applyBorder="1"/>
    <xf numFmtId="0" fontId="2" fillId="6" borderId="25" xfId="0" applyFont="1" applyFill="1" applyBorder="1"/>
    <xf numFmtId="192" fontId="2" fillId="6" borderId="1" xfId="0" applyNumberFormat="1" applyFont="1" applyFill="1" applyBorder="1" applyAlignment="1">
      <alignment horizontal="center"/>
    </xf>
    <xf numFmtId="0" fontId="2" fillId="0" borderId="1" xfId="0" applyFont="1" applyBorder="1"/>
    <xf numFmtId="193" fontId="2" fillId="0" borderId="1" xfId="0" applyNumberFormat="1" applyFont="1" applyFill="1" applyBorder="1"/>
    <xf numFmtId="192" fontId="2" fillId="0" borderId="4" xfId="0" applyNumberFormat="1" applyFont="1" applyBorder="1"/>
    <xf numFmtId="10" fontId="2" fillId="0" borderId="4" xfId="0" applyNumberFormat="1" applyFont="1" applyBorder="1"/>
    <xf numFmtId="0" fontId="2" fillId="0" borderId="4" xfId="0" applyFont="1" applyBorder="1" applyAlignment="1"/>
    <xf numFmtId="0" fontId="2" fillId="0" borderId="30" xfId="0" applyFont="1" applyBorder="1" applyAlignment="1"/>
    <xf numFmtId="10" fontId="2" fillId="6" borderId="4" xfId="0" applyNumberFormat="1" applyFont="1" applyFill="1" applyBorder="1" applyAlignment="1">
      <alignment horizontal="center"/>
    </xf>
    <xf numFmtId="0" fontId="2" fillId="6" borderId="14" xfId="608" applyFont="1" applyFill="1" applyBorder="1" applyAlignment="1">
      <alignment horizontal="center" vertical="center"/>
    </xf>
    <xf numFmtId="192" fontId="2" fillId="0" borderId="25" xfId="0" applyNumberFormat="1" applyFont="1" applyBorder="1" applyAlignment="1">
      <alignment horizontal="center" vertical="center"/>
    </xf>
    <xf numFmtId="192" fontId="2" fillId="2" borderId="28" xfId="0" applyNumberFormat="1" applyFont="1" applyFill="1" applyBorder="1" applyAlignment="1">
      <alignment horizontal="center" vertical="center"/>
    </xf>
    <xf numFmtId="0" fontId="2" fillId="2" borderId="0" xfId="608" applyFont="1" applyFill="1" applyBorder="1" applyAlignment="1">
      <alignment horizontal="center" vertical="center"/>
    </xf>
    <xf numFmtId="192" fontId="0" fillId="0" borderId="1" xfId="0" applyNumberFormat="1" applyBorder="1"/>
    <xf numFmtId="192" fontId="2" fillId="0" borderId="1" xfId="0" applyNumberFormat="1" applyFont="1" applyFill="1" applyBorder="1"/>
    <xf numFmtId="10" fontId="2" fillId="0" borderId="1" xfId="0" applyNumberFormat="1" applyFont="1" applyFill="1" applyBorder="1"/>
    <xf numFmtId="10" fontId="0" fillId="0" borderId="1" xfId="0" applyNumberFormat="1" applyBorder="1"/>
    <xf numFmtId="0" fontId="0" fillId="0" borderId="1" xfId="0" applyBorder="1"/>
    <xf numFmtId="10" fontId="2" fillId="0" borderId="4" xfId="0" applyNumberFormat="1" applyFont="1" applyFill="1" applyBorder="1"/>
    <xf numFmtId="0" fontId="2" fillId="0" borderId="0" xfId="0" applyFont="1" applyBorder="1" applyAlignment="1"/>
    <xf numFmtId="0" fontId="2" fillId="0" borderId="31" xfId="0" applyFont="1" applyBorder="1"/>
    <xf numFmtId="192" fontId="0" fillId="0" borderId="25" xfId="0" applyNumberFormat="1" applyBorder="1"/>
    <xf numFmtId="192" fontId="0" fillId="2" borderId="25" xfId="0" applyNumberFormat="1" applyFill="1" applyBorder="1"/>
    <xf numFmtId="1" fontId="0" fillId="0" borderId="1" xfId="0" applyNumberFormat="1" applyBorder="1"/>
    <xf numFmtId="0" fontId="2" fillId="0" borderId="32" xfId="608" applyFont="1" applyBorder="1" applyAlignment="1">
      <alignment horizontal="center" vertical="center"/>
    </xf>
    <xf numFmtId="0" fontId="2" fillId="0" borderId="33" xfId="608" applyFont="1" applyBorder="1" applyAlignment="1">
      <alignment horizontal="center" vertical="center"/>
    </xf>
    <xf numFmtId="0" fontId="2" fillId="0" borderId="34" xfId="608" applyFont="1" applyBorder="1" applyAlignment="1">
      <alignment horizontal="center" vertical="center"/>
    </xf>
    <xf numFmtId="0" fontId="2" fillId="0" borderId="35" xfId="608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2" fillId="6" borderId="1" xfId="608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92" fontId="0" fillId="2" borderId="1" xfId="0" applyNumberFormat="1" applyFill="1" applyBorder="1"/>
    <xf numFmtId="192" fontId="0" fillId="2" borderId="1" xfId="0" applyNumberFormat="1" applyFill="1" applyBorder="1" applyAlignment="1">
      <alignment horizontal="right"/>
    </xf>
    <xf numFmtId="192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2" fillId="6" borderId="29" xfId="608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12" fillId="6" borderId="1" xfId="608" applyFont="1" applyFill="1" applyBorder="1" applyAlignment="1">
      <alignment horizontal="center" vertical="center"/>
    </xf>
    <xf numFmtId="0" fontId="12" fillId="6" borderId="29" xfId="608" applyFont="1" applyFill="1" applyBorder="1" applyAlignment="1">
      <alignment horizontal="center" vertical="center"/>
    </xf>
    <xf numFmtId="0" fontId="2" fillId="2" borderId="36" xfId="608" applyFont="1" applyFill="1" applyBorder="1" applyAlignment="1">
      <alignment horizontal="center" vertical="center"/>
    </xf>
    <xf numFmtId="0" fontId="16" fillId="2" borderId="37" xfId="608" applyFont="1" applyFill="1" applyBorder="1" applyAlignment="1">
      <alignment horizontal="center" vertical="center"/>
    </xf>
    <xf numFmtId="0" fontId="0" fillId="6" borderId="1" xfId="0" applyFill="1" applyBorder="1"/>
    <xf numFmtId="3" fontId="0" fillId="0" borderId="1" xfId="0" applyNumberFormat="1" applyBorder="1"/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608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608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wrapText="1"/>
    </xf>
    <xf numFmtId="0" fontId="2" fillId="0" borderId="42" xfId="0" applyFont="1" applyBorder="1" applyAlignment="1">
      <alignment horizontal="center" vertical="center" wrapText="1"/>
    </xf>
    <xf numFmtId="192" fontId="2" fillId="0" borderId="45" xfId="0" applyNumberFormat="1" applyFont="1" applyBorder="1" applyAlignment="1">
      <alignment horizontal="center"/>
    </xf>
    <xf numFmtId="192" fontId="2" fillId="0" borderId="46" xfId="0" applyNumberFormat="1" applyFont="1" applyBorder="1" applyAlignment="1">
      <alignment horizontal="center"/>
    </xf>
    <xf numFmtId="10" fontId="2" fillId="0" borderId="47" xfId="0" applyNumberFormat="1" applyFont="1" applyFill="1" applyBorder="1" applyAlignment="1">
      <alignment horizontal="center"/>
    </xf>
    <xf numFmtId="194" fontId="2" fillId="0" borderId="48" xfId="0" applyNumberFormat="1" applyFont="1" applyBorder="1" applyAlignment="1">
      <alignment horizontal="center"/>
    </xf>
    <xf numFmtId="10" fontId="2" fillId="0" borderId="49" xfId="0" applyNumberFormat="1" applyFont="1" applyFill="1" applyBorder="1" applyAlignment="1">
      <alignment horizontal="center"/>
    </xf>
    <xf numFmtId="40" fontId="2" fillId="0" borderId="50" xfId="0" applyNumberFormat="1" applyFont="1" applyBorder="1" applyAlignment="1">
      <alignment horizontal="center"/>
    </xf>
    <xf numFmtId="38" fontId="2" fillId="0" borderId="25" xfId="0" applyNumberFormat="1" applyFont="1" applyBorder="1" applyAlignment="1">
      <alignment horizontal="center"/>
    </xf>
    <xf numFmtId="10" fontId="2" fillId="0" borderId="51" xfId="0" applyNumberFormat="1" applyFont="1" applyBorder="1" applyAlignment="1">
      <alignment horizontal="center"/>
    </xf>
    <xf numFmtId="38" fontId="2" fillId="0" borderId="50" xfId="0" applyNumberFormat="1" applyFont="1" applyBorder="1" applyAlignment="1">
      <alignment horizontal="center"/>
    </xf>
    <xf numFmtId="10" fontId="2" fillId="0" borderId="52" xfId="0" applyNumberFormat="1" applyFont="1" applyBorder="1" applyAlignment="1">
      <alignment horizontal="center"/>
    </xf>
    <xf numFmtId="40" fontId="2" fillId="2" borderId="50" xfId="0" applyNumberFormat="1" applyFont="1" applyFill="1" applyBorder="1" applyAlignment="1">
      <alignment horizontal="center"/>
    </xf>
    <xf numFmtId="0" fontId="15" fillId="2" borderId="28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2" fillId="0" borderId="54" xfId="0" applyFont="1" applyBorder="1"/>
    <xf numFmtId="0" fontId="0" fillId="0" borderId="54" xfId="0" applyBorder="1"/>
    <xf numFmtId="10" fontId="2" fillId="0" borderId="4" xfId="0" applyNumberFormat="1" applyFont="1" applyBorder="1" applyAlignment="1">
      <alignment vertical="center" wrapText="1"/>
    </xf>
    <xf numFmtId="193" fontId="2" fillId="2" borderId="1" xfId="0" applyNumberFormat="1" applyFont="1" applyFill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95" fontId="12" fillId="7" borderId="1" xfId="259" applyNumberFormat="1" applyFont="1" applyFill="1" applyBorder="1" applyAlignment="1" applyProtection="1">
      <alignment horizontal="center" vertical="center"/>
      <protection locked="0"/>
    </xf>
    <xf numFmtId="2" fontId="12" fillId="7" borderId="1" xfId="259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/>
    <xf numFmtId="194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wrapText="1"/>
    </xf>
    <xf numFmtId="196" fontId="13" fillId="0" borderId="1" xfId="0" applyNumberFormat="1" applyFont="1" applyBorder="1" applyAlignment="1">
      <alignment horizontal="center"/>
    </xf>
    <xf numFmtId="192" fontId="2" fillId="0" borderId="0" xfId="0" applyNumberFormat="1" applyFont="1" applyBorder="1"/>
    <xf numFmtId="192" fontId="0" fillId="0" borderId="1" xfId="0" applyNumberFormat="1" applyBorder="1" applyAlignment="1">
      <alignment horizontal="center" vertical="center"/>
    </xf>
    <xf numFmtId="188" fontId="12" fillId="7" borderId="1" xfId="259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197" fontId="12" fillId="7" borderId="1" xfId="259" applyNumberFormat="1" applyFont="1" applyFill="1" applyBorder="1" applyAlignment="1" applyProtection="1">
      <alignment horizontal="center" vertical="center"/>
      <protection locked="0"/>
    </xf>
    <xf numFmtId="0" fontId="17" fillId="7" borderId="1" xfId="233" applyFill="1" applyBorder="1" applyAlignment="1">
      <alignment horizontal="center" vertical="center"/>
    </xf>
    <xf numFmtId="0" fontId="12" fillId="7" borderId="1" xfId="259" applyNumberFormat="1" applyFont="1" applyFill="1" applyBorder="1" applyAlignment="1" applyProtection="1">
      <alignment horizontal="center" vertical="center"/>
      <protection locked="0"/>
    </xf>
    <xf numFmtId="0" fontId="12" fillId="7" borderId="1" xfId="583" applyFont="1" applyFill="1" applyBorder="1" applyAlignment="1">
      <alignment horizontal="center" vertical="center"/>
    </xf>
    <xf numFmtId="194" fontId="18" fillId="0" borderId="1" xfId="0" applyNumberFormat="1" applyFont="1" applyBorder="1" applyAlignment="1">
      <alignment horizontal="center" vertical="center"/>
    </xf>
    <xf numFmtId="196" fontId="13" fillId="0" borderId="5" xfId="0" applyNumberFormat="1" applyFont="1" applyBorder="1" applyAlignment="1"/>
    <xf numFmtId="192" fontId="0" fillId="0" borderId="6" xfId="0" applyNumberFormat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194" fontId="18" fillId="0" borderId="6" xfId="0" applyNumberFormat="1" applyFont="1" applyBorder="1" applyAlignment="1">
      <alignment horizontal="center" vertical="center"/>
    </xf>
    <xf numFmtId="196" fontId="13" fillId="0" borderId="6" xfId="0" applyNumberFormat="1" applyFont="1" applyBorder="1" applyAlignment="1"/>
    <xf numFmtId="190" fontId="2" fillId="0" borderId="0" xfId="0" applyNumberFormat="1" applyFont="1" applyBorder="1" applyAlignment="1">
      <alignment horizontal="center"/>
    </xf>
    <xf numFmtId="9" fontId="19" fillId="0" borderId="1" xfId="3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5" borderId="0" xfId="608" applyFont="1" applyFill="1" applyBorder="1" applyAlignment="1">
      <alignment horizontal="center" vertical="center"/>
    </xf>
    <xf numFmtId="193" fontId="2" fillId="2" borderId="0" xfId="0" applyNumberFormat="1" applyFont="1" applyFill="1" applyBorder="1"/>
    <xf numFmtId="193" fontId="2" fillId="0" borderId="0" xfId="0" applyNumberFormat="1" applyFont="1" applyBorder="1"/>
    <xf numFmtId="10" fontId="2" fillId="2" borderId="0" xfId="0" applyNumberFormat="1" applyFont="1" applyFill="1" applyBorder="1"/>
    <xf numFmtId="192" fontId="2" fillId="2" borderId="0" xfId="0" applyNumberFormat="1" applyFont="1" applyFill="1" applyBorder="1"/>
    <xf numFmtId="10" fontId="2" fillId="0" borderId="55" xfId="0" applyNumberFormat="1" applyFont="1" applyBorder="1"/>
    <xf numFmtId="0" fontId="2" fillId="0" borderId="56" xfId="0" applyFont="1" applyBorder="1"/>
    <xf numFmtId="0" fontId="2" fillId="0" borderId="55" xfId="0" applyFont="1" applyBorder="1"/>
    <xf numFmtId="0" fontId="2" fillId="5" borderId="0" xfId="0" applyFont="1" applyFill="1" applyBorder="1" applyAlignment="1">
      <alignment horizontal="center"/>
    </xf>
    <xf numFmtId="198" fontId="2" fillId="2" borderId="0" xfId="0" applyNumberFormat="1" applyFont="1" applyFill="1" applyBorder="1"/>
    <xf numFmtId="199" fontId="2" fillId="2" borderId="0" xfId="0" applyNumberFormat="1" applyFont="1" applyFill="1" applyBorder="1"/>
    <xf numFmtId="193" fontId="20" fillId="2" borderId="1" xfId="583" applyNumberFormat="1" applyFont="1" applyFill="1" applyBorder="1" applyAlignment="1">
      <alignment horizontal="right" vertical="center"/>
    </xf>
    <xf numFmtId="193" fontId="21" fillId="2" borderId="3" xfId="0" applyNumberFormat="1" applyFont="1" applyFill="1" applyBorder="1"/>
    <xf numFmtId="193" fontId="4" fillId="2" borderId="0" xfId="583" applyNumberFormat="1" applyFont="1" applyFill="1" applyBorder="1" applyAlignment="1">
      <alignment horizontal="center" vertical="center"/>
    </xf>
    <xf numFmtId="192" fontId="4" fillId="2" borderId="0" xfId="583" applyNumberFormat="1" applyFont="1" applyFill="1" applyBorder="1" applyAlignment="1">
      <alignment horizontal="center" vertical="center"/>
    </xf>
    <xf numFmtId="192" fontId="20" fillId="2" borderId="1" xfId="583" applyNumberFormat="1" applyFont="1" applyFill="1" applyBorder="1" applyAlignment="1">
      <alignment horizontal="right" vertical="center"/>
    </xf>
    <xf numFmtId="192" fontId="21" fillId="2" borderId="3" xfId="0" applyNumberFormat="1" applyFont="1" applyFill="1" applyBorder="1"/>
    <xf numFmtId="192" fontId="2" fillId="2" borderId="0" xfId="608" applyNumberFormat="1" applyFont="1" applyFill="1" applyBorder="1" applyAlignment="1">
      <alignment horizontal="center" vertical="center"/>
    </xf>
    <xf numFmtId="192" fontId="13" fillId="2" borderId="0" xfId="0" applyNumberFormat="1" applyFont="1" applyFill="1" applyBorder="1" applyAlignment="1">
      <alignment horizontal="right"/>
    </xf>
    <xf numFmtId="193" fontId="4" fillId="2" borderId="0" xfId="583" applyNumberFormat="1" applyFont="1" applyFill="1" applyBorder="1" applyAlignment="1">
      <alignment horizontal="right" vertical="center"/>
    </xf>
    <xf numFmtId="192" fontId="13" fillId="2" borderId="0" xfId="0" applyNumberFormat="1" applyFont="1" applyFill="1" applyBorder="1" applyAlignment="1">
      <alignment horizontal="left"/>
    </xf>
    <xf numFmtId="192" fontId="4" fillId="2" borderId="0" xfId="583" applyNumberFormat="1" applyFont="1" applyFill="1" applyBorder="1" applyAlignment="1">
      <alignment horizontal="right" vertical="center"/>
    </xf>
    <xf numFmtId="0" fontId="4" fillId="2" borderId="0" xfId="583" applyFont="1" applyFill="1" applyBorder="1" applyAlignment="1">
      <alignment horizontal="center" vertical="center"/>
    </xf>
    <xf numFmtId="0" fontId="22" fillId="0" borderId="0" xfId="583" applyFont="1" applyAlignment="1">
      <alignment horizontal="center" vertical="center" wrapText="1"/>
    </xf>
    <xf numFmtId="0" fontId="23" fillId="2" borderId="0" xfId="583" applyFont="1" applyFill="1"/>
    <xf numFmtId="0" fontId="24" fillId="2" borderId="0" xfId="583" applyFont="1" applyFill="1"/>
    <xf numFmtId="0" fontId="23" fillId="0" borderId="0" xfId="583" applyFont="1" applyBorder="1"/>
    <xf numFmtId="0" fontId="25" fillId="0" borderId="0" xfId="583" applyFont="1" applyBorder="1" applyAlignment="1">
      <alignment horizontal="center"/>
    </xf>
    <xf numFmtId="0" fontId="23" fillId="0" borderId="0" xfId="583" applyFont="1" applyBorder="1" applyAlignment="1">
      <alignment horizontal="center"/>
    </xf>
    <xf numFmtId="0" fontId="26" fillId="0" borderId="0" xfId="583" applyFont="1" applyBorder="1" applyAlignment="1">
      <alignment horizontal="center" vertical="center"/>
    </xf>
    <xf numFmtId="178" fontId="23" fillId="0" borderId="0" xfId="4" applyFont="1" applyBorder="1" applyAlignment="1">
      <alignment horizontal="center" vertical="center"/>
    </xf>
    <xf numFmtId="178" fontId="23" fillId="0" borderId="0" xfId="4" applyFont="1" applyBorder="1" applyAlignment="1">
      <alignment horizontal="center"/>
    </xf>
    <xf numFmtId="200" fontId="23" fillId="0" borderId="0" xfId="799" applyNumberFormat="1" applyFont="1" applyBorder="1" applyAlignment="1"/>
    <xf numFmtId="0" fontId="27" fillId="0" borderId="57" xfId="583" applyFont="1" applyBorder="1" applyAlignment="1">
      <alignment vertical="center" wrapText="1"/>
    </xf>
    <xf numFmtId="0" fontId="27" fillId="3" borderId="58" xfId="583" applyFont="1" applyFill="1" applyBorder="1" applyAlignment="1">
      <alignment horizontal="center" vertical="center" wrapText="1" shrinkToFit="1"/>
    </xf>
    <xf numFmtId="0" fontId="28" fillId="3" borderId="58" xfId="583" applyFont="1" applyFill="1" applyBorder="1" applyAlignment="1">
      <alignment vertical="center" wrapText="1" shrinkToFit="1"/>
    </xf>
    <xf numFmtId="0" fontId="28" fillId="3" borderId="58" xfId="0" applyFont="1" applyFill="1" applyBorder="1" applyAlignment="1">
      <alignment horizontal="center" vertical="center" wrapText="1" shrinkToFit="1"/>
    </xf>
    <xf numFmtId="0" fontId="28" fillId="3" borderId="58" xfId="583" applyFont="1" applyFill="1" applyBorder="1" applyAlignment="1">
      <alignment horizontal="center" vertical="center" wrapText="1" shrinkToFit="1"/>
    </xf>
    <xf numFmtId="9" fontId="29" fillId="0" borderId="58" xfId="3" applyFont="1" applyFill="1" applyBorder="1" applyAlignment="1">
      <alignment horizontal="center" vertical="center" wrapText="1" shrinkToFit="1"/>
    </xf>
    <xf numFmtId="58" fontId="26" fillId="2" borderId="1" xfId="479" applyNumberFormat="1" applyFont="1" applyFill="1" applyBorder="1" applyAlignment="1">
      <alignment horizontal="center" vertical="center"/>
    </xf>
    <xf numFmtId="0" fontId="30" fillId="2" borderId="1" xfId="583" applyFont="1" applyFill="1" applyBorder="1" applyAlignment="1">
      <alignment horizontal="center" vertical="center"/>
    </xf>
    <xf numFmtId="0" fontId="26" fillId="2" borderId="1" xfId="583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91" fontId="26" fillId="0" borderId="1" xfId="583" applyNumberFormat="1" applyFont="1" applyFill="1" applyBorder="1" applyAlignment="1">
      <alignment horizontal="center" vertical="center"/>
    </xf>
    <xf numFmtId="9" fontId="26" fillId="2" borderId="1" xfId="3" applyFont="1" applyFill="1" applyBorder="1" applyAlignment="1">
      <alignment horizontal="center" vertical="center"/>
    </xf>
    <xf numFmtId="0" fontId="26" fillId="0" borderId="1" xfId="583" applyFont="1" applyFill="1" applyBorder="1" applyAlignment="1">
      <alignment horizontal="center" vertical="center"/>
    </xf>
    <xf numFmtId="0" fontId="26" fillId="2" borderId="1" xfId="583" applyNumberFormat="1" applyFont="1" applyFill="1" applyBorder="1" applyAlignment="1">
      <alignment horizontal="center" vertical="center" wrapText="1"/>
    </xf>
    <xf numFmtId="0" fontId="26" fillId="2" borderId="1" xfId="583" applyNumberFormat="1" applyFont="1" applyFill="1" applyBorder="1" applyAlignment="1">
      <alignment horizontal="center" vertical="center"/>
    </xf>
    <xf numFmtId="0" fontId="28" fillId="0" borderId="58" xfId="583" applyFont="1" applyFill="1" applyBorder="1" applyAlignment="1">
      <alignment horizontal="center" vertical="center" wrapText="1" shrinkToFit="1"/>
    </xf>
    <xf numFmtId="0" fontId="28" fillId="0" borderId="58" xfId="4" applyNumberFormat="1" applyFont="1" applyFill="1" applyBorder="1" applyAlignment="1">
      <alignment horizontal="center" vertical="center" wrapText="1" shrinkToFit="1"/>
    </xf>
    <xf numFmtId="0" fontId="29" fillId="0" borderId="58" xfId="583" applyFont="1" applyFill="1" applyBorder="1" applyAlignment="1">
      <alignment horizontal="center" vertical="center" wrapText="1" shrinkToFit="1"/>
    </xf>
    <xf numFmtId="0" fontId="28" fillId="0" borderId="58" xfId="4" applyNumberFormat="1" applyFont="1" applyFill="1" applyBorder="1" applyAlignment="1">
      <alignment horizontal="center" vertical="center" wrapText="1"/>
    </xf>
    <xf numFmtId="178" fontId="26" fillId="2" borderId="1" xfId="4" applyNumberFormat="1" applyFont="1" applyFill="1" applyBorder="1" applyAlignment="1">
      <alignment horizontal="center" vertical="center"/>
    </xf>
    <xf numFmtId="201" fontId="26" fillId="2" borderId="1" xfId="583" applyNumberFormat="1" applyFont="1" applyFill="1" applyBorder="1" applyAlignment="1">
      <alignment horizontal="center" vertical="center"/>
    </xf>
    <xf numFmtId="196" fontId="26" fillId="2" borderId="1" xfId="583" applyNumberFormat="1" applyFont="1" applyFill="1" applyBorder="1" applyAlignment="1">
      <alignment horizontal="center" vertical="center"/>
    </xf>
    <xf numFmtId="202" fontId="26" fillId="2" borderId="1" xfId="4" applyNumberFormat="1" applyFont="1" applyFill="1" applyBorder="1" applyAlignment="1">
      <alignment horizontal="center"/>
    </xf>
    <xf numFmtId="202" fontId="26" fillId="2" borderId="1" xfId="4" applyNumberFormat="1" applyFont="1" applyFill="1" applyBorder="1" applyAlignment="1">
      <alignment horizontal="center" vertical="center"/>
    </xf>
    <xf numFmtId="0" fontId="28" fillId="0" borderId="58" xfId="351" applyFont="1" applyFill="1" applyBorder="1" applyAlignment="1">
      <alignment horizontal="center" vertical="center" wrapText="1"/>
    </xf>
    <xf numFmtId="0" fontId="28" fillId="0" borderId="59" xfId="351" applyFont="1" applyFill="1" applyBorder="1" applyAlignment="1">
      <alignment horizontal="center" vertical="center" wrapText="1"/>
    </xf>
    <xf numFmtId="10" fontId="26" fillId="2" borderId="1" xfId="548" applyNumberFormat="1" applyFont="1" applyFill="1" applyBorder="1" applyAlignment="1">
      <alignment horizontal="center" vertical="center"/>
    </xf>
    <xf numFmtId="191" fontId="26" fillId="2" borderId="1" xfId="351" applyNumberFormat="1" applyFont="1" applyFill="1" applyBorder="1" applyAlignment="1">
      <alignment horizontal="center" vertical="center" wrapText="1"/>
    </xf>
    <xf numFmtId="178" fontId="26" fillId="0" borderId="1" xfId="4" applyNumberFormat="1" applyFont="1" applyFill="1" applyBorder="1" applyAlignment="1">
      <alignment horizontal="center" vertical="center"/>
    </xf>
    <xf numFmtId="202" fontId="26" fillId="0" borderId="1" xfId="4" applyNumberFormat="1" applyFont="1" applyFill="1" applyBorder="1" applyAlignment="1">
      <alignment horizontal="center" vertical="center"/>
    </xf>
    <xf numFmtId="1" fontId="26" fillId="2" borderId="1" xfId="583" applyNumberFormat="1" applyFont="1" applyFill="1" applyBorder="1" applyAlignment="1">
      <alignment horizontal="center" vertical="center"/>
    </xf>
    <xf numFmtId="58" fontId="26" fillId="2" borderId="1" xfId="479" applyNumberFormat="1" applyFont="1" applyFill="1" applyBorder="1"/>
    <xf numFmtId="0" fontId="31" fillId="2" borderId="60" xfId="608" applyFont="1" applyFill="1" applyBorder="1" applyAlignment="1">
      <alignment horizontal="center" vertical="center"/>
    </xf>
    <xf numFmtId="191" fontId="26" fillId="2" borderId="1" xfId="583" applyNumberFormat="1" applyFont="1" applyFill="1" applyBorder="1" applyAlignment="1">
      <alignment horizontal="center" vertical="center"/>
    </xf>
    <xf numFmtId="1" fontId="26" fillId="2" borderId="1" xfId="583" applyNumberFormat="1" applyFont="1" applyFill="1" applyBorder="1" applyAlignment="1">
      <alignment horizontal="center" vertical="center" wrapText="1"/>
    </xf>
    <xf numFmtId="0" fontId="32" fillId="2" borderId="1" xfId="608" applyFont="1" applyFill="1" applyBorder="1" applyAlignment="1">
      <alignment horizontal="center" vertical="center"/>
    </xf>
    <xf numFmtId="202" fontId="26" fillId="0" borderId="1" xfId="0" applyNumberFormat="1" applyFont="1" applyBorder="1" applyAlignment="1">
      <alignment horizontal="center" vertical="center" wrapText="1"/>
    </xf>
    <xf numFmtId="178" fontId="26" fillId="0" borderId="1" xfId="0" applyNumberFormat="1" applyFont="1" applyBorder="1" applyAlignment="1">
      <alignment horizontal="center" vertical="center" wrapText="1"/>
    </xf>
    <xf numFmtId="202" fontId="33" fillId="0" borderId="1" xfId="0" applyNumberFormat="1" applyFont="1" applyBorder="1" applyAlignment="1">
      <alignment horizontal="center" vertical="center"/>
    </xf>
    <xf numFmtId="178" fontId="33" fillId="0" borderId="1" xfId="0" applyNumberFormat="1" applyFont="1" applyBorder="1" applyAlignment="1">
      <alignment horizontal="center" vertical="center"/>
    </xf>
    <xf numFmtId="178" fontId="26" fillId="2" borderId="1" xfId="4" applyFont="1" applyFill="1" applyBorder="1" applyAlignment="1">
      <alignment horizontal="center" vertical="center"/>
    </xf>
    <xf numFmtId="203" fontId="26" fillId="2" borderId="1" xfId="583" applyNumberFormat="1" applyFont="1" applyFill="1" applyBorder="1" applyAlignment="1">
      <alignment horizontal="center" vertical="center"/>
    </xf>
    <xf numFmtId="178" fontId="26" fillId="2" borderId="1" xfId="4" applyFont="1" applyFill="1" applyBorder="1" applyAlignment="1">
      <alignment horizontal="center"/>
    </xf>
    <xf numFmtId="0" fontId="2" fillId="2" borderId="0" xfId="608" applyFont="1" applyFill="1" applyBorder="1" applyAlignment="1" quotePrefix="1">
      <alignment horizontal="center" vertical="center"/>
    </xf>
    <xf numFmtId="192" fontId="2" fillId="2" borderId="0" xfId="608" applyNumberFormat="1" applyFont="1" applyFill="1" applyBorder="1" applyAlignment="1" quotePrefix="1">
      <alignment horizontal="center" vertical="center"/>
    </xf>
    <xf numFmtId="0" fontId="2" fillId="5" borderId="0" xfId="608" applyFont="1" applyFill="1" applyBorder="1" applyAlignment="1" quotePrefix="1">
      <alignment horizontal="center" vertical="center"/>
    </xf>
    <xf numFmtId="0" fontId="2" fillId="0" borderId="0" xfId="608" applyFont="1" applyBorder="1" applyAlignment="1" quotePrefix="1">
      <alignment horizontal="center" vertical="center"/>
    </xf>
    <xf numFmtId="0" fontId="13" fillId="5" borderId="29" xfId="0" applyFont="1" applyFill="1" applyBorder="1" applyAlignment="1" quotePrefix="1">
      <alignment horizontal="center" vertical="center"/>
    </xf>
    <xf numFmtId="0" fontId="2" fillId="6" borderId="25" xfId="0" applyFont="1" applyFill="1" applyBorder="1" quotePrefix="1"/>
  </cellXfs>
  <cellStyles count="100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2 2" xfId="51"/>
    <cellStyle name="Comma [0] 2 2 2 2" xfId="52"/>
    <cellStyle name="Comma [0] 2 3" xfId="53"/>
    <cellStyle name="Comma [0] 2 3 2" xfId="54"/>
    <cellStyle name="Comma [0] 2 3 2 2" xfId="55"/>
    <cellStyle name="Comma [0] 2 4" xfId="56"/>
    <cellStyle name="Comma [0] 2 4 2" xfId="57"/>
    <cellStyle name="Comma [0] 2 4 2 2" xfId="58"/>
    <cellStyle name="Comma [0] 2 5" xfId="59"/>
    <cellStyle name="Comma [0] 2 5 2" xfId="60"/>
    <cellStyle name="Comma [0] 2 5 2 2" xfId="61"/>
    <cellStyle name="Comma [0] 2 6" xfId="62"/>
    <cellStyle name="Comma [0] 2 6 2" xfId="63"/>
    <cellStyle name="Comma [0] 2 6 2 2" xfId="64"/>
    <cellStyle name="Comma [0] 2 7" xfId="65"/>
    <cellStyle name="Comma [0] 2 7 2" xfId="66"/>
    <cellStyle name="Comma [0] 2 7 2 2" xfId="67"/>
    <cellStyle name="Comma [0] 2 8" xfId="68"/>
    <cellStyle name="Comma [0] 2 8 2" xfId="69"/>
    <cellStyle name="Comma [0] 2 9" xfId="70"/>
    <cellStyle name="Comma [0] 3" xfId="71"/>
    <cellStyle name="Comma [0] 3 2" xfId="72"/>
    <cellStyle name="Comma [0] 3 2 2" xfId="73"/>
    <cellStyle name="Comma [0] 3 2 2 2" xfId="74"/>
    <cellStyle name="Comma [0] 3 2 2 2 2" xfId="75"/>
    <cellStyle name="Comma [0] 3 2 3" xfId="76"/>
    <cellStyle name="Comma [0] 3 2 3 2" xfId="77"/>
    <cellStyle name="Comma [0] 3 3" xfId="78"/>
    <cellStyle name="Comma [0] 3 3 2" xfId="79"/>
    <cellStyle name="Comma [0] 3 3 2 2" xfId="80"/>
    <cellStyle name="Comma [0] 3 3 2 2 2" xfId="81"/>
    <cellStyle name="Comma [0] 3 3 3" xfId="82"/>
    <cellStyle name="Comma [0] 3 3 3 2" xfId="83"/>
    <cellStyle name="Comma [0] 3 4" xfId="84"/>
    <cellStyle name="Comma [0] 3 4 2" xfId="85"/>
    <cellStyle name="Comma [0] 3 4 2 2" xfId="86"/>
    <cellStyle name="Comma [0] 3 5" xfId="87"/>
    <cellStyle name="Comma [0] 3 5 2" xfId="88"/>
    <cellStyle name="Comma [0] 3 5 2 2" xfId="89"/>
    <cellStyle name="Comma [0] 3 6" xfId="90"/>
    <cellStyle name="Comma [0] 3 6 2" xfId="91"/>
    <cellStyle name="Comma [0] 3 6 2 2" xfId="92"/>
    <cellStyle name="Comma [0] 3 7" xfId="93"/>
    <cellStyle name="Comma [0] 3 7 2" xfId="94"/>
    <cellStyle name="Comma [0] 4" xfId="95"/>
    <cellStyle name="Comma [0] 5" xfId="96"/>
    <cellStyle name="Comma [0] 6" xfId="97"/>
    <cellStyle name="Comma 10" xfId="98"/>
    <cellStyle name="Comma 10 2" xfId="99"/>
    <cellStyle name="Comma 10 2 2" xfId="100"/>
    <cellStyle name="Comma 11" xfId="101"/>
    <cellStyle name="Comma 11 2" xfId="102"/>
    <cellStyle name="Comma 11 2 2" xfId="103"/>
    <cellStyle name="Comma 12" xfId="104"/>
    <cellStyle name="Comma 12 2" xfId="105"/>
    <cellStyle name="Comma 12 2 2" xfId="106"/>
    <cellStyle name="Comma 13" xfId="107"/>
    <cellStyle name="Comma 13 2" xfId="108"/>
    <cellStyle name="Comma 13 2 2" xfId="109"/>
    <cellStyle name="Comma 14" xfId="110"/>
    <cellStyle name="Comma 15" xfId="111"/>
    <cellStyle name="Comma 16" xfId="112"/>
    <cellStyle name="Comma 17" xfId="113"/>
    <cellStyle name="Comma 18" xfId="114"/>
    <cellStyle name="Comma 19" xfId="115"/>
    <cellStyle name="Comma 2" xfId="116"/>
    <cellStyle name="Comma 2 2" xfId="117"/>
    <cellStyle name="Comma 2 2 2" xfId="118"/>
    <cellStyle name="Comma 2 2 2 2" xfId="119"/>
    <cellStyle name="Comma 2 2 2 2 2" xfId="120"/>
    <cellStyle name="Comma 2 2 2 2 2 2" xfId="121"/>
    <cellStyle name="Comma 2 2 2 3" xfId="122"/>
    <cellStyle name="Comma 2 2 2 3 2" xfId="123"/>
    <cellStyle name="Comma 2 2 2 3 2 2" xfId="124"/>
    <cellStyle name="Comma 2 2 2 4" xfId="125"/>
    <cellStyle name="Comma 2 2 2 4 2" xfId="126"/>
    <cellStyle name="Comma 2 2 2 4 2 2" xfId="127"/>
    <cellStyle name="Comma 2 2 2 5" xfId="128"/>
    <cellStyle name="Comma 2 2 2 5 2" xfId="129"/>
    <cellStyle name="Comma 2 2 3" xfId="130"/>
    <cellStyle name="Comma 2 2 3 2" xfId="131"/>
    <cellStyle name="Comma 2 2 3 2 2" xfId="132"/>
    <cellStyle name="Comma 2 2 3 2 2 2" xfId="133"/>
    <cellStyle name="Comma 2 2 3 3" xfId="134"/>
    <cellStyle name="Comma 2 2 3 3 2" xfId="135"/>
    <cellStyle name="Comma 2 2 3 3 2 2" xfId="136"/>
    <cellStyle name="Comma 2 2 3 4" xfId="137"/>
    <cellStyle name="Comma 2 2 3 4 2" xfId="138"/>
    <cellStyle name="Comma 2 2 4" xfId="139"/>
    <cellStyle name="Comma 2 2 4 2" xfId="140"/>
    <cellStyle name="Comma 2 3" xfId="141"/>
    <cellStyle name="Comma 2 3 2" xfId="142"/>
    <cellStyle name="Comma 2 3 2 2" xfId="143"/>
    <cellStyle name="Comma 2 3 2 2 2" xfId="144"/>
    <cellStyle name="Comma 2 3 3" xfId="145"/>
    <cellStyle name="Comma 2 3 3 2" xfId="146"/>
    <cellStyle name="Comma 2 4" xfId="147"/>
    <cellStyle name="Comma 2 4 2" xfId="148"/>
    <cellStyle name="Comma 2 4 2 2" xfId="149"/>
    <cellStyle name="Comma 2 4 2 2 2" xfId="150"/>
    <cellStyle name="Comma 2 4 3" xfId="151"/>
    <cellStyle name="Comma 2 4 3 2" xfId="152"/>
    <cellStyle name="Comma 2 5" xfId="153"/>
    <cellStyle name="Comma 2 5 2" xfId="154"/>
    <cellStyle name="Comma 2 5 2 2" xfId="155"/>
    <cellStyle name="Comma 2 5 2 2 2" xfId="156"/>
    <cellStyle name="Comma 2 5 3" xfId="157"/>
    <cellStyle name="Comma 2 5 3 2" xfId="158"/>
    <cellStyle name="Comma 2 5 3 2 2" xfId="159"/>
    <cellStyle name="Comma 2 5 4" xfId="160"/>
    <cellStyle name="Comma 2 5 4 2" xfId="161"/>
    <cellStyle name="Comma 2 6" xfId="162"/>
    <cellStyle name="Comma 2 6 2" xfId="163"/>
    <cellStyle name="Comma 2 6 2 2" xfId="164"/>
    <cellStyle name="Comma 2 7" xfId="165"/>
    <cellStyle name="Comma 2 7 2" xfId="166"/>
    <cellStyle name="Comma 20" xfId="167"/>
    <cellStyle name="Comma 21" xfId="168"/>
    <cellStyle name="Comma 22" xfId="169"/>
    <cellStyle name="Comma 23" xfId="170"/>
    <cellStyle name="Comma 24" xfId="171"/>
    <cellStyle name="Comma 25" xfId="172"/>
    <cellStyle name="Comma 26" xfId="173"/>
    <cellStyle name="Comma 27" xfId="174"/>
    <cellStyle name="Comma 28" xfId="175"/>
    <cellStyle name="Comma 29" xfId="176"/>
    <cellStyle name="Comma 3" xfId="177"/>
    <cellStyle name="Comma 3 2" xfId="178"/>
    <cellStyle name="Comma 3 2 2" xfId="179"/>
    <cellStyle name="Comma 3 2 2 2" xfId="180"/>
    <cellStyle name="Comma 3 3" xfId="181"/>
    <cellStyle name="Comma 3 3 2" xfId="182"/>
    <cellStyle name="Comma 3 4" xfId="183"/>
    <cellStyle name="Comma 30" xfId="184"/>
    <cellStyle name="Comma 31" xfId="185"/>
    <cellStyle name="Comma 32" xfId="186"/>
    <cellStyle name="Comma 33" xfId="187"/>
    <cellStyle name="Comma 4" xfId="188"/>
    <cellStyle name="Comma 4 2" xfId="189"/>
    <cellStyle name="Comma 4 2 2" xfId="190"/>
    <cellStyle name="Comma 4 2 2 2" xfId="191"/>
    <cellStyle name="Comma 4 3" xfId="192"/>
    <cellStyle name="Comma 4 3 2" xfId="193"/>
    <cellStyle name="Comma 4 4" xfId="194"/>
    <cellStyle name="Comma 5" xfId="195"/>
    <cellStyle name="Comma 5 2" xfId="196"/>
    <cellStyle name="Comma 5 2 2" xfId="197"/>
    <cellStyle name="Comma 5 2 2 2" xfId="198"/>
    <cellStyle name="Comma 5 3" xfId="199"/>
    <cellStyle name="Comma 5 3 2" xfId="200"/>
    <cellStyle name="Comma 5 4" xfId="201"/>
    <cellStyle name="Comma 6" xfId="202"/>
    <cellStyle name="Comma 6 2" xfId="203"/>
    <cellStyle name="Comma 6 2 2" xfId="204"/>
    <cellStyle name="Comma 6 2 2 2" xfId="205"/>
    <cellStyle name="Comma 6 3" xfId="206"/>
    <cellStyle name="Comma 6 3 2" xfId="207"/>
    <cellStyle name="Comma 6 3 2 2" xfId="208"/>
    <cellStyle name="Comma 6 4" xfId="209"/>
    <cellStyle name="Comma 6 4 2" xfId="210"/>
    <cellStyle name="Comma 6 5" xfId="211"/>
    <cellStyle name="Comma 7" xfId="212"/>
    <cellStyle name="Comma 7 2" xfId="213"/>
    <cellStyle name="Comma 7 2 2" xfId="214"/>
    <cellStyle name="Comma 8" xfId="215"/>
    <cellStyle name="Comma 8 2" xfId="216"/>
    <cellStyle name="Comma 8 2 2" xfId="217"/>
    <cellStyle name="Comma 9" xfId="218"/>
    <cellStyle name="Comma 9 2" xfId="219"/>
    <cellStyle name="Comma 9 2 2" xfId="220"/>
    <cellStyle name="Currency [0] 2" xfId="221"/>
    <cellStyle name="Currency [0] 2 2" xfId="222"/>
    <cellStyle name="Currency [0] 2 2 2" xfId="223"/>
    <cellStyle name="Currency [0] 3" xfId="224"/>
    <cellStyle name="Currency [0] 3 2" xfId="225"/>
    <cellStyle name="Currency [0] 3 2 2" xfId="226"/>
    <cellStyle name="Currency [0] 4" xfId="227"/>
    <cellStyle name="Currency [0] 4 2" xfId="228"/>
    <cellStyle name="Currency [0] 5" xfId="229"/>
    <cellStyle name="Normal 10" xfId="230"/>
    <cellStyle name="Normal 10 2" xfId="231"/>
    <cellStyle name="Normal 10 2 2" xfId="232"/>
    <cellStyle name="Normal 11" xfId="233"/>
    <cellStyle name="Normal 11 2" xfId="234"/>
    <cellStyle name="Normal 11 2 2" xfId="235"/>
    <cellStyle name="Normal 12" xfId="236"/>
    <cellStyle name="Normal 12 2" xfId="237"/>
    <cellStyle name="Normal 13" xfId="238"/>
    <cellStyle name="Normal 16" xfId="239"/>
    <cellStyle name="Normal 16 2" xfId="240"/>
    <cellStyle name="Normal 16 2 2" xfId="241"/>
    <cellStyle name="Normal 2" xfId="242"/>
    <cellStyle name="Normal 2 10" xfId="243"/>
    <cellStyle name="Normal 2 10 2" xfId="244"/>
    <cellStyle name="Normal 2 11" xfId="245"/>
    <cellStyle name="Normal 2 12" xfId="246"/>
    <cellStyle name="Normal 2 12 2" xfId="247"/>
    <cellStyle name="Normal 2 12 2 2" xfId="248"/>
    <cellStyle name="Normal 2 12 2 2 2" xfId="249"/>
    <cellStyle name="Normal 2 12 2 2 2 2" xfId="250"/>
    <cellStyle name="Normal 2 12 2 3" xfId="251"/>
    <cellStyle name="Normal 2 12 2 3 2" xfId="252"/>
    <cellStyle name="Normal 2 12 3" xfId="253"/>
    <cellStyle name="Normal 2 12 3 2" xfId="254"/>
    <cellStyle name="Normal 2 18" xfId="255"/>
    <cellStyle name="Normal 2 18 2" xfId="256"/>
    <cellStyle name="Normal 2 18 2 2" xfId="257"/>
    <cellStyle name="Normal 2 2" xfId="258"/>
    <cellStyle name="Normal 2 2 2" xfId="259"/>
    <cellStyle name="Normal 2 2 2 2" xfId="260"/>
    <cellStyle name="Normal 2 2 2 2 2" xfId="261"/>
    <cellStyle name="Normal 2 2 2 2 2 2" xfId="262"/>
    <cellStyle name="Normal 2 2 2 2 2 2 2" xfId="263"/>
    <cellStyle name="Normal 2 2 2 2 3" xfId="264"/>
    <cellStyle name="Normal 2 2 2 2 3 2" xfId="265"/>
    <cellStyle name="Normal 2 2 2 2 4" xfId="266"/>
    <cellStyle name="Normal 2 2 2 3" xfId="267"/>
    <cellStyle name="Normal 2 2 2 3 2" xfId="268"/>
    <cellStyle name="Normal 2 2 2 3 2 2" xfId="269"/>
    <cellStyle name="Normal 2 2 2 4" xfId="270"/>
    <cellStyle name="Normal 2 2 2 4 2" xfId="271"/>
    <cellStyle name="Normal 2 2 2 4 2 2" xfId="272"/>
    <cellStyle name="Normal 2 2 2 5" xfId="273"/>
    <cellStyle name="Normal 2 2 2 5 2" xfId="274"/>
    <cellStyle name="Normal 2 2 2 5 2 2" xfId="275"/>
    <cellStyle name="Normal 2 2 2 6" xfId="276"/>
    <cellStyle name="Normal 2 2 2 6 2" xfId="277"/>
    <cellStyle name="Normal 2 2 2 6 2 2" xfId="278"/>
    <cellStyle name="Normal 2 2 2 7" xfId="279"/>
    <cellStyle name="Normal 2 2 2 7 2" xfId="280"/>
    <cellStyle name="Normal 2 2 3" xfId="281"/>
    <cellStyle name="Normal 2 2 3 2" xfId="282"/>
    <cellStyle name="Normal 2 2 3 2 2" xfId="283"/>
    <cellStyle name="Normal 2 2 3 2 2 2" xfId="284"/>
    <cellStyle name="Normal 2 2 3 3" xfId="285"/>
    <cellStyle name="Normal 2 2 3 3 2" xfId="286"/>
    <cellStyle name="Normal 2 2 3 4" xfId="287"/>
    <cellStyle name="Normal 2 2 4" xfId="288"/>
    <cellStyle name="Normal 2 2 4 2" xfId="289"/>
    <cellStyle name="Normal 2 2 4 2 2" xfId="290"/>
    <cellStyle name="Normal 2 2 4 2 2 2" xfId="291"/>
    <cellStyle name="Normal 2 2 4 3" xfId="292"/>
    <cellStyle name="Normal 2 2 4 3 2" xfId="293"/>
    <cellStyle name="Normal 2 2 4 4" xfId="294"/>
    <cellStyle name="Normal 2 2 5" xfId="295"/>
    <cellStyle name="Normal 2 2 5 2" xfId="296"/>
    <cellStyle name="Normal 2 2 6" xfId="297"/>
    <cellStyle name="Normal 2 3" xfId="298"/>
    <cellStyle name="Normal 2 3 2" xfId="299"/>
    <cellStyle name="Normal 2 3 2 2" xfId="300"/>
    <cellStyle name="Normal 2 3 2 2 2" xfId="301"/>
    <cellStyle name="Normal 2 3 3" xfId="302"/>
    <cellStyle name="Normal 2 3 3 2" xfId="303"/>
    <cellStyle name="Normal 2 3 3 2 2" xfId="304"/>
    <cellStyle name="Normal 2 3 3 2 2 2" xfId="305"/>
    <cellStyle name="Normal 2 3 3 3" xfId="306"/>
    <cellStyle name="Normal 2 3 3 3 2" xfId="307"/>
    <cellStyle name="Normal 2 3 4" xfId="308"/>
    <cellStyle name="Normal 2 3 4 2" xfId="309"/>
    <cellStyle name="Normal 2 3 4 2 2" xfId="310"/>
    <cellStyle name="Normal 2 3 4 2 2 2" xfId="311"/>
    <cellStyle name="Normal 2 3 4 3" xfId="312"/>
    <cellStyle name="Normal 2 3 4 3 2" xfId="313"/>
    <cellStyle name="Normal 2 3 5" xfId="314"/>
    <cellStyle name="Normal 2 3 5 2" xfId="315"/>
    <cellStyle name="Normal 2 3 5 2 2" xfId="316"/>
    <cellStyle name="Normal 2 3 6" xfId="317"/>
    <cellStyle name="Normal 2 3 6 2" xfId="318"/>
    <cellStyle name="Normal 2 4" xfId="319"/>
    <cellStyle name="Normal 2 4 2" xfId="320"/>
    <cellStyle name="Normal 2 4 2 2" xfId="321"/>
    <cellStyle name="Normal 2 4 2 2 2" xfId="322"/>
    <cellStyle name="Normal 2 4 3" xfId="323"/>
    <cellStyle name="Normal 2 4 3 2" xfId="324"/>
    <cellStyle name="Normal 2 4 4" xfId="325"/>
    <cellStyle name="Normal 2 5" xfId="326"/>
    <cellStyle name="Normal 2 5 2" xfId="327"/>
    <cellStyle name="Normal 2 5 2 2" xfId="328"/>
    <cellStyle name="Normal 2 5 2 2 2" xfId="329"/>
    <cellStyle name="Normal 2 5 3" xfId="330"/>
    <cellStyle name="Normal 2 5 3 2" xfId="331"/>
    <cellStyle name="Normal 2 5 4" xfId="332"/>
    <cellStyle name="Normal 2 6" xfId="333"/>
    <cellStyle name="Normal 2 6 2" xfId="334"/>
    <cellStyle name="Normal 2 6 2 2" xfId="335"/>
    <cellStyle name="Normal 2 7" xfId="336"/>
    <cellStyle name="Normal 2 7 2" xfId="337"/>
    <cellStyle name="Normal 2 7 2 2" xfId="338"/>
    <cellStyle name="Normal 2 8" xfId="339"/>
    <cellStyle name="Normal 2 8 2" xfId="340"/>
    <cellStyle name="Normal 2 8 2 2" xfId="341"/>
    <cellStyle name="Normal 2 9" xfId="342"/>
    <cellStyle name="Normal 2 9 2" xfId="343"/>
    <cellStyle name="Normal 2 9 2 2" xfId="344"/>
    <cellStyle name="Normal 24" xfId="345"/>
    <cellStyle name="Normal 24 2" xfId="346"/>
    <cellStyle name="Normal 24 2 2" xfId="347"/>
    <cellStyle name="Normal 27" xfId="348"/>
    <cellStyle name="Normal 27 2" xfId="349"/>
    <cellStyle name="Normal 27 2 2" xfId="350"/>
    <cellStyle name="Normal 3" xfId="351"/>
    <cellStyle name="Normal 3 2" xfId="352"/>
    <cellStyle name="Normal 3 2 2" xfId="353"/>
    <cellStyle name="Normal 3 2 2 2" xfId="354"/>
    <cellStyle name="Normal 3 2 2 2 2" xfId="355"/>
    <cellStyle name="Normal 3 2 3" xfId="356"/>
    <cellStyle name="Normal 3 2 3 2" xfId="357"/>
    <cellStyle name="Normal 3 2 3 3" xfId="358"/>
    <cellStyle name="Normal 3 2 3 3 2" xfId="359"/>
    <cellStyle name="Normal 3 2 3 3 2 2" xfId="360"/>
    <cellStyle name="Normal 3 2 3 3 2 2 2" xfId="361"/>
    <cellStyle name="Normal 3 2 3 3 2 2 2 2" xfId="362"/>
    <cellStyle name="Normal 3 2 3 3 2 2 2 2 2" xfId="363"/>
    <cellStyle name="Normal 3 2 3 3 2 2 3" xfId="364"/>
    <cellStyle name="Normal 3 2 3 3 2 2 3 2" xfId="365"/>
    <cellStyle name="Normal 3 2 3 3 2 3" xfId="366"/>
    <cellStyle name="Normal 3 2 3 3 2 3 2" xfId="367"/>
    <cellStyle name="Normal 3 2 3 3 3" xfId="368"/>
    <cellStyle name="Normal 3 2 3 3 3 2" xfId="369"/>
    <cellStyle name="Normal 3 2 3 4" xfId="370"/>
    <cellStyle name="Normal 3 2 3 4 2" xfId="371"/>
    <cellStyle name="Normal 3 2 4" xfId="372"/>
    <cellStyle name="Normal 3 2 5" xfId="373"/>
    <cellStyle name="Normal 3 3" xfId="374"/>
    <cellStyle name="Normal 3 3 2" xfId="375"/>
    <cellStyle name="Normal 3 3 2 2" xfId="376"/>
    <cellStyle name="Normal 3 3 2 2 2" xfId="377"/>
    <cellStyle name="Normal 3 3 2 3" xfId="378"/>
    <cellStyle name="Normal 3 3 3" xfId="379"/>
    <cellStyle name="Normal 3 3 3 2" xfId="380"/>
    <cellStyle name="Normal 3 3 3 2 2" xfId="381"/>
    <cellStyle name="Normal 3 3 4" xfId="382"/>
    <cellStyle name="Normal 3 3 4 2" xfId="383"/>
    <cellStyle name="Normal 3 3 4 3" xfId="384"/>
    <cellStyle name="Normal 3 3 4 3 2" xfId="385"/>
    <cellStyle name="Normal 3 3 4 3 2 2" xfId="386"/>
    <cellStyle name="Normal 3 3 4 3 2 2 2" xfId="387"/>
    <cellStyle name="Normal 3 3 4 3 2 2 2 2" xfId="388"/>
    <cellStyle name="Normal 3 3 4 3 2 2 2 2 2" xfId="389"/>
    <cellStyle name="Normal 3 3 4 3 2 2 3" xfId="390"/>
    <cellStyle name="Normal 3 3 4 3 2 2 3 2" xfId="391"/>
    <cellStyle name="Normal 3 3 4 3 2 3" xfId="392"/>
    <cellStyle name="Normal 3 3 4 3 2 3 2" xfId="393"/>
    <cellStyle name="Normal 3 3 4 3 3" xfId="394"/>
    <cellStyle name="Normal 3 3 4 3 3 2" xfId="395"/>
    <cellStyle name="Normal 3 3 4 4" xfId="396"/>
    <cellStyle name="Normal 3 3 4 4 2" xfId="397"/>
    <cellStyle name="Normal 3 3 5" xfId="398"/>
    <cellStyle name="Normal 3 3 6" xfId="399"/>
    <cellStyle name="Normal 3 4" xfId="400"/>
    <cellStyle name="Normal 3 4 2" xfId="401"/>
    <cellStyle name="Normal 3 4 2 2" xfId="402"/>
    <cellStyle name="Normal 3 4 2 2 2" xfId="403"/>
    <cellStyle name="Normal 3 4 3" xfId="404"/>
    <cellStyle name="Normal 3 4 3 2" xfId="405"/>
    <cellStyle name="Normal 3 4 4" xfId="406"/>
    <cellStyle name="Normal 3 5" xfId="407"/>
    <cellStyle name="Normal 3 5 2" xfId="408"/>
    <cellStyle name="Normal 3 5 2 2" xfId="409"/>
    <cellStyle name="Normal 3 6" xfId="410"/>
    <cellStyle name="Normal 3 6 2" xfId="411"/>
    <cellStyle name="Normal 3 6 2 2" xfId="412"/>
    <cellStyle name="Normal 3 7" xfId="413"/>
    <cellStyle name="Normal 3 7 2" xfId="414"/>
    <cellStyle name="Normal 3 7 2 2" xfId="415"/>
    <cellStyle name="Normal 3 8" xfId="416"/>
    <cellStyle name="Normal 3 8 2" xfId="417"/>
    <cellStyle name="Normal 3 9" xfId="418"/>
    <cellStyle name="Normal 30" xfId="419"/>
    <cellStyle name="Normal 30 2" xfId="420"/>
    <cellStyle name="Normal 30 2 2" xfId="421"/>
    <cellStyle name="Normal 33" xfId="422"/>
    <cellStyle name="Normal 33 2" xfId="423"/>
    <cellStyle name="Normal 33 2 2" xfId="424"/>
    <cellStyle name="Normal 35" xfId="425"/>
    <cellStyle name="Normal 35 2" xfId="426"/>
    <cellStyle name="Normal 35 2 2" xfId="427"/>
    <cellStyle name="Normal 39" xfId="428"/>
    <cellStyle name="Normal 39 2" xfId="429"/>
    <cellStyle name="Normal 39 2 2" xfId="430"/>
    <cellStyle name="Normal 4" xfId="431"/>
    <cellStyle name="Normal 4 10" xfId="432"/>
    <cellStyle name="Normal 4 2" xfId="433"/>
    <cellStyle name="Normal 4 2 2" xfId="434"/>
    <cellStyle name="Normal 4 2 2 2" xfId="435"/>
    <cellStyle name="Normal 4 2 2 2 2" xfId="436"/>
    <cellStyle name="Normal 4 2 2 3" xfId="437"/>
    <cellStyle name="Normal 4 2 3" xfId="438"/>
    <cellStyle name="Normal 4 2 3 2" xfId="439"/>
    <cellStyle name="Normal 4 3" xfId="440"/>
    <cellStyle name="Normal 4 3 2" xfId="441"/>
    <cellStyle name="Normal 4 3 2 2" xfId="442"/>
    <cellStyle name="Normal 4 4" xfId="443"/>
    <cellStyle name="Normal 4 4 2" xfId="444"/>
    <cellStyle name="Normal 4 4 2 2" xfId="445"/>
    <cellStyle name="Normal 4 4 2 2 2" xfId="446"/>
    <cellStyle name="Normal 4 4 2 3" xfId="447"/>
    <cellStyle name="Normal 4 4 3" xfId="448"/>
    <cellStyle name="Normal 4 4 3 2" xfId="449"/>
    <cellStyle name="Normal 4 5" xfId="450"/>
    <cellStyle name="Normal 4 5 2" xfId="451"/>
    <cellStyle name="Normal 4 5 2 2" xfId="452"/>
    <cellStyle name="Normal 4 6" xfId="453"/>
    <cellStyle name="Normal 4 6 2" xfId="454"/>
    <cellStyle name="Normal 4 6 2 2" xfId="455"/>
    <cellStyle name="Normal 4 7" xfId="456"/>
    <cellStyle name="Normal 4 7 2" xfId="457"/>
    <cellStyle name="Normal 4 7 2 2" xfId="458"/>
    <cellStyle name="Normal 4 8" xfId="459"/>
    <cellStyle name="Normal 4 8 2" xfId="460"/>
    <cellStyle name="Normal 4 8 2 2" xfId="461"/>
    <cellStyle name="Normal 4 9" xfId="462"/>
    <cellStyle name="Normal 4 9 2" xfId="463"/>
    <cellStyle name="Normal 40" xfId="464"/>
    <cellStyle name="Normal 40 2" xfId="465"/>
    <cellStyle name="Normal 40 2 2" xfId="466"/>
    <cellStyle name="Normal 41" xfId="467"/>
    <cellStyle name="Normal 41 2" xfId="468"/>
    <cellStyle name="Normal 41 2 2" xfId="469"/>
    <cellStyle name="Normal 42" xfId="470"/>
    <cellStyle name="Normal 42 2" xfId="471"/>
    <cellStyle name="Normal 42 2 2" xfId="472"/>
    <cellStyle name="Normal 45" xfId="473"/>
    <cellStyle name="Normal 45 2" xfId="474"/>
    <cellStyle name="Normal 45 2 2" xfId="475"/>
    <cellStyle name="Normal 48" xfId="476"/>
    <cellStyle name="Normal 48 2" xfId="477"/>
    <cellStyle name="Normal 48 2 2" xfId="478"/>
    <cellStyle name="Normal 5" xfId="479"/>
    <cellStyle name="Normal 5 2" xfId="480"/>
    <cellStyle name="Normal 5 2 2" xfId="481"/>
    <cellStyle name="Normal 5 2 2 2" xfId="482"/>
    <cellStyle name="Normal 5 2 2 2 2" xfId="483"/>
    <cellStyle name="Normal 5 2 2 2 3" xfId="484"/>
    <cellStyle name="Normal 5 2 2 2 3 2" xfId="485"/>
    <cellStyle name="Normal 5 2 2 2 3 2 2" xfId="486"/>
    <cellStyle name="Normal 5 2 2 2 3 2 2 2" xfId="487"/>
    <cellStyle name="Normal 5 2 2 2 3 2 2 2 2" xfId="488"/>
    <cellStyle name="Normal 5 2 2 2 3 2 3" xfId="489"/>
    <cellStyle name="Normal 5 2 2 2 3 2 3 2" xfId="490"/>
    <cellStyle name="Normal 5 2 2 2 3 3" xfId="491"/>
    <cellStyle name="Normal 5 2 2 2 3 3 2" xfId="492"/>
    <cellStyle name="Normal 5 2 2 2 4" xfId="493"/>
    <cellStyle name="Normal 5 2 2 2 4 2" xfId="494"/>
    <cellStyle name="Normal 5 2 2 3" xfId="495"/>
    <cellStyle name="Normal 5 2 2 4" xfId="496"/>
    <cellStyle name="Normal 5 2 2 4 2" xfId="497"/>
    <cellStyle name="Normal 5 2 2 5" xfId="498"/>
    <cellStyle name="Normal 5 2 3" xfId="499"/>
    <cellStyle name="Normal 5 3" xfId="500"/>
    <cellStyle name="Normal 5 3 2" xfId="501"/>
    <cellStyle name="Normal 5 3 2 2" xfId="502"/>
    <cellStyle name="Normal 5 4" xfId="503"/>
    <cellStyle name="Normal 5 4 2" xfId="504"/>
    <cellStyle name="Normal 5 4 3" xfId="505"/>
    <cellStyle name="Normal 5 4 4" xfId="506"/>
    <cellStyle name="Normal 5 5" xfId="507"/>
    <cellStyle name="Normal 51" xfId="508"/>
    <cellStyle name="Normal 51 2" xfId="509"/>
    <cellStyle name="Normal 51 2 2" xfId="510"/>
    <cellStyle name="Normal 52" xfId="511"/>
    <cellStyle name="Normal 52 2" xfId="512"/>
    <cellStyle name="Normal 52 2 2" xfId="513"/>
    <cellStyle name="Normal 56" xfId="514"/>
    <cellStyle name="Normal 56 2" xfId="515"/>
    <cellStyle name="Normal 56 2 2" xfId="516"/>
    <cellStyle name="Normal 57" xfId="517"/>
    <cellStyle name="Normal 57 2" xfId="518"/>
    <cellStyle name="Normal 57 2 2" xfId="519"/>
    <cellStyle name="Normal 58" xfId="520"/>
    <cellStyle name="Normal 58 2" xfId="521"/>
    <cellStyle name="Normal 58 2 2" xfId="522"/>
    <cellStyle name="Normal 6" xfId="523"/>
    <cellStyle name="Normal 6 2" xfId="524"/>
    <cellStyle name="Normal 6 2 2" xfId="525"/>
    <cellStyle name="Normal 6 2 2 2" xfId="526"/>
    <cellStyle name="Normal 6 3" xfId="527"/>
    <cellStyle name="Normal 6 3 2" xfId="528"/>
    <cellStyle name="Normal 6 3 2 2" xfId="529"/>
    <cellStyle name="Normal 6 4" xfId="530"/>
    <cellStyle name="Normal 6 4 2" xfId="531"/>
    <cellStyle name="Normal 6 4 2 2" xfId="532"/>
    <cellStyle name="Normal 6 5" xfId="533"/>
    <cellStyle name="Normal 6 5 2" xfId="534"/>
    <cellStyle name="Normal 6 5 2 2" xfId="535"/>
    <cellStyle name="Normal 6 6" xfId="536"/>
    <cellStyle name="Normal 6 6 2" xfId="537"/>
    <cellStyle name="Normal 6 7" xfId="538"/>
    <cellStyle name="Normal 7" xfId="539"/>
    <cellStyle name="Normal 7 2" xfId="540"/>
    <cellStyle name="Normal 7 2 2" xfId="541"/>
    <cellStyle name="Normal 8" xfId="542"/>
    <cellStyle name="Normal 8 2" xfId="543"/>
    <cellStyle name="Normal 8 2 2" xfId="544"/>
    <cellStyle name="Normal 9" xfId="545"/>
    <cellStyle name="Normal 9 2" xfId="546"/>
    <cellStyle name="Normal 9 2 2" xfId="547"/>
    <cellStyle name="Percent 2" xfId="548"/>
    <cellStyle name="Percent 2 2" xfId="549"/>
    <cellStyle name="Percent 2 2 2" xfId="550"/>
    <cellStyle name="Percent 2 2 2 2" xfId="551"/>
    <cellStyle name="Percent 2 2 2 2 2" xfId="552"/>
    <cellStyle name="Percent 2 2 3" xfId="553"/>
    <cellStyle name="Percent 2 2 3 2" xfId="554"/>
    <cellStyle name="Percent 2 2 3 2 2" xfId="555"/>
    <cellStyle name="Percent 2 2 4" xfId="556"/>
    <cellStyle name="Percent 2 2 4 2" xfId="557"/>
    <cellStyle name="Percent 2 2 4 2 2" xfId="558"/>
    <cellStyle name="Percent 2 2 5" xfId="559"/>
    <cellStyle name="Percent 2 2 5 2" xfId="560"/>
    <cellStyle name="Percent 2 3" xfId="561"/>
    <cellStyle name="Percent 2 3 2" xfId="562"/>
    <cellStyle name="Percent 2 3 2 2" xfId="563"/>
    <cellStyle name="Percent 2 4" xfId="564"/>
    <cellStyle name="Percent 2 4 2" xfId="565"/>
    <cellStyle name="Percent 2 4 2 2" xfId="566"/>
    <cellStyle name="Percent 2 5" xfId="567"/>
    <cellStyle name="Percent 2 5 2" xfId="568"/>
    <cellStyle name="Percent 2 5 2 2" xfId="569"/>
    <cellStyle name="Percent 2 6" xfId="570"/>
    <cellStyle name="Percent 2 6 2" xfId="571"/>
    <cellStyle name="Percent 3" xfId="572"/>
    <cellStyle name="Percent 3 2" xfId="573"/>
    <cellStyle name="Percent 3 2 2" xfId="574"/>
    <cellStyle name="Percent 3 2 2 2" xfId="575"/>
    <cellStyle name="Percent 3 3" xfId="576"/>
    <cellStyle name="Percent 3 3 2" xfId="577"/>
    <cellStyle name="Percent 3 4" xfId="578"/>
    <cellStyle name="Percent 4" xfId="579"/>
    <cellStyle name="Percent 4 2" xfId="580"/>
    <cellStyle name="Percent 5" xfId="581"/>
    <cellStyle name="Percent 6" xfId="582"/>
    <cellStyle name="一般 2" xfId="583"/>
    <cellStyle name="一般 2 2" xfId="584"/>
    <cellStyle name="一般 2 2 2" xfId="585"/>
    <cellStyle name="一般 2 2 2 2" xfId="586"/>
    <cellStyle name="一般 2 2 2 2 2" xfId="587"/>
    <cellStyle name="一般 2 2 3" xfId="588"/>
    <cellStyle name="一般 2 2 3 2" xfId="589"/>
    <cellStyle name="一般 2 2 4" xfId="590"/>
    <cellStyle name="一般 2 3" xfId="591"/>
    <cellStyle name="一般 2 3 2" xfId="592"/>
    <cellStyle name="一般 2 3 2 2" xfId="593"/>
    <cellStyle name="一般 2 4" xfId="594"/>
    <cellStyle name="一般 2 4 2" xfId="595"/>
    <cellStyle name="一般 2 4 2 2" xfId="596"/>
    <cellStyle name="一般 2 5" xfId="597"/>
    <cellStyle name="一般 2 5 2" xfId="598"/>
    <cellStyle name="一般 2 5 2 2" xfId="599"/>
    <cellStyle name="一般 2 6" xfId="600"/>
    <cellStyle name="一般 2 6 2" xfId="601"/>
    <cellStyle name="一般 2 6 2 2" xfId="602"/>
    <cellStyle name="一般 2 7" xfId="603"/>
    <cellStyle name="一般 2 7 2" xfId="604"/>
    <cellStyle name="一般 2 7 2 2" xfId="605"/>
    <cellStyle name="一般 2 8" xfId="606"/>
    <cellStyle name="一般 2 8 2" xfId="607"/>
    <cellStyle name="一般 3" xfId="608"/>
    <cellStyle name="一般 3 10" xfId="609"/>
    <cellStyle name="一般 3 10 2" xfId="610"/>
    <cellStyle name="一般 3 10 3 3" xfId="611"/>
    <cellStyle name="一般 3 14" xfId="612"/>
    <cellStyle name="一般 3 14 2" xfId="613"/>
    <cellStyle name="一般 3 14 2 2" xfId="614"/>
    <cellStyle name="一般 3 14 2 2 2" xfId="615"/>
    <cellStyle name="一般 3 14 2 2 2 3" xfId="616"/>
    <cellStyle name="一般 3 14 2 3" xfId="617"/>
    <cellStyle name="一般 3 14 2 3 2" xfId="618"/>
    <cellStyle name="一般 3 2" xfId="619"/>
    <cellStyle name="一般 3 2 2" xfId="620"/>
    <cellStyle name="一般 3 2 2 2" xfId="621"/>
    <cellStyle name="一般 3 3" xfId="622"/>
    <cellStyle name="一般 3 3 2" xfId="623"/>
    <cellStyle name="一般 3 3 2 2" xfId="624"/>
    <cellStyle name="一般 3 4" xfId="625"/>
    <cellStyle name="一般 3 4 2" xfId="626"/>
    <cellStyle name="一般 3 4 2 2" xfId="627"/>
    <cellStyle name="一般 3 5" xfId="628"/>
    <cellStyle name="一般 3 5 2" xfId="629"/>
    <cellStyle name="一般 3 5 2 10" xfId="630"/>
    <cellStyle name="一般 3 5 2 2" xfId="631"/>
    <cellStyle name="一般 3 5 2 2 2" xfId="632"/>
    <cellStyle name="一般 3 5 3" xfId="633"/>
    <cellStyle name="一般 3 5 3 2" xfId="634"/>
    <cellStyle name="一般 3 6" xfId="635"/>
    <cellStyle name="一般 3 6 2" xfId="636"/>
    <cellStyle name="一般 3 6 2 2" xfId="637"/>
    <cellStyle name="一般 3 7" xfId="638"/>
    <cellStyle name="一般 3 7 2" xfId="639"/>
    <cellStyle name="一般 3 7 2 2" xfId="640"/>
    <cellStyle name="一般 3 8" xfId="641"/>
    <cellStyle name="一般 3 8 2" xfId="642"/>
    <cellStyle name="一般 3 8 2 2" xfId="643"/>
    <cellStyle name="一般 3 9" xfId="644"/>
    <cellStyle name="一般 3 9 2" xfId="645"/>
    <cellStyle name="一般 3 9 2 2" xfId="646"/>
    <cellStyle name="一般 4" xfId="647"/>
    <cellStyle name="一般 4 2" xfId="648"/>
    <cellStyle name="一般 4 2 2" xfId="649"/>
    <cellStyle name="一般 4 2 2 2" xfId="650"/>
    <cellStyle name="一般 4 2 2 2 2" xfId="651"/>
    <cellStyle name="一般 4 2 2 3" xfId="652"/>
    <cellStyle name="一般 4 2 3" xfId="653"/>
    <cellStyle name="一般 4 2 3 2" xfId="654"/>
    <cellStyle name="一般 4 3" xfId="655"/>
    <cellStyle name="一般 4 3 2" xfId="656"/>
    <cellStyle name="一般 4 3 2 2" xfId="657"/>
    <cellStyle name="一般 4 3 2 2 2" xfId="658"/>
    <cellStyle name="一般 4 3 2 2 2 2 2" xfId="659"/>
    <cellStyle name="一般 4 3 2 2 3" xfId="660"/>
    <cellStyle name="一般 4 4" xfId="661"/>
    <cellStyle name="一般 4 4 2" xfId="662"/>
    <cellStyle name="一般 4 4 2 2" xfId="663"/>
    <cellStyle name="一般 4 5" xfId="664"/>
    <cellStyle name="一般 4 5 2" xfId="665"/>
    <cellStyle name="一般 4 5 2 2" xfId="666"/>
    <cellStyle name="一般 4 6" xfId="667"/>
    <cellStyle name="一般 4 6 2" xfId="668"/>
    <cellStyle name="一般 4 6 2 2" xfId="669"/>
    <cellStyle name="一般 4 7" xfId="670"/>
    <cellStyle name="一般 4 7 2" xfId="671"/>
    <cellStyle name="一般 4 7 2 2" xfId="672"/>
    <cellStyle name="一般 4 8" xfId="673"/>
    <cellStyle name="一般 4 8 2" xfId="674"/>
    <cellStyle name="一般 4 9" xfId="675"/>
    <cellStyle name="一般 5" xfId="676"/>
    <cellStyle name="一般 5 2" xfId="677"/>
    <cellStyle name="一般 5 2 2" xfId="678"/>
    <cellStyle name="一般 5 2 2 2" xfId="679"/>
    <cellStyle name="一般 5 3" xfId="680"/>
    <cellStyle name="一般 5 3 2" xfId="681"/>
    <cellStyle name="一般 5 3 2 2" xfId="682"/>
    <cellStyle name="一般 5 4" xfId="683"/>
    <cellStyle name="一般 5 4 2" xfId="684"/>
    <cellStyle name="一般 5 4 2 2" xfId="685"/>
    <cellStyle name="一般 5 5" xfId="686"/>
    <cellStyle name="一般 5 5 2" xfId="687"/>
    <cellStyle name="一般 5 6" xfId="688"/>
    <cellStyle name="一般 6" xfId="689"/>
    <cellStyle name="一般 6 2" xfId="690"/>
    <cellStyle name="一般 6 2 2" xfId="691"/>
    <cellStyle name="一般 7" xfId="692"/>
    <cellStyle name="一般 7 2" xfId="693"/>
    <cellStyle name="一般 7 2 2" xfId="694"/>
    <cellStyle name="一般 8" xfId="695"/>
    <cellStyle name="一般 8 2" xfId="696"/>
    <cellStyle name="一般 8 2 2" xfId="697"/>
    <cellStyle name="一般 8 2 2 2" xfId="698"/>
    <cellStyle name="一般 8 3" xfId="699"/>
    <cellStyle name="一般 8 3 2" xfId="700"/>
    <cellStyle name="一般 8 3 2 2" xfId="701"/>
    <cellStyle name="一般 8 4" xfId="702"/>
    <cellStyle name="一般 8 4 2" xfId="703"/>
    <cellStyle name="一般_2013接单明细" xfId="704"/>
    <cellStyle name="千位分隔 2" xfId="705"/>
    <cellStyle name="千位分隔 2 2" xfId="706"/>
    <cellStyle name="千位分隔 2 2 2" xfId="707"/>
    <cellStyle name="千位分隔 2 2 2 2" xfId="708"/>
    <cellStyle name="千位分隔 2 2 2 2 2" xfId="709"/>
    <cellStyle name="千位分隔 2 2 3" xfId="710"/>
    <cellStyle name="千位分隔 2 2 3 2" xfId="711"/>
    <cellStyle name="千位分隔 2 2 3 2 2" xfId="712"/>
    <cellStyle name="千位分隔 2 2 4" xfId="713"/>
    <cellStyle name="千位分隔 2 2 4 2" xfId="714"/>
    <cellStyle name="千位分隔 2 2 4 2 2" xfId="715"/>
    <cellStyle name="千位分隔 2 2 5" xfId="716"/>
    <cellStyle name="千位分隔 2 2 5 2" xfId="717"/>
    <cellStyle name="千位分隔 2 3" xfId="718"/>
    <cellStyle name="千位分隔 2 3 2" xfId="719"/>
    <cellStyle name="千位分隔 2 3 2 2" xfId="720"/>
    <cellStyle name="千位分隔 2 3 2 2 2" xfId="721"/>
    <cellStyle name="千位分隔 2 3 3" xfId="722"/>
    <cellStyle name="千位分隔 2 3 3 2" xfId="723"/>
    <cellStyle name="千位分隔 2 3 3 2 2" xfId="724"/>
    <cellStyle name="千位分隔 2 3 4" xfId="725"/>
    <cellStyle name="千位分隔 2 3 4 2" xfId="726"/>
    <cellStyle name="千位分隔 2 4" xfId="727"/>
    <cellStyle name="千位分隔 2 4 2" xfId="728"/>
    <cellStyle name="千位分隔 2 4 2 2" xfId="729"/>
    <cellStyle name="千位分隔 2 5" xfId="730"/>
    <cellStyle name="千位分隔 2 5 2" xfId="731"/>
    <cellStyle name="千位分隔 2 6" xfId="732"/>
    <cellStyle name="千分位 2" xfId="733"/>
    <cellStyle name="千分位 2 2" xfId="734"/>
    <cellStyle name="千分位 2 2 2" xfId="735"/>
    <cellStyle name="千分位 2 2 2 2" xfId="736"/>
    <cellStyle name="千分位 2 2 2 2 2" xfId="737"/>
    <cellStyle name="千分位 2 2 3" xfId="738"/>
    <cellStyle name="千分位 2 2 3 2" xfId="739"/>
    <cellStyle name="千分位 2 3" xfId="740"/>
    <cellStyle name="千分位 2 3 2" xfId="741"/>
    <cellStyle name="千分位 2 3 2 2" xfId="742"/>
    <cellStyle name="千分位 2 4" xfId="743"/>
    <cellStyle name="千分位 2 4 2" xfId="744"/>
    <cellStyle name="千分位 2 4 2 2" xfId="745"/>
    <cellStyle name="千分位 2 5" xfId="746"/>
    <cellStyle name="千分位 2 5 2" xfId="747"/>
    <cellStyle name="千分位 3" xfId="748"/>
    <cellStyle name="千分位 3 2" xfId="749"/>
    <cellStyle name="千分位 3 2 2" xfId="750"/>
    <cellStyle name="千分位 3 2 2 2" xfId="751"/>
    <cellStyle name="千分位 3 2 2 2 2" xfId="752"/>
    <cellStyle name="千分位 3 2 3" xfId="753"/>
    <cellStyle name="千分位 3 2 3 2" xfId="754"/>
    <cellStyle name="千分位 3 3" xfId="755"/>
    <cellStyle name="千分位 3 3 2" xfId="756"/>
    <cellStyle name="千分位 3 3 2 2" xfId="757"/>
    <cellStyle name="千分位 3 3 2 2 2" xfId="758"/>
    <cellStyle name="千分位 3 3 3" xfId="759"/>
    <cellStyle name="千分位 3 3 3 2" xfId="760"/>
    <cellStyle name="千分位 3 3 3 2 2" xfId="761"/>
    <cellStyle name="千分位 3 3 4" xfId="762"/>
    <cellStyle name="千分位 3 3 4 2" xfId="763"/>
    <cellStyle name="千分位 3 4" xfId="764"/>
    <cellStyle name="千分位 3 4 2" xfId="765"/>
    <cellStyle name="千分位 3 4 2 2" xfId="766"/>
    <cellStyle name="千分位 3 5" xfId="767"/>
    <cellStyle name="千分位 3 5 2" xfId="768"/>
    <cellStyle name="千分位 4" xfId="769"/>
    <cellStyle name="千分位 4 2" xfId="770"/>
    <cellStyle name="千分位 4 2 2" xfId="771"/>
    <cellStyle name="千分位 4 2 2 2" xfId="772"/>
    <cellStyle name="千分位 4 3" xfId="773"/>
    <cellStyle name="千分位 4 3 2" xfId="774"/>
    <cellStyle name="千分位 5" xfId="775"/>
    <cellStyle name="千分位 5 2" xfId="776"/>
    <cellStyle name="千分位 5 2 2" xfId="777"/>
    <cellStyle name="千分位 5 2 2 2" xfId="778"/>
    <cellStyle name="千分位 5 3" xfId="779"/>
    <cellStyle name="千分位 5 3 2" xfId="780"/>
    <cellStyle name="千分位 5 3 2 2" xfId="781"/>
    <cellStyle name="千分位 5 4" xfId="782"/>
    <cellStyle name="千分位 5 4 2" xfId="783"/>
    <cellStyle name="千分位 5 4 2 2" xfId="784"/>
    <cellStyle name="千分位 5 5" xfId="785"/>
    <cellStyle name="千分位 5 5 2" xfId="786"/>
    <cellStyle name="千分位 6" xfId="787"/>
    <cellStyle name="千分位 6 2" xfId="788"/>
    <cellStyle name="千分位 6 2 2" xfId="789"/>
    <cellStyle name="千分位 6 2 2 2" xfId="790"/>
    <cellStyle name="千分位 6 3" xfId="791"/>
    <cellStyle name="千分位 6 3 2" xfId="792"/>
    <cellStyle name="千分位 6 3 2 2" xfId="793"/>
    <cellStyle name="千分位 6 4" xfId="794"/>
    <cellStyle name="千分位 6 4 2" xfId="795"/>
    <cellStyle name="千分位 7" xfId="796"/>
    <cellStyle name="千分位 7 2" xfId="797"/>
    <cellStyle name="千分位 7 2 2" xfId="798"/>
    <cellStyle name="千分位[0] 2" xfId="799"/>
    <cellStyle name="千分位[0] 2 2" xfId="800"/>
    <cellStyle name="千分位[0] 2 2 2" xfId="801"/>
    <cellStyle name="千分位[0] 2 2 2 2" xfId="802"/>
    <cellStyle name="千分位[0] 2 2 2 2 2" xfId="803"/>
    <cellStyle name="千分位[0] 2 2 3" xfId="804"/>
    <cellStyle name="千分位[0] 2 2 3 2" xfId="805"/>
    <cellStyle name="千分位[0] 2 2 3 2 2" xfId="806"/>
    <cellStyle name="千分位[0] 2 2 4" xfId="807"/>
    <cellStyle name="千分位[0] 2 2 4 2" xfId="808"/>
    <cellStyle name="千分位[0] 2 2 5" xfId="809"/>
    <cellStyle name="千分位[0] 2 3" xfId="810"/>
    <cellStyle name="千分位[0] 2 3 2" xfId="811"/>
    <cellStyle name="千分位[0] 2 3 2 2" xfId="812"/>
    <cellStyle name="千分位[0] 2 3 2 2 2" xfId="813"/>
    <cellStyle name="千分位[0] 2 3 3" xfId="814"/>
    <cellStyle name="千分位[0] 2 3 3 2" xfId="815"/>
    <cellStyle name="千分位[0] 2 3 4" xfId="816"/>
    <cellStyle name="千分位[0] 2 4" xfId="817"/>
    <cellStyle name="千分位[0] 2 4 2" xfId="818"/>
    <cellStyle name="千分位[0] 2 4 2 2" xfId="819"/>
    <cellStyle name="千分位[0] 2 4 2 2 2" xfId="820"/>
    <cellStyle name="千分位[0] 2 4 3" xfId="821"/>
    <cellStyle name="千分位[0] 2 4 3 2" xfId="822"/>
    <cellStyle name="千分位[0] 2 4 4" xfId="823"/>
    <cellStyle name="千分位[0] 2 5" xfId="824"/>
    <cellStyle name="千分位[0] 2 5 2" xfId="825"/>
    <cellStyle name="千分位[0] 2 5 2 2" xfId="826"/>
    <cellStyle name="千分位[0] 2 6" xfId="827"/>
    <cellStyle name="千分位[0] 2 6 2" xfId="828"/>
    <cellStyle name="千分位[0] 3" xfId="829"/>
    <cellStyle name="千分位[0] 3 2" xfId="830"/>
    <cellStyle name="千分位[0] 3 2 2" xfId="831"/>
    <cellStyle name="常规 10" xfId="832"/>
    <cellStyle name="常规 10 2" xfId="833"/>
    <cellStyle name="常规 10 2 2" xfId="834"/>
    <cellStyle name="常规 10 3" xfId="835"/>
    <cellStyle name="常规 11" xfId="836"/>
    <cellStyle name="常规 11 2" xfId="837"/>
    <cellStyle name="常规 11 2 2" xfId="838"/>
    <cellStyle name="常规 11 3" xfId="839"/>
    <cellStyle name="常规 12" xfId="840"/>
    <cellStyle name="常规 12 2" xfId="841"/>
    <cellStyle name="常规 12 2 2" xfId="842"/>
    <cellStyle name="常规 12 3" xfId="843"/>
    <cellStyle name="常规 13" xfId="844"/>
    <cellStyle name="常规 13 2" xfId="845"/>
    <cellStyle name="常规 13 2 2" xfId="846"/>
    <cellStyle name="常规 13 3" xfId="847"/>
    <cellStyle name="常规 14" xfId="848"/>
    <cellStyle name="常规 14 2" xfId="849"/>
    <cellStyle name="常规 14 2 2" xfId="850"/>
    <cellStyle name="常规 14 2 3" xfId="851"/>
    <cellStyle name="常规 14 2 3 2" xfId="852"/>
    <cellStyle name="常规 14 2 3 2 2" xfId="853"/>
    <cellStyle name="常规 14 2 3 2 2 2" xfId="854"/>
    <cellStyle name="常规 14 2 3 2 2 2 2" xfId="855"/>
    <cellStyle name="常规 14 2 3 2 3" xfId="856"/>
    <cellStyle name="常规 14 2 3 2 3 2" xfId="857"/>
    <cellStyle name="常规 14 2 3 3" xfId="858"/>
    <cellStyle name="常规 14 2 3 3 2" xfId="859"/>
    <cellStyle name="常规 14 2 4" xfId="860"/>
    <cellStyle name="常规 14 2 4 2" xfId="861"/>
    <cellStyle name="常规 15" xfId="862"/>
    <cellStyle name="常规 15 2" xfId="863"/>
    <cellStyle name="常规 15 2 2" xfId="864"/>
    <cellStyle name="常规 15 2 3" xfId="865"/>
    <cellStyle name="常规 15 2 3 2" xfId="866"/>
    <cellStyle name="常规 15 2 3 2 2" xfId="867"/>
    <cellStyle name="常规 15 2 3 2 2 2" xfId="868"/>
    <cellStyle name="常规 15 2 3 2 2 2 2" xfId="869"/>
    <cellStyle name="常规 15 2 3 2 3" xfId="870"/>
    <cellStyle name="常规 15 2 3 2 3 2" xfId="871"/>
    <cellStyle name="常规 15 2 3 3" xfId="872"/>
    <cellStyle name="常规 15 2 3 3 2" xfId="873"/>
    <cellStyle name="常规 15 2 4" xfId="874"/>
    <cellStyle name="常规 15 2 4 2" xfId="875"/>
    <cellStyle name="常规 16" xfId="876"/>
    <cellStyle name="常规 16 2" xfId="877"/>
    <cellStyle name="常规 16 2 2" xfId="878"/>
    <cellStyle name="常规 16 2 3" xfId="879"/>
    <cellStyle name="常规 16 2 3 2" xfId="880"/>
    <cellStyle name="常规 16 2 3 2 2" xfId="881"/>
    <cellStyle name="常规 16 2 3 2 2 2" xfId="882"/>
    <cellStyle name="常规 16 2 3 2 2 2 2" xfId="883"/>
    <cellStyle name="常规 16 2 3 2 3" xfId="884"/>
    <cellStyle name="常规 16 2 3 2 3 2" xfId="885"/>
    <cellStyle name="常规 16 2 3 3" xfId="886"/>
    <cellStyle name="常规 16 2 3 3 2" xfId="887"/>
    <cellStyle name="常规 16 2 4" xfId="888"/>
    <cellStyle name="常规 16 2 4 2" xfId="889"/>
    <cellStyle name="常规 17" xfId="890"/>
    <cellStyle name="常规 17 2" xfId="891"/>
    <cellStyle name="常规 17 2 2" xfId="892"/>
    <cellStyle name="常规 17 2 3" xfId="893"/>
    <cellStyle name="常规 17 2 3 2" xfId="894"/>
    <cellStyle name="常规 17 2 3 2 2" xfId="895"/>
    <cellStyle name="常规 17 2 3 2 2 2" xfId="896"/>
    <cellStyle name="常规 17 2 3 2 2 2 2" xfId="897"/>
    <cellStyle name="常规 17 2 3 2 3" xfId="898"/>
    <cellStyle name="常规 17 2 3 2 3 2" xfId="899"/>
    <cellStyle name="常规 17 2 3 3" xfId="900"/>
    <cellStyle name="常规 17 2 3 3 2" xfId="901"/>
    <cellStyle name="常规 17 2 4" xfId="902"/>
    <cellStyle name="常规 17 2 4 2" xfId="903"/>
    <cellStyle name="常规 2" xfId="904"/>
    <cellStyle name="常规 2 2" xfId="905"/>
    <cellStyle name="常规 2 2 2" xfId="906"/>
    <cellStyle name="常规 2 2 2 2" xfId="907"/>
    <cellStyle name="常规 2 3" xfId="908"/>
    <cellStyle name="常规 2 3 2" xfId="909"/>
    <cellStyle name="常规 2 3 2 2" xfId="910"/>
    <cellStyle name="常规 2 3 2 2 2" xfId="911"/>
    <cellStyle name="常规 2 3 2 2 3" xfId="912"/>
    <cellStyle name="常规 2 3 2 2 3 2" xfId="913"/>
    <cellStyle name="常规 2 3 2 2 3 2 2" xfId="914"/>
    <cellStyle name="常规 2 3 2 2 3 2 2 2" xfId="915"/>
    <cellStyle name="常规 2 3 2 2 3 2 2 2 2" xfId="916"/>
    <cellStyle name="常规 2 3 2 2 3 2 3" xfId="917"/>
    <cellStyle name="常规 2 3 2 2 3 2 3 2" xfId="918"/>
    <cellStyle name="常规 2 3 2 2 3 3" xfId="919"/>
    <cellStyle name="常规 2 3 2 2 3 3 2" xfId="920"/>
    <cellStyle name="常规 2 3 2 2 4" xfId="921"/>
    <cellStyle name="常规 2 3 2 2 4 2" xfId="922"/>
    <cellStyle name="常规 2 3 2 3" xfId="923"/>
    <cellStyle name="常规 2 3 2 4" xfId="924"/>
    <cellStyle name="常规 2 3 2 4 2" xfId="925"/>
    <cellStyle name="常规 2 3 2 5" xfId="926"/>
    <cellStyle name="常规 2 3 3" xfId="927"/>
    <cellStyle name="常规 2 4" xfId="928"/>
    <cellStyle name="常规 2 4 2" xfId="929"/>
    <cellStyle name="常规 2 4 2 2" xfId="930"/>
    <cellStyle name="常规 2 5" xfId="931"/>
    <cellStyle name="常规 2 5 2" xfId="932"/>
    <cellStyle name="常规 2 6" xfId="933"/>
    <cellStyle name="常规 3" xfId="934"/>
    <cellStyle name="常规 3 2" xfId="935"/>
    <cellStyle name="常规 3 2 2" xfId="936"/>
    <cellStyle name="常规 3 2 2 2" xfId="937"/>
    <cellStyle name="常规 3 2 3" xfId="938"/>
    <cellStyle name="常规 3 3" xfId="939"/>
    <cellStyle name="常规 3 3 2" xfId="940"/>
    <cellStyle name="常规 3 3 2 2" xfId="941"/>
    <cellStyle name="常规 3 3 3" xfId="942"/>
    <cellStyle name="常规 3 4" xfId="943"/>
    <cellStyle name="常规 3 4 2" xfId="944"/>
    <cellStyle name="常规 3 4 2 2" xfId="945"/>
    <cellStyle name="常规 3 4 3" xfId="946"/>
    <cellStyle name="常规 3 5" xfId="947"/>
    <cellStyle name="常规 3 5 2" xfId="948"/>
    <cellStyle name="常规 3 5 2 2" xfId="949"/>
    <cellStyle name="常规 3 5 3" xfId="950"/>
    <cellStyle name="常规 3 6" xfId="951"/>
    <cellStyle name="常规 3 6 2" xfId="952"/>
    <cellStyle name="常规 3 6 2 2" xfId="953"/>
    <cellStyle name="常规 3 6 3" xfId="954"/>
    <cellStyle name="常规 3 7" xfId="955"/>
    <cellStyle name="常规 3 7 2" xfId="956"/>
    <cellStyle name="常规 3 7 3" xfId="957"/>
    <cellStyle name="常规 3 7 3 2" xfId="958"/>
    <cellStyle name="常规 3 7 3 2 2" xfId="959"/>
    <cellStyle name="常规 3 7 3 2 2 2" xfId="960"/>
    <cellStyle name="常规 3 7 3 2 2 2 2" xfId="961"/>
    <cellStyle name="常规 3 7 3 2 3" xfId="962"/>
    <cellStyle name="常规 3 7 3 2 3 2" xfId="963"/>
    <cellStyle name="常规 3 7 3 3" xfId="964"/>
    <cellStyle name="常规 3 7 3 3 2" xfId="965"/>
    <cellStyle name="常规 3 7 4" xfId="966"/>
    <cellStyle name="常规 3 7 4 2" xfId="967"/>
    <cellStyle name="常规 4" xfId="968"/>
    <cellStyle name="常规 4 2" xfId="969"/>
    <cellStyle name="常规 4 2 2" xfId="970"/>
    <cellStyle name="常规 4 3" xfId="971"/>
    <cellStyle name="常规 5" xfId="972"/>
    <cellStyle name="常规 5 2" xfId="973"/>
    <cellStyle name="常规 5 2 2" xfId="974"/>
    <cellStyle name="常规 5 3" xfId="975"/>
    <cellStyle name="常规 6" xfId="976"/>
    <cellStyle name="常规 6 2" xfId="977"/>
    <cellStyle name="常规 6 2 2" xfId="978"/>
    <cellStyle name="常规 6 3" xfId="979"/>
    <cellStyle name="常规 7" xfId="980"/>
    <cellStyle name="常规 7 2" xfId="981"/>
    <cellStyle name="常规 7 2 2" xfId="982"/>
    <cellStyle name="常规 7 3" xfId="983"/>
    <cellStyle name="常规 8" xfId="984"/>
    <cellStyle name="常规 8 2" xfId="985"/>
    <cellStyle name="常规 8 2 2" xfId="986"/>
    <cellStyle name="常规 8 3" xfId="987"/>
    <cellStyle name="常规 9" xfId="988"/>
    <cellStyle name="常规 9 2" xfId="989"/>
    <cellStyle name="常规 9 2 2" xfId="990"/>
    <cellStyle name="常规 9 3" xfId="991"/>
    <cellStyle name="百分比 2" xfId="992"/>
    <cellStyle name="百分比 2 2" xfId="993"/>
    <cellStyle name="百分比 2 2 2" xfId="994"/>
    <cellStyle name="百分比 3" xfId="995"/>
    <cellStyle name="百分比 3 2" xfId="996"/>
    <cellStyle name="百分比 3 2 2" xfId="997"/>
    <cellStyle name="貨幣 [0] 2" xfId="998"/>
    <cellStyle name="貨幣 [0] 2 2" xfId="999"/>
    <cellStyle name="貨幣 [0] 2 2 2" xfId="100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</sheetPr>
  <dimension ref="A1:R290"/>
  <sheetViews>
    <sheetView tabSelected="1" zoomScale="85" zoomScaleNormal="85" workbookViewId="0">
      <pane xSplit="6" ySplit="1" topLeftCell="G91" activePane="bottomRight" state="frozenSplit"/>
      <selection/>
      <selection pane="topRight"/>
      <selection pane="bottomLeft"/>
      <selection pane="bottomRight" activeCell="K93" sqref="K93"/>
    </sheetView>
  </sheetViews>
  <sheetFormatPr defaultColWidth="9" defaultRowHeight="18.75"/>
  <cols>
    <col min="1" max="1" width="13.5714285714286" style="244" customWidth="1"/>
    <col min="2" max="2" width="8.85714285714286" style="245" customWidth="1"/>
    <col min="3" max="3" width="10" style="246" customWidth="1"/>
    <col min="4" max="4" width="19.7142857142857" style="246" customWidth="1"/>
    <col min="5" max="5" width="19.8571428571429" style="246" customWidth="1"/>
    <col min="6" max="6" width="27.4285714285714" style="246" customWidth="1"/>
    <col min="7" max="7" width="12.2857142857143" style="246" customWidth="1"/>
    <col min="8" max="8" width="12.1428571428571" style="244" customWidth="1"/>
    <col min="9" max="9" width="11" style="244" customWidth="1"/>
    <col min="10" max="10" width="12.7142857142857" style="247" customWidth="1"/>
    <col min="11" max="11" width="13.1428571428571" style="248" customWidth="1"/>
    <col min="12" max="13" width="12.1428571428571" style="246" customWidth="1"/>
    <col min="14" max="14" width="9.71428571428571" style="249" customWidth="1"/>
    <col min="15" max="16" width="9.71428571428571" style="248" customWidth="1"/>
    <col min="17" max="17" width="11.4285714285714" style="246" customWidth="1"/>
    <col min="18" max="18" width="58.1428571428571" style="250" customWidth="1"/>
    <col min="19" max="20" width="9.14285714285714" style="244"/>
    <col min="21" max="21" width="15.7142857142857" style="244" customWidth="1"/>
    <col min="22" max="16384" width="9.14285714285714" style="244"/>
  </cols>
  <sheetData>
    <row r="1" s="241" customFormat="1" ht="60.75" customHeight="1" spans="1:18">
      <c r="A1" s="251" t="s">
        <v>0</v>
      </c>
      <c r="B1" s="252" t="s">
        <v>1</v>
      </c>
      <c r="C1" s="253" t="s">
        <v>2</v>
      </c>
      <c r="D1" s="254" t="s">
        <v>3</v>
      </c>
      <c r="E1" s="254" t="s">
        <v>4</v>
      </c>
      <c r="F1" s="255" t="s">
        <v>5</v>
      </c>
      <c r="G1" s="255" t="s">
        <v>6</v>
      </c>
      <c r="H1" s="256" t="s">
        <v>7</v>
      </c>
      <c r="I1" s="266" t="s">
        <v>8</v>
      </c>
      <c r="J1" s="266" t="s">
        <v>9</v>
      </c>
      <c r="K1" s="267" t="s">
        <v>10</v>
      </c>
      <c r="L1" s="266" t="s">
        <v>11</v>
      </c>
      <c r="M1" s="268" t="s">
        <v>12</v>
      </c>
      <c r="N1" s="269" t="s">
        <v>13</v>
      </c>
      <c r="O1" s="269" t="s">
        <v>14</v>
      </c>
      <c r="P1" s="269" t="s">
        <v>15</v>
      </c>
      <c r="Q1" s="275" t="s">
        <v>16</v>
      </c>
      <c r="R1" s="276" t="s">
        <v>17</v>
      </c>
    </row>
    <row r="2" s="242" customFormat="1" ht="24.75" customHeight="1" spans="1:18">
      <c r="A2" s="257">
        <v>45352</v>
      </c>
      <c r="B2" s="258" t="str">
        <f>IFERROR(VLOOKUP(E2,'FG TYPE'!$B:$E,4,FALSE),0)</f>
        <v>Y01</v>
      </c>
      <c r="C2" s="259" t="s">
        <v>18</v>
      </c>
      <c r="D2" s="260">
        <v>20240122002</v>
      </c>
      <c r="E2" s="259" t="s">
        <v>19</v>
      </c>
      <c r="F2" s="261" t="str">
        <f>IFERROR(VLOOKUP(E2,'FG TYPE'!$B:$C,2,FALSE),0)</f>
        <v>MK83</v>
      </c>
      <c r="G2" s="259">
        <f>IFERROR(VLOOKUP(E2,'FG TYPE'!$B:$D,3,FALSE),0)</f>
        <v>60</v>
      </c>
      <c r="H2" s="262">
        <f t="shared" ref="H2:H10" si="0">IF(M2="-",K2/I2/G2,M2/I2/60/G2)</f>
        <v>0.850208333333333</v>
      </c>
      <c r="I2" s="259">
        <v>4</v>
      </c>
      <c r="J2" s="259">
        <v>2</v>
      </c>
      <c r="K2" s="270">
        <v>7700</v>
      </c>
      <c r="L2" s="271">
        <f>IF(ISBLANK(VLOOKUP(E2,'FG TYPE'!$B:$G,6,FALSE)),K2,VLOOKUP(E2,'FG TYPE'!$B:$G,6,FALSE)*M2/1000)</f>
        <v>246.5813658</v>
      </c>
      <c r="M2" s="272">
        <f>IF(ISBLANK(VLOOKUP(E2,'FG TYPE'!$B:$I,8,FALSE)),"-",VLOOKUP(E2,'FG TYPE'!$B:$I,8,FALSE)*K2)</f>
        <v>12243</v>
      </c>
      <c r="N2" s="273">
        <v>0</v>
      </c>
      <c r="O2" s="273">
        <v>0</v>
      </c>
      <c r="P2" s="273">
        <v>0</v>
      </c>
      <c r="Q2" s="277">
        <f>IFERROR((N2+O2+P2)/(L2+O2+P2+N2),"")</f>
        <v>0</v>
      </c>
      <c r="R2" s="278"/>
    </row>
    <row r="3" s="242" customFormat="1" ht="24.75" customHeight="1" spans="1:18">
      <c r="A3" s="257">
        <v>45352</v>
      </c>
      <c r="B3" s="258" t="str">
        <f>IFERROR(VLOOKUP(E3,'FG TYPE'!$B:$E,4,FALSE),0)</f>
        <v>S01</v>
      </c>
      <c r="C3" s="259" t="s">
        <v>18</v>
      </c>
      <c r="D3" s="260">
        <v>20240103029</v>
      </c>
      <c r="E3" s="259" t="s">
        <v>20</v>
      </c>
      <c r="F3" s="261" t="str">
        <f>IFERROR(VLOOKUP(E3,'FG TYPE'!$B:$C,2,FALSE),0)</f>
        <v>0,080 UEW</v>
      </c>
      <c r="G3" s="259">
        <f>IFERROR(VLOOKUP(E3,'FG TYPE'!$B:$D,3,FALSE),0)</f>
        <v>13</v>
      </c>
      <c r="H3" s="262">
        <f t="shared" ref="H3" si="1">IF(M3="-",K3/I3/G3,M3/I3/60/G3)</f>
        <v>0.863923076923077</v>
      </c>
      <c r="I3" s="259">
        <v>20</v>
      </c>
      <c r="J3" s="259">
        <v>2</v>
      </c>
      <c r="K3" s="274">
        <v>224.62</v>
      </c>
      <c r="L3" s="271">
        <f>IF(ISBLANK(VLOOKUP(E3,'FG TYPE'!$B:$G,6,FALSE)),K3,VLOOKUP(E3,'FG TYPE'!$B:$G,6,FALSE)*M3/1000)</f>
        <v>224.62</v>
      </c>
      <c r="M3" s="272" t="str">
        <f>IF(ISBLANK(VLOOKUP(E3,'FG TYPE'!$B:$I,8,FALSE)),"-",VLOOKUP(E3,'FG TYPE'!$B:$I,8,FALSE)*K3)</f>
        <v>-</v>
      </c>
      <c r="N3" s="273">
        <v>0</v>
      </c>
      <c r="O3" s="273">
        <v>0</v>
      </c>
      <c r="P3" s="273">
        <v>0</v>
      </c>
      <c r="Q3" s="277">
        <f>IFERROR((N3+O3+P3)/(L3+O3+P3+N3),"")</f>
        <v>0</v>
      </c>
      <c r="R3" s="278"/>
    </row>
    <row r="4" s="242" customFormat="1" ht="24.75" customHeight="1" spans="1:18">
      <c r="A4" s="257">
        <v>45352</v>
      </c>
      <c r="B4" s="258" t="str">
        <f>IFERROR(VLOOKUP(E4,'FG TYPE'!$B:$E,4,FALSE),0)</f>
        <v>Y01</v>
      </c>
      <c r="C4" s="259" t="s">
        <v>18</v>
      </c>
      <c r="D4" s="260">
        <v>20240124002</v>
      </c>
      <c r="E4" s="259" t="s">
        <v>21</v>
      </c>
      <c r="F4" s="261" t="str">
        <f>IFERROR(VLOOKUP(E4,'FG TYPE'!$B:$C,2,FALSE),0)</f>
        <v>28#*2C+24#*2C+AL+D+</v>
      </c>
      <c r="G4" s="259">
        <f>IFERROR(VLOOKUP(E4,'FG TYPE'!$B:$D,3,FALSE),0)</f>
        <v>60</v>
      </c>
      <c r="H4" s="262">
        <f t="shared" si="0"/>
        <v>0.721933333333333</v>
      </c>
      <c r="I4" s="259">
        <v>4</v>
      </c>
      <c r="J4" s="259">
        <v>2</v>
      </c>
      <c r="K4" s="270">
        <v>5712</v>
      </c>
      <c r="L4" s="271">
        <f>IF(ISBLANK(VLOOKUP(E4,'FG TYPE'!$B:$G,6,FALSE)),K4,VLOOKUP(E4,'FG TYPE'!$B:$G,6,FALSE)*M4/1000)</f>
        <v>278.02634496</v>
      </c>
      <c r="M4" s="272">
        <f>IF(ISBLANK(VLOOKUP(E4,'FG TYPE'!$B:$I,8,FALSE)),"-",VLOOKUP(E4,'FG TYPE'!$B:$I,8,FALSE)*K4)</f>
        <v>10395.84</v>
      </c>
      <c r="N4" s="273">
        <v>0</v>
      </c>
      <c r="O4" s="273">
        <v>0</v>
      </c>
      <c r="P4" s="273">
        <v>0</v>
      </c>
      <c r="Q4" s="277">
        <f t="shared" ref="Q4:Q5" si="2">IFERROR((N4+O4+P4)/(L4+O4+P4+N4),"")</f>
        <v>0</v>
      </c>
      <c r="R4" s="278"/>
    </row>
    <row r="5" s="242" customFormat="1" ht="24.75" customHeight="1" spans="1:18">
      <c r="A5" s="257">
        <v>45352</v>
      </c>
      <c r="B5" s="258" t="str">
        <f>IFERROR(VLOOKUP(E5,'FG TYPE'!$B:$E,4,FALSE),0)</f>
        <v>Y01</v>
      </c>
      <c r="C5" s="259" t="s">
        <v>18</v>
      </c>
      <c r="D5" s="260">
        <v>20240207006</v>
      </c>
      <c r="E5" s="259" t="s">
        <v>21</v>
      </c>
      <c r="F5" s="261" t="str">
        <f>IFERROR(VLOOKUP(E5,'FG TYPE'!$B:$C,2,FALSE),0)</f>
        <v>28#*2C+24#*2C+AL+D+</v>
      </c>
      <c r="G5" s="259">
        <f>IFERROR(VLOOKUP(E5,'FG TYPE'!$B:$D,3,FALSE),0)</f>
        <v>60</v>
      </c>
      <c r="H5" s="262">
        <f t="shared" si="0"/>
        <v>0.854388888888889</v>
      </c>
      <c r="I5" s="259">
        <v>0.2</v>
      </c>
      <c r="J5" s="259">
        <v>2</v>
      </c>
      <c r="K5" s="270">
        <v>338</v>
      </c>
      <c r="L5" s="271">
        <f>IF(ISBLANK(VLOOKUP(E5,'FG TYPE'!$B:$G,6,FALSE)),K5,VLOOKUP(E5,'FG TYPE'!$B:$G,6,FALSE)*M5/1000)</f>
        <v>16.45183904</v>
      </c>
      <c r="M5" s="272">
        <f>IF(ISBLANK(VLOOKUP(E5,'FG TYPE'!$B:$I,8,FALSE)),"-",VLOOKUP(E5,'FG TYPE'!$B:$I,8,FALSE)*K5)</f>
        <v>615.16</v>
      </c>
      <c r="N5" s="273">
        <v>0</v>
      </c>
      <c r="O5" s="273">
        <v>0</v>
      </c>
      <c r="P5" s="273">
        <v>0</v>
      </c>
      <c r="Q5" s="277">
        <f t="shared" si="2"/>
        <v>0</v>
      </c>
      <c r="R5" s="278"/>
    </row>
    <row r="6" s="242" customFormat="1" ht="24.75" customHeight="1" spans="1:18">
      <c r="A6" s="257">
        <v>45353</v>
      </c>
      <c r="B6" s="258" t="str">
        <f>IFERROR(VLOOKUP(E6,'FG TYPE'!$B:$E,4,FALSE),0)</f>
        <v>Y01</v>
      </c>
      <c r="C6" s="259" t="s">
        <v>18</v>
      </c>
      <c r="D6" s="260">
        <v>20240111008</v>
      </c>
      <c r="E6" s="259" t="s">
        <v>22</v>
      </c>
      <c r="F6" s="261" t="str">
        <f>IFERROR(VLOOKUP(E6,'FG TYPE'!$B:$C,2,FALSE),0)</f>
        <v>AX88</v>
      </c>
      <c r="G6" s="259">
        <f>IFERROR(VLOOKUP(E6,'FG TYPE'!$B:$D,3,FALSE),0)</f>
        <v>80</v>
      </c>
      <c r="H6" s="262">
        <f t="shared" si="0"/>
        <v>0.860925</v>
      </c>
      <c r="I6" s="259">
        <v>6</v>
      </c>
      <c r="J6" s="259">
        <v>2</v>
      </c>
      <c r="K6" s="270">
        <v>15894</v>
      </c>
      <c r="L6" s="271">
        <f>IF(ISBLANK(VLOOKUP(E6,'FG TYPE'!$B:$G,6,FALSE)),K6,VLOOKUP(E6,'FG TYPE'!$B:$G,6,FALSE)*M6/1000)</f>
        <v>264.34805436</v>
      </c>
      <c r="M6" s="272">
        <f>IF(ISBLANK(VLOOKUP(E6,'FG TYPE'!$B:$I,8,FALSE)),"-",VLOOKUP(E6,'FG TYPE'!$B:$I,8,FALSE)*K6)</f>
        <v>24794.64</v>
      </c>
      <c r="N6" s="273">
        <v>0</v>
      </c>
      <c r="O6" s="273">
        <v>0</v>
      </c>
      <c r="P6" s="273">
        <v>0</v>
      </c>
      <c r="Q6" s="277">
        <f t="shared" ref="Q6" si="3">IFERROR((N6+O6+P6)/(L6+O6+P6+N6),"")</f>
        <v>0</v>
      </c>
      <c r="R6" s="278"/>
    </row>
    <row r="7" s="242" customFormat="1" ht="24.75" customHeight="1" spans="1:18">
      <c r="A7" s="257">
        <v>45353</v>
      </c>
      <c r="B7" s="258" t="str">
        <f>IFERROR(VLOOKUP(E7,'FG TYPE'!$B:$E,4,FALSE),0)</f>
        <v>Y01</v>
      </c>
      <c r="C7" s="259" t="s">
        <v>18</v>
      </c>
      <c r="D7" s="260">
        <v>20240207011</v>
      </c>
      <c r="E7" s="259" t="s">
        <v>22</v>
      </c>
      <c r="F7" s="261" t="str">
        <f>IFERROR(VLOOKUP(E7,'FG TYPE'!$B:$C,2,FALSE),0)</f>
        <v>AX88</v>
      </c>
      <c r="G7" s="259">
        <f>IFERROR(VLOOKUP(E7,'FG TYPE'!$B:$D,3,FALSE),0)</f>
        <v>80</v>
      </c>
      <c r="H7" s="262">
        <f t="shared" si="0"/>
        <v>0.59605</v>
      </c>
      <c r="I7" s="259">
        <v>2</v>
      </c>
      <c r="J7" s="259">
        <v>2</v>
      </c>
      <c r="K7" s="270">
        <v>3668</v>
      </c>
      <c r="L7" s="271">
        <f>IF(ISBLANK(VLOOKUP(E7,'FG TYPE'!$B:$G,6,FALSE)),K7,VLOOKUP(E7,'FG TYPE'!$B:$G,6,FALSE)*M7/1000)</f>
        <v>61.00595592</v>
      </c>
      <c r="M7" s="272">
        <f>IF(ISBLANK(VLOOKUP(E7,'FG TYPE'!$B:$I,8,FALSE)),"-",VLOOKUP(E7,'FG TYPE'!$B:$I,8,FALSE)*K7)</f>
        <v>5722.08</v>
      </c>
      <c r="N7" s="273">
        <v>0</v>
      </c>
      <c r="O7" s="273">
        <v>0</v>
      </c>
      <c r="P7" s="273">
        <v>0</v>
      </c>
      <c r="Q7" s="277">
        <f t="shared" ref="Q7" si="4">IFERROR((N7+O7+P7)/(L7+O7+P7+N7),"")</f>
        <v>0</v>
      </c>
      <c r="R7" s="278"/>
    </row>
    <row r="8" s="242" customFormat="1" ht="24.75" customHeight="1" spans="1:18">
      <c r="A8" s="257">
        <v>45353</v>
      </c>
      <c r="B8" s="258" t="str">
        <f>IFERROR(VLOOKUP(E8,'FG TYPE'!$B:$E,4,FALSE),0)</f>
        <v>S01</v>
      </c>
      <c r="C8" s="259" t="s">
        <v>18</v>
      </c>
      <c r="D8" s="260">
        <v>20240206020</v>
      </c>
      <c r="E8" s="259" t="s">
        <v>20</v>
      </c>
      <c r="F8" s="261" t="str">
        <f>IFERROR(VLOOKUP(E8,'FG TYPE'!$B:$C,2,FALSE),0)</f>
        <v>0,080 UEW</v>
      </c>
      <c r="G8" s="259">
        <f>IFERROR(VLOOKUP(E8,'FG TYPE'!$B:$D,3,FALSE),0)</f>
        <v>13</v>
      </c>
      <c r="H8" s="262">
        <f t="shared" ref="H8" si="5">IF(M8="-",K8/I8/G8,M8/I8/60/G8)</f>
        <v>0.829435897435898</v>
      </c>
      <c r="I8" s="259">
        <v>15</v>
      </c>
      <c r="J8" s="259">
        <v>2</v>
      </c>
      <c r="K8" s="274">
        <v>161.74</v>
      </c>
      <c r="L8" s="271">
        <f>IF(ISBLANK(VLOOKUP(E8,'FG TYPE'!$B:$G,6,FALSE)),K8,VLOOKUP(E8,'FG TYPE'!$B:$G,6,FALSE)*M8/1000)</f>
        <v>161.74</v>
      </c>
      <c r="M8" s="272" t="str">
        <f>IF(ISBLANK(VLOOKUP(E8,'FG TYPE'!$B:$I,8,FALSE)),"-",VLOOKUP(E8,'FG TYPE'!$B:$I,8,FALSE)*K8)</f>
        <v>-</v>
      </c>
      <c r="N8" s="273">
        <v>0</v>
      </c>
      <c r="O8" s="273">
        <v>0</v>
      </c>
      <c r="P8" s="273">
        <v>0</v>
      </c>
      <c r="Q8" s="277">
        <f t="shared" ref="Q8" si="6">IFERROR((N8+O8+P8)/(L8+O8+P8+N8),"")</f>
        <v>0</v>
      </c>
      <c r="R8" s="278"/>
    </row>
    <row r="9" s="243" customFormat="1" ht="27.75" customHeight="1" spans="1:18">
      <c r="A9" s="257">
        <v>45355</v>
      </c>
      <c r="B9" s="258" t="str">
        <f>IFERROR(VLOOKUP(E9,'FG TYPE'!$B:$E,4,FALSE),0)</f>
        <v>Y01</v>
      </c>
      <c r="C9" s="259" t="s">
        <v>18</v>
      </c>
      <c r="D9" s="260">
        <v>20240115001</v>
      </c>
      <c r="E9" s="263" t="s">
        <v>23</v>
      </c>
      <c r="F9" s="261" t="str">
        <f>IFERROR(VLOOKUP(E9,'FG TYPE'!$B:$C,2,FALSE),0)</f>
        <v>MM38 / MP98</v>
      </c>
      <c r="G9" s="259">
        <f>IFERROR(VLOOKUP(E9,'FG TYPE'!$B:$D,3,FALSE),0)</f>
        <v>50</v>
      </c>
      <c r="H9" s="262">
        <f t="shared" si="0"/>
        <v>0.809483333333333</v>
      </c>
      <c r="I9" s="259">
        <v>3</v>
      </c>
      <c r="J9" s="259">
        <v>2</v>
      </c>
      <c r="K9" s="270">
        <v>5714</v>
      </c>
      <c r="L9" s="271">
        <f>IF(ISBLANK(VLOOKUP(E9,'FG TYPE'!$B:$G,6,FALSE)),K9,VLOOKUP(E9,'FG TYPE'!$B:$G,6,FALSE)*M9/1000)</f>
        <v>131.1945828</v>
      </c>
      <c r="M9" s="272">
        <f>IF(ISBLANK(VLOOKUP(E9,'FG TYPE'!$B:$I,8,FALSE)),"-",VLOOKUP(E9,'FG TYPE'!$B:$I,8,FALSE)*K9)</f>
        <v>7285.35</v>
      </c>
      <c r="N9" s="273">
        <v>0</v>
      </c>
      <c r="O9" s="273">
        <v>0</v>
      </c>
      <c r="P9" s="273">
        <v>0</v>
      </c>
      <c r="Q9" s="277">
        <f t="shared" ref="Q9:Q10" si="7">IFERROR((N9+O9+P9)/(L9+O9+P9+N9),"")</f>
        <v>0</v>
      </c>
      <c r="R9" s="278"/>
    </row>
    <row r="10" s="242" customFormat="1" ht="24.75" customHeight="1" spans="1:18">
      <c r="A10" s="257">
        <v>45355</v>
      </c>
      <c r="B10" s="258" t="str">
        <f>IFERROR(VLOOKUP(E10,'FG TYPE'!$B:$E,4,FALSE),0)</f>
        <v>Y01</v>
      </c>
      <c r="C10" s="259" t="s">
        <v>18</v>
      </c>
      <c r="D10" s="260">
        <v>20240122002</v>
      </c>
      <c r="E10" s="259" t="s">
        <v>19</v>
      </c>
      <c r="F10" s="261" t="str">
        <f>IFERROR(VLOOKUP(E10,'FG TYPE'!$B:$C,2,FALSE),0)</f>
        <v>MK83</v>
      </c>
      <c r="G10" s="259">
        <f>IFERROR(VLOOKUP(E10,'FG TYPE'!$B:$D,3,FALSE),0)</f>
        <v>60</v>
      </c>
      <c r="H10" s="262">
        <f t="shared" si="0"/>
        <v>0.82514375</v>
      </c>
      <c r="I10" s="259">
        <v>12</v>
      </c>
      <c r="J10" s="259">
        <v>2</v>
      </c>
      <c r="K10" s="270">
        <v>22419</v>
      </c>
      <c r="L10" s="271">
        <f>IF(ISBLANK(VLOOKUP(E10,'FG TYPE'!$B:$G,6,FALSE)),K10,VLOOKUP(E10,'FG TYPE'!$B:$G,6,FALSE)*M10/1000)</f>
        <v>717.936057126</v>
      </c>
      <c r="M10" s="272">
        <f>IF(ISBLANK(VLOOKUP(E10,'FG TYPE'!$B:$I,8,FALSE)),"-",VLOOKUP(E10,'FG TYPE'!$B:$I,8,FALSE)*K10)</f>
        <v>35646.21</v>
      </c>
      <c r="N10" s="273">
        <v>0</v>
      </c>
      <c r="O10" s="273">
        <v>0</v>
      </c>
      <c r="P10" s="273">
        <v>0</v>
      </c>
      <c r="Q10" s="277">
        <f t="shared" si="7"/>
        <v>0</v>
      </c>
      <c r="R10" s="278"/>
    </row>
    <row r="11" s="242" customFormat="1" ht="24.75" customHeight="1" spans="1:18">
      <c r="A11" s="257">
        <v>45355</v>
      </c>
      <c r="B11" s="258" t="str">
        <f>IFERROR(VLOOKUP(E11,'FG TYPE'!$B:$E,4,FALSE),0)</f>
        <v>Y01</v>
      </c>
      <c r="C11" s="259" t="s">
        <v>18</v>
      </c>
      <c r="D11" s="264">
        <v>20240207005</v>
      </c>
      <c r="E11" s="263" t="s">
        <v>23</v>
      </c>
      <c r="F11" s="261" t="str">
        <f>IFERROR(VLOOKUP(E11,'FG TYPE'!$B:$C,2,FALSE),0)</f>
        <v>MM38 / MP98</v>
      </c>
      <c r="G11" s="259">
        <f>IFERROR(VLOOKUP(E11,'FG TYPE'!$B:$D,3,FALSE),0)</f>
        <v>50</v>
      </c>
      <c r="H11" s="262">
        <f t="shared" ref="H11" si="8">IF(M11="-",K11/I11/G11,M11/I11/60/G11)</f>
        <v>0.84575</v>
      </c>
      <c r="I11" s="259">
        <v>8</v>
      </c>
      <c r="J11" s="259">
        <v>2</v>
      </c>
      <c r="K11" s="270">
        <v>15920</v>
      </c>
      <c r="L11" s="271">
        <f>IF(ISBLANK(VLOOKUP(E11,'FG TYPE'!$B:$G,6,FALSE)),K11,VLOOKUP(E11,'FG TYPE'!$B:$G,6,FALSE)*M11/1000)</f>
        <v>365.526384</v>
      </c>
      <c r="M11" s="272">
        <f>IF(ISBLANK(VLOOKUP(E11,'FG TYPE'!$B:$I,8,FALSE)),"-",VLOOKUP(E11,'FG TYPE'!$B:$I,8,FALSE)*K11)</f>
        <v>20298</v>
      </c>
      <c r="N11" s="273">
        <v>0</v>
      </c>
      <c r="O11" s="273">
        <v>0</v>
      </c>
      <c r="P11" s="273">
        <v>0</v>
      </c>
      <c r="Q11" s="277">
        <f t="shared" ref="Q11" si="9">IFERROR((N11+O11+P11)/(L11+O11+P11+N11),"")</f>
        <v>0</v>
      </c>
      <c r="R11" s="278"/>
    </row>
    <row r="12" s="242" customFormat="1" ht="24.75" customHeight="1" spans="1:18">
      <c r="A12" s="257">
        <v>45355</v>
      </c>
      <c r="B12" s="258" t="str">
        <f>IFERROR(VLOOKUP(E12,'FG TYPE'!$B:$E,4,FALSE),0)</f>
        <v>S01</v>
      </c>
      <c r="C12" s="259" t="s">
        <v>18</v>
      </c>
      <c r="D12" s="260">
        <v>20240206020</v>
      </c>
      <c r="E12" s="259" t="s">
        <v>20</v>
      </c>
      <c r="F12" s="261" t="str">
        <f>IFERROR(VLOOKUP(E12,'FG TYPE'!$B:$C,2,FALSE),0)</f>
        <v>0,080 UEW</v>
      </c>
      <c r="G12" s="259">
        <f>IFERROR(VLOOKUP(E12,'FG TYPE'!$B:$D,3,FALSE),0)/2.5</f>
        <v>5.2</v>
      </c>
      <c r="H12" s="262">
        <f t="shared" ref="H12" si="10">IF(M12="-",K12/I12/G12,M12/I12/60/G12)</f>
        <v>0.742307692307692</v>
      </c>
      <c r="I12" s="259">
        <v>1</v>
      </c>
      <c r="J12" s="259">
        <v>2</v>
      </c>
      <c r="K12" s="274">
        <v>3.86</v>
      </c>
      <c r="L12" s="271">
        <f>IF(ISBLANK(VLOOKUP(E12,'FG TYPE'!$B:$G,6,FALSE)),K12,VLOOKUP(E12,'FG TYPE'!$B:$G,6,FALSE)*M12/1000)</f>
        <v>3.86</v>
      </c>
      <c r="M12" s="272" t="str">
        <f>IF(ISBLANK(VLOOKUP(E12,'FG TYPE'!$B:$I,8,FALSE)),"-",VLOOKUP(E12,'FG TYPE'!$B:$I,8,FALSE)*K12)</f>
        <v>-</v>
      </c>
      <c r="N12" s="273">
        <v>0</v>
      </c>
      <c r="O12" s="273">
        <v>0</v>
      </c>
      <c r="P12" s="273">
        <v>0</v>
      </c>
      <c r="Q12" s="277">
        <f t="shared" ref="Q12" si="11">IFERROR((N12+O12+P12)/(L12+O12+P12+N12),"")</f>
        <v>0</v>
      </c>
      <c r="R12" s="278"/>
    </row>
    <row r="13" s="242" customFormat="1" ht="24.75" customHeight="1" spans="1:18">
      <c r="A13" s="257">
        <v>45355</v>
      </c>
      <c r="B13" s="258" t="str">
        <f>IFERROR(VLOOKUP(E13,'FG TYPE'!$B:$E,4,FALSE),0)</f>
        <v>S01</v>
      </c>
      <c r="C13" s="259" t="s">
        <v>18</v>
      </c>
      <c r="D13" s="260">
        <v>20240216001</v>
      </c>
      <c r="E13" s="259" t="s">
        <v>24</v>
      </c>
      <c r="F13" s="261" t="str">
        <f>IFERROR(VLOOKUP(E13,'FG TYPE'!$B:$C,2,FALSE),0)</f>
        <v>0,080 A</v>
      </c>
      <c r="G13" s="259">
        <f>IFERROR(VLOOKUP(E13,'FG TYPE'!$B:$D,3,FALSE),0)</f>
        <v>16</v>
      </c>
      <c r="H13" s="262">
        <f t="shared" ref="H13" si="12">IF(M13="-",K13/I13/G13,M13/I13/60/G13)</f>
        <v>0.969739583333333</v>
      </c>
      <c r="I13" s="259">
        <v>24</v>
      </c>
      <c r="J13" s="259">
        <v>2</v>
      </c>
      <c r="K13" s="274">
        <v>372.38</v>
      </c>
      <c r="L13" s="271">
        <f>IF(ISBLANK(VLOOKUP(E13,'FG TYPE'!$B:$G,6,FALSE)),K13,VLOOKUP(E13,'FG TYPE'!$B:$G,6,FALSE)*M13/1000)</f>
        <v>372.38</v>
      </c>
      <c r="M13" s="272" t="str">
        <f>IF(ISBLANK(VLOOKUP(E13,'FG TYPE'!$B:$I,8,FALSE)),"-",VLOOKUP(E13,'FG TYPE'!$B:$I,8,FALSE)*K13)</f>
        <v>-</v>
      </c>
      <c r="N13" s="273">
        <v>0</v>
      </c>
      <c r="O13" s="273">
        <v>0</v>
      </c>
      <c r="P13" s="273">
        <v>0</v>
      </c>
      <c r="Q13" s="277">
        <f t="shared" ref="Q13" si="13">IFERROR((N13+O13+P13)/(L13+O13+P13+N13),"")</f>
        <v>0</v>
      </c>
      <c r="R13" s="278"/>
    </row>
    <row r="14" s="243" customFormat="1" ht="24.75" customHeight="1" spans="1:18">
      <c r="A14" s="257">
        <v>45356</v>
      </c>
      <c r="B14" s="258" t="str">
        <f>IFERROR(VLOOKUP(E14,'FG TYPE'!$B:$E,4,FALSE),0)</f>
        <v>Y01</v>
      </c>
      <c r="C14" s="259" t="s">
        <v>18</v>
      </c>
      <c r="D14" s="260">
        <v>20240103032</v>
      </c>
      <c r="E14" s="259" t="s">
        <v>25</v>
      </c>
      <c r="F14" s="261" t="str">
        <f>IFERROR(VLOOKUP(E14,'FG TYPE'!$B:$C,2,FALSE),0)</f>
        <v>28#*2C+24#*2C+AL+D+</v>
      </c>
      <c r="G14" s="259">
        <f>IFERROR(VLOOKUP(E14,'FG TYPE'!$B:$D,3,FALSE),0)</f>
        <v>60</v>
      </c>
      <c r="H14" s="262">
        <f t="shared" ref="H14:H15" si="14">IF(M14="-",K14/I14/G14,M14/I14/60/G14)</f>
        <v>0.932118055555556</v>
      </c>
      <c r="I14" s="259">
        <v>4</v>
      </c>
      <c r="J14" s="259">
        <v>2</v>
      </c>
      <c r="K14" s="270">
        <v>2950</v>
      </c>
      <c r="L14" s="271">
        <f>IF(ISBLANK(VLOOKUP(E14,'FG TYPE'!$B:$G,6,FALSE)),K14,VLOOKUP(E14,'FG TYPE'!$B:$G,6,FALSE)*M14/1000)</f>
        <v>358.97134</v>
      </c>
      <c r="M14" s="272">
        <f>IF(ISBLANK(VLOOKUP(E14,'FG TYPE'!$B:$I,8,FALSE)),"-",VLOOKUP(E14,'FG TYPE'!$B:$I,8,FALSE)*K14)</f>
        <v>13422.5</v>
      </c>
      <c r="N14" s="273">
        <v>0</v>
      </c>
      <c r="O14" s="273">
        <v>0</v>
      </c>
      <c r="P14" s="273">
        <v>0</v>
      </c>
      <c r="Q14" s="277">
        <f t="shared" ref="Q14:Q15" si="15">IFERROR((N14+O14+P14)/(L14+O14+P14+N14),"")</f>
        <v>0</v>
      </c>
      <c r="R14" s="278"/>
    </row>
    <row r="15" s="243" customFormat="1" ht="24.75" customHeight="1" spans="1:18">
      <c r="A15" s="257">
        <v>45356</v>
      </c>
      <c r="B15" s="258" t="str">
        <f>IFERROR(VLOOKUP(E15,'FG TYPE'!$B:$E,4,FALSE),0)</f>
        <v>Y01</v>
      </c>
      <c r="C15" s="259" t="s">
        <v>18</v>
      </c>
      <c r="D15" s="264">
        <v>20240124005</v>
      </c>
      <c r="E15" s="263" t="s">
        <v>26</v>
      </c>
      <c r="F15" s="261" t="str">
        <f>IFERROR(VLOOKUP(E15,'FG TYPE'!$B:$C,2,FALSE),0)</f>
        <v>28#*2C+28#*2C+AL+D+</v>
      </c>
      <c r="G15" s="259">
        <f>IFERROR(VLOOKUP(E15,'FG TYPE'!$B:$D,3,FALSE),0)</f>
        <v>60</v>
      </c>
      <c r="H15" s="262">
        <f t="shared" si="14"/>
        <v>0.626944444444444</v>
      </c>
      <c r="I15" s="259">
        <v>0.5</v>
      </c>
      <c r="J15" s="259">
        <v>2</v>
      </c>
      <c r="K15" s="270">
        <v>370</v>
      </c>
      <c r="L15" s="271">
        <f>IF(ISBLANK(VLOOKUP(E15,'FG TYPE'!$B:$G,6,FALSE)),K15,VLOOKUP(E15,'FG TYPE'!$B:$G,6,FALSE)*M15/1000)</f>
        <v>21.5958788</v>
      </c>
      <c r="M15" s="272">
        <f>IF(ISBLANK(VLOOKUP(E15,'FG TYPE'!$B:$I,8,FALSE)),"-",VLOOKUP(E15,'FG TYPE'!$B:$I,8,FALSE)*K15)</f>
        <v>1128.5</v>
      </c>
      <c r="N15" s="273">
        <v>0</v>
      </c>
      <c r="O15" s="273">
        <v>0</v>
      </c>
      <c r="P15" s="273">
        <v>0</v>
      </c>
      <c r="Q15" s="277">
        <f t="shared" si="15"/>
        <v>0</v>
      </c>
      <c r="R15" s="278"/>
    </row>
    <row r="16" s="243" customFormat="1" ht="24.75" customHeight="1" spans="1:18">
      <c r="A16" s="257">
        <v>45356</v>
      </c>
      <c r="B16" s="258" t="str">
        <f>IFERROR(VLOOKUP(E16,'FG TYPE'!$B:$E,4,FALSE),0)</f>
        <v>Y01</v>
      </c>
      <c r="C16" s="259" t="s">
        <v>18</v>
      </c>
      <c r="D16" s="264">
        <v>20240207005</v>
      </c>
      <c r="E16" s="263" t="s">
        <v>23</v>
      </c>
      <c r="F16" s="261" t="str">
        <f>IFERROR(VLOOKUP(E16,'FG TYPE'!$B:$C,2,FALSE),0)</f>
        <v>MM38 / MP98</v>
      </c>
      <c r="G16" s="259">
        <f>IFERROR(VLOOKUP(E16,'FG TYPE'!$B:$D,3,FALSE),0)</f>
        <v>50</v>
      </c>
      <c r="H16" s="262">
        <f t="shared" ref="H16" si="16">IF(M16="-",K16/I16/G16,M16/I16/60/G16)</f>
        <v>0.891189583333333</v>
      </c>
      <c r="I16" s="259">
        <v>12</v>
      </c>
      <c r="J16" s="259">
        <v>2</v>
      </c>
      <c r="K16" s="270">
        <v>25163</v>
      </c>
      <c r="L16" s="271">
        <f>IF(ISBLANK(VLOOKUP(E16,'FG TYPE'!$B:$G,6,FALSE)),K16,VLOOKUP(E16,'FG TYPE'!$B:$G,6,FALSE)*M16/1000)</f>
        <v>577.7475126</v>
      </c>
      <c r="M16" s="272">
        <f>IF(ISBLANK(VLOOKUP(E16,'FG TYPE'!$B:$I,8,FALSE)),"-",VLOOKUP(E16,'FG TYPE'!$B:$I,8,FALSE)*K16)</f>
        <v>32082.825</v>
      </c>
      <c r="N16" s="273">
        <v>0</v>
      </c>
      <c r="O16" s="273">
        <v>0</v>
      </c>
      <c r="P16" s="273">
        <v>0</v>
      </c>
      <c r="Q16" s="277">
        <f t="shared" ref="Q16" si="17">IFERROR((N16+O16+P16)/(L16+O16+P16+N16),"")</f>
        <v>0</v>
      </c>
      <c r="R16" s="278"/>
    </row>
    <row r="17" s="243" customFormat="1" ht="24.75" customHeight="1" spans="1:18">
      <c r="A17" s="257">
        <v>45356</v>
      </c>
      <c r="B17" s="258" t="str">
        <f>IFERROR(VLOOKUP(E17,'FG TYPE'!$B:$E,4,FALSE),0)</f>
        <v>Y01</v>
      </c>
      <c r="C17" s="259" t="s">
        <v>18</v>
      </c>
      <c r="D17" s="260">
        <v>20240207009</v>
      </c>
      <c r="E17" s="259" t="s">
        <v>27</v>
      </c>
      <c r="F17" s="261" t="str">
        <f>IFERROR(VLOOKUP(E17,'FG TYPE'!$B:$C,2,FALSE),0)</f>
        <v>28#*2C+28#*2C+AL+D+</v>
      </c>
      <c r="G17" s="259">
        <f>IFERROR(VLOOKUP(E17,'FG TYPE'!$B:$D,3,FALSE),0)</f>
        <v>60</v>
      </c>
      <c r="H17" s="262">
        <f t="shared" ref="H17" si="18">IF(M17="-",K17/I17/G17,M17/I17/60/G17)</f>
        <v>0.116577777777778</v>
      </c>
      <c r="I17" s="259">
        <v>12</v>
      </c>
      <c r="J17" s="259">
        <v>2</v>
      </c>
      <c r="K17" s="270">
        <v>2752</v>
      </c>
      <c r="L17" s="271">
        <f>IF(ISBLANK(VLOOKUP(E17,'FG TYPE'!$B:$G,6,FALSE)),K17,VLOOKUP(E17,'FG TYPE'!$B:$G,6,FALSE)*M17/1000)</f>
        <v>96.375986688</v>
      </c>
      <c r="M17" s="272">
        <f>IF(ISBLANK(VLOOKUP(E17,'FG TYPE'!$B:$I,8,FALSE)),"-",VLOOKUP(E17,'FG TYPE'!$B:$I,8,FALSE)*K17)</f>
        <v>5036.16</v>
      </c>
      <c r="N17" s="273">
        <v>0</v>
      </c>
      <c r="O17" s="273">
        <v>0</v>
      </c>
      <c r="P17" s="273">
        <v>0</v>
      </c>
      <c r="Q17" s="277">
        <f t="shared" ref="Q17" si="19">IFERROR((N17+O17+P17)/(L17+O17+P17+N17),"")</f>
        <v>0</v>
      </c>
      <c r="R17" s="278"/>
    </row>
    <row r="18" s="243" customFormat="1" ht="24.75" customHeight="1" spans="1:18">
      <c r="A18" s="257">
        <v>45356</v>
      </c>
      <c r="B18" s="258" t="str">
        <f>IFERROR(VLOOKUP(E18,'FG TYPE'!$B:$E,4,FALSE),0)</f>
        <v>S01</v>
      </c>
      <c r="C18" s="259" t="s">
        <v>18</v>
      </c>
      <c r="D18" s="260">
        <v>20240118011</v>
      </c>
      <c r="E18" s="259" t="s">
        <v>28</v>
      </c>
      <c r="F18" s="261" t="str">
        <f>IFERROR(VLOOKUP(E18,'FG TYPE'!$B:$C,2,FALSE),0)</f>
        <v>0,080 T</v>
      </c>
      <c r="G18" s="259">
        <f>IFERROR(VLOOKUP(E18,'FG TYPE'!$B:$D,3,FALSE),0)/2</f>
        <v>7.5</v>
      </c>
      <c r="H18" s="262">
        <f t="shared" ref="H18:H21" si="20">IF(M18="-",K18/I18/G18,M18/I18/60/G18)</f>
        <v>1.20266666666667</v>
      </c>
      <c r="I18" s="259">
        <v>1</v>
      </c>
      <c r="J18" s="259">
        <v>2</v>
      </c>
      <c r="K18" s="274">
        <v>9.02</v>
      </c>
      <c r="L18" s="271">
        <f>IF(ISBLANK(VLOOKUP(E18,'FG TYPE'!$B:$G,6,FALSE)),K18,VLOOKUP(E18,'FG TYPE'!$B:$G,6,FALSE)*M18/1000)</f>
        <v>9.02</v>
      </c>
      <c r="M18" s="272" t="str">
        <f>IF(ISBLANK(VLOOKUP(E18,'FG TYPE'!$B:$I,8,FALSE)),"-",VLOOKUP(E18,'FG TYPE'!$B:$I,8,FALSE)*K18)</f>
        <v>-</v>
      </c>
      <c r="N18" s="273">
        <v>0</v>
      </c>
      <c r="O18" s="273">
        <v>0</v>
      </c>
      <c r="P18" s="273">
        <v>0</v>
      </c>
      <c r="Q18" s="277">
        <f t="shared" ref="Q18" si="21">IFERROR((N18+O18+P18)/(L18+O18+P18+N18),"")</f>
        <v>0</v>
      </c>
      <c r="R18" s="278"/>
    </row>
    <row r="19" s="243" customFormat="1" ht="24.75" customHeight="1" spans="1:18">
      <c r="A19" s="257">
        <v>45356</v>
      </c>
      <c r="B19" s="258" t="str">
        <f>IFERROR(VLOOKUP(E19,'FG TYPE'!$B:$E,4,FALSE),0)</f>
        <v>S01</v>
      </c>
      <c r="C19" s="259" t="s">
        <v>18</v>
      </c>
      <c r="D19" s="260">
        <v>20240212004</v>
      </c>
      <c r="E19" s="259" t="s">
        <v>29</v>
      </c>
      <c r="F19" s="261" t="str">
        <f>IFERROR(VLOOKUP(E19,'FG TYPE'!$B:$C,2,FALSE),0)</f>
        <v>0,100 T</v>
      </c>
      <c r="G19" s="259">
        <f>IFERROR(VLOOKUP(E19,'FG TYPE'!$B:$D,3,FALSE),0)/2</f>
        <v>11.5</v>
      </c>
      <c r="H19" s="262">
        <f t="shared" si="20"/>
        <v>1.08173913043478</v>
      </c>
      <c r="I19" s="259">
        <v>1</v>
      </c>
      <c r="J19" s="259">
        <v>2</v>
      </c>
      <c r="K19" s="274">
        <v>12.44</v>
      </c>
      <c r="L19" s="271">
        <f>IF(ISBLANK(VLOOKUP(E19,'FG TYPE'!$B:$G,6,FALSE)),K19,VLOOKUP(E19,'FG TYPE'!$B:$G,6,FALSE)*M19/1000)</f>
        <v>12.44</v>
      </c>
      <c r="M19" s="272" t="str">
        <f>IF(ISBLANK(VLOOKUP(E19,'FG TYPE'!$B:$I,8,FALSE)),"-",VLOOKUP(E19,'FG TYPE'!$B:$I,8,FALSE)*K19)</f>
        <v>-</v>
      </c>
      <c r="N19" s="273">
        <v>0</v>
      </c>
      <c r="O19" s="273">
        <v>0</v>
      </c>
      <c r="P19" s="273">
        <v>0</v>
      </c>
      <c r="Q19" s="277">
        <f t="shared" ref="Q19:Q21" si="22">IFERROR((N19+O19+P19)/(L19+O19+P19+N19),"")</f>
        <v>0</v>
      </c>
      <c r="R19" s="278"/>
    </row>
    <row r="20" s="243" customFormat="1" ht="24.75" customHeight="1" spans="1:18">
      <c r="A20" s="257">
        <v>45356</v>
      </c>
      <c r="B20" s="258" t="str">
        <f>IFERROR(VLOOKUP(E20,'FG TYPE'!$B:$E,4,FALSE),0)</f>
        <v>S01</v>
      </c>
      <c r="C20" s="259" t="s">
        <v>18</v>
      </c>
      <c r="D20" s="260">
        <v>20240216001</v>
      </c>
      <c r="E20" s="259" t="s">
        <v>24</v>
      </c>
      <c r="F20" s="261" t="str">
        <f>IFERROR(VLOOKUP(E20,'FG TYPE'!$B:$C,2,FALSE),0)</f>
        <v>0,080 A</v>
      </c>
      <c r="G20" s="259">
        <f>IFERROR(VLOOKUP(E20,'FG TYPE'!$B:$D,3,FALSE),0)</f>
        <v>16</v>
      </c>
      <c r="H20" s="262">
        <f t="shared" si="20"/>
        <v>1.02786458333333</v>
      </c>
      <c r="I20" s="259">
        <v>24</v>
      </c>
      <c r="J20" s="259">
        <v>2</v>
      </c>
      <c r="K20" s="274">
        <v>394.7</v>
      </c>
      <c r="L20" s="271">
        <f>IF(ISBLANK(VLOOKUP(E20,'FG TYPE'!$B:$G,6,FALSE)),K20,VLOOKUP(E20,'FG TYPE'!$B:$G,6,FALSE)*M20/1000)</f>
        <v>394.7</v>
      </c>
      <c r="M20" s="272" t="str">
        <f>IF(ISBLANK(VLOOKUP(E20,'FG TYPE'!$B:$I,8,FALSE)),"-",VLOOKUP(E20,'FG TYPE'!$B:$I,8,FALSE)*K20)</f>
        <v>-</v>
      </c>
      <c r="N20" s="273">
        <v>0</v>
      </c>
      <c r="O20" s="273">
        <v>0</v>
      </c>
      <c r="P20" s="273">
        <v>0</v>
      </c>
      <c r="Q20" s="277">
        <f t="shared" si="22"/>
        <v>0</v>
      </c>
      <c r="R20" s="278"/>
    </row>
    <row r="21" s="243" customFormat="1" ht="24.75" customHeight="1" spans="1:18">
      <c r="A21" s="257">
        <v>45356</v>
      </c>
      <c r="B21" s="258" t="str">
        <f>IFERROR(VLOOKUP(E21,'FG TYPE'!$B:$E,4,FALSE),0)</f>
        <v>S01</v>
      </c>
      <c r="C21" s="259" t="s">
        <v>18</v>
      </c>
      <c r="D21" s="260">
        <v>20240305001</v>
      </c>
      <c r="E21" s="259" t="s">
        <v>30</v>
      </c>
      <c r="F21" s="261" t="str">
        <f>IFERROR(VLOOKUP(E21,'FG TYPE'!$B:$C,2,FALSE),0)</f>
        <v>0,160 A</v>
      </c>
      <c r="G21" s="259">
        <f>IFERROR(VLOOKUP(E21,'FG TYPE'!$B:$D,3,FALSE),0)/2</f>
        <v>28</v>
      </c>
      <c r="H21" s="262">
        <f t="shared" si="20"/>
        <v>0.859</v>
      </c>
      <c r="I21" s="259">
        <v>5</v>
      </c>
      <c r="J21" s="259">
        <v>2</v>
      </c>
      <c r="K21" s="274">
        <v>120.26</v>
      </c>
      <c r="L21" s="271">
        <f>IF(ISBLANK(VLOOKUP(E21,'FG TYPE'!$B:$G,6,FALSE)),K21,VLOOKUP(E21,'FG TYPE'!$B:$G,6,FALSE)*M21/1000)</f>
        <v>120.26</v>
      </c>
      <c r="M21" s="272" t="str">
        <f>IF(ISBLANK(VLOOKUP(E21,'FG TYPE'!$B:$I,8,FALSE)),"-",VLOOKUP(E21,'FG TYPE'!$B:$I,8,FALSE)*K21)</f>
        <v>-</v>
      </c>
      <c r="N21" s="273">
        <v>0</v>
      </c>
      <c r="O21" s="273">
        <v>0</v>
      </c>
      <c r="P21" s="273">
        <v>0</v>
      </c>
      <c r="Q21" s="277">
        <f t="shared" si="22"/>
        <v>0</v>
      </c>
      <c r="R21" s="278"/>
    </row>
    <row r="22" s="243" customFormat="1" ht="24.75" customHeight="1" spans="1:18">
      <c r="A22" s="257">
        <v>45357</v>
      </c>
      <c r="B22" s="258" t="str">
        <f>IFERROR(VLOOKUP(E22,'FG TYPE'!$B:$E,4,FALSE),0)</f>
        <v>Y01</v>
      </c>
      <c r="C22" s="259" t="s">
        <v>18</v>
      </c>
      <c r="D22" s="260">
        <v>20240122002</v>
      </c>
      <c r="E22" s="259" t="s">
        <v>19</v>
      </c>
      <c r="F22" s="261" t="str">
        <f>IFERROR(VLOOKUP(E22,'FG TYPE'!$B:$C,2,FALSE),0)</f>
        <v>MK83</v>
      </c>
      <c r="G22" s="259">
        <f>IFERROR(VLOOKUP(E22,'FG TYPE'!$B:$D,3,FALSE),0)</f>
        <v>60</v>
      </c>
      <c r="H22" s="262">
        <f t="shared" ref="H22" si="23">IF(M22="-",K22/I22/G22,M22/I22/60/G22)</f>
        <v>0.871242708333333</v>
      </c>
      <c r="I22" s="259">
        <v>8</v>
      </c>
      <c r="J22" s="259">
        <v>2</v>
      </c>
      <c r="K22" s="270">
        <v>15781</v>
      </c>
      <c r="L22" s="271">
        <f>IF(ISBLANK(VLOOKUP(E22,'FG TYPE'!$B:$G,6,FALSE)),K22,VLOOKUP(E22,'FG TYPE'!$B:$G,6,FALSE)*M22/1000)</f>
        <v>505.363705674</v>
      </c>
      <c r="M22" s="272">
        <f>IF(ISBLANK(VLOOKUP(E22,'FG TYPE'!$B:$I,8,FALSE)),"-",VLOOKUP(E22,'FG TYPE'!$B:$I,8,FALSE)*K22)</f>
        <v>25091.79</v>
      </c>
      <c r="N22" s="273">
        <v>0</v>
      </c>
      <c r="O22" s="273">
        <v>0</v>
      </c>
      <c r="P22" s="273">
        <v>0</v>
      </c>
      <c r="Q22" s="277">
        <f t="shared" ref="Q22" si="24">IFERROR((N22+O22+P22)/(L22+O22+P22+N22),"")</f>
        <v>0</v>
      </c>
      <c r="R22" s="278"/>
    </row>
    <row r="23" s="243" customFormat="1" ht="24.75" customHeight="1" spans="1:18">
      <c r="A23" s="257">
        <v>45357</v>
      </c>
      <c r="B23" s="258" t="str">
        <f>IFERROR(VLOOKUP(E23,'FG TYPE'!$B:$E,4,FALSE),0)</f>
        <v>Y01</v>
      </c>
      <c r="C23" s="259" t="s">
        <v>18</v>
      </c>
      <c r="D23" s="260">
        <v>20240122001</v>
      </c>
      <c r="E23" s="263" t="s">
        <v>31</v>
      </c>
      <c r="F23" s="261" t="str">
        <f>IFERROR(VLOOKUP(E23,'FG TYPE'!$B:$C,2,FALSE),0)</f>
        <v>MK09</v>
      </c>
      <c r="G23" s="259">
        <f>IFERROR(VLOOKUP(E23,'FG TYPE'!$B:$D,3,FALSE),0)</f>
        <v>50</v>
      </c>
      <c r="H23" s="262">
        <f t="shared" ref="H23" si="25">IF(M23="-",K23/I23/G23,M23/I23/60/G23)</f>
        <v>0.870714285714286</v>
      </c>
      <c r="I23" s="259">
        <v>14</v>
      </c>
      <c r="J23" s="259">
        <v>2</v>
      </c>
      <c r="K23" s="270">
        <v>23000</v>
      </c>
      <c r="L23" s="271">
        <f>IF(ISBLANK(VLOOKUP(E23,'FG TYPE'!$B:$G,6,FALSE)),K23,VLOOKUP(E23,'FG TYPE'!$B:$G,6,FALSE)*M23/1000)</f>
        <v>800.883</v>
      </c>
      <c r="M23" s="272">
        <f>IF(ISBLANK(VLOOKUP(E23,'FG TYPE'!$B:$I,8,FALSE)),"-",VLOOKUP(E23,'FG TYPE'!$B:$I,8,FALSE)*K23)</f>
        <v>36570</v>
      </c>
      <c r="N23" s="273">
        <v>0</v>
      </c>
      <c r="O23" s="273">
        <v>0</v>
      </c>
      <c r="P23" s="273">
        <v>0</v>
      </c>
      <c r="Q23" s="277">
        <f t="shared" ref="Q23" si="26">IFERROR((N23+O23+P23)/(L23+O23+P23+N23),"")</f>
        <v>0</v>
      </c>
      <c r="R23" s="278"/>
    </row>
    <row r="24" s="243" customFormat="1" ht="24.75" customHeight="1" spans="1:18">
      <c r="A24" s="257">
        <v>45357</v>
      </c>
      <c r="B24" s="258" t="str">
        <f>IFERROR(VLOOKUP(E24,'FG TYPE'!$B:$E,4,FALSE),0)</f>
        <v>Y01</v>
      </c>
      <c r="C24" s="259" t="s">
        <v>18</v>
      </c>
      <c r="D24" s="260">
        <v>20240202002</v>
      </c>
      <c r="E24" s="259" t="s">
        <v>19</v>
      </c>
      <c r="F24" s="261" t="str">
        <f>IFERROR(VLOOKUP(E24,'FG TYPE'!$B:$C,2,FALSE),0)</f>
        <v>MK83</v>
      </c>
      <c r="G24" s="259">
        <f>IFERROR(VLOOKUP(E24,'FG TYPE'!$B:$D,3,FALSE),0)</f>
        <v>60</v>
      </c>
      <c r="H24" s="262">
        <f t="shared" ref="H24" si="27">IF(M24="-",K24/I24/G24,M24/I24/60/G24)</f>
        <v>0.86489375</v>
      </c>
      <c r="I24" s="259">
        <v>4</v>
      </c>
      <c r="J24" s="259">
        <v>2</v>
      </c>
      <c r="K24" s="270">
        <v>7833</v>
      </c>
      <c r="L24" s="271">
        <f>IF(ISBLANK(VLOOKUP(E24,'FG TYPE'!$B:$G,6,FALSE)),K24,VLOOKUP(E24,'FG TYPE'!$B:$G,6,FALSE)*M24/1000)</f>
        <v>250.840498482</v>
      </c>
      <c r="M24" s="272">
        <f>IF(ISBLANK(VLOOKUP(E24,'FG TYPE'!$B:$I,8,FALSE)),"-",VLOOKUP(E24,'FG TYPE'!$B:$I,8,FALSE)*K24)</f>
        <v>12454.47</v>
      </c>
      <c r="N24" s="273">
        <v>0</v>
      </c>
      <c r="O24" s="273">
        <v>0</v>
      </c>
      <c r="P24" s="273">
        <v>0</v>
      </c>
      <c r="Q24" s="277">
        <f t="shared" ref="Q24" si="28">IFERROR((N24+O24+P24)/(L24+O24+P24+N24),"")</f>
        <v>0</v>
      </c>
      <c r="R24" s="278"/>
    </row>
    <row r="25" s="243" customFormat="1" ht="24.75" customHeight="1" spans="1:18">
      <c r="A25" s="257">
        <v>45357</v>
      </c>
      <c r="B25" s="258" t="str">
        <f>IFERROR(VLOOKUP(E25,'FG TYPE'!$B:$E,4,FALSE),0)</f>
        <v>S01</v>
      </c>
      <c r="C25" s="259" t="s">
        <v>18</v>
      </c>
      <c r="D25" s="260">
        <v>20240118011</v>
      </c>
      <c r="E25" s="259" t="s">
        <v>28</v>
      </c>
      <c r="F25" s="261" t="str">
        <f>IFERROR(VLOOKUP(E25,'FG TYPE'!$B:$C,2,FALSE),0)</f>
        <v>0,080 T</v>
      </c>
      <c r="G25" s="259">
        <f>IFERROR(VLOOKUP(E25,'FG TYPE'!$B:$D,3,FALSE),0)/2</f>
        <v>7.5</v>
      </c>
      <c r="H25" s="262">
        <f t="shared" ref="H25:H28" si="29">IF(M25="-",K25/I25/G25,M25/I25/60/G25)</f>
        <v>0.826666666666667</v>
      </c>
      <c r="I25" s="259">
        <v>1</v>
      </c>
      <c r="J25" s="259">
        <v>2</v>
      </c>
      <c r="K25" s="274">
        <v>6.2</v>
      </c>
      <c r="L25" s="271">
        <f>IF(ISBLANK(VLOOKUP(E25,'FG TYPE'!$B:$G,6,FALSE)),K25,VLOOKUP(E25,'FG TYPE'!$B:$G,6,FALSE)*M25/1000)</f>
        <v>6.2</v>
      </c>
      <c r="M25" s="272" t="str">
        <f>IF(ISBLANK(VLOOKUP(E25,'FG TYPE'!$B:$I,8,FALSE)),"-",VLOOKUP(E25,'FG TYPE'!$B:$I,8,FALSE)*K25)</f>
        <v>-</v>
      </c>
      <c r="N25" s="273">
        <v>0</v>
      </c>
      <c r="O25" s="273">
        <v>0</v>
      </c>
      <c r="P25" s="273">
        <v>0</v>
      </c>
      <c r="Q25" s="277">
        <f t="shared" ref="Q25:Q28" si="30">IFERROR((N25+O25+P25)/(L25+O25+P25+N25),"")</f>
        <v>0</v>
      </c>
      <c r="R25" s="278"/>
    </row>
    <row r="26" s="243" customFormat="1" ht="24.75" customHeight="1" spans="1:18">
      <c r="A26" s="257">
        <v>45357</v>
      </c>
      <c r="B26" s="258" t="str">
        <f>IFERROR(VLOOKUP(E26,'FG TYPE'!$B:$E,4,FALSE),0)</f>
        <v>S01</v>
      </c>
      <c r="C26" s="259" t="s">
        <v>18</v>
      </c>
      <c r="D26" s="260">
        <v>20240212004</v>
      </c>
      <c r="E26" s="259" t="s">
        <v>29</v>
      </c>
      <c r="F26" s="261" t="str">
        <f>IFERROR(VLOOKUP(E26,'FG TYPE'!$B:$C,2,FALSE),0)</f>
        <v>0,100 T</v>
      </c>
      <c r="G26" s="259">
        <f>IFERROR(VLOOKUP(E26,'FG TYPE'!$B:$D,3,FALSE),0)/2</f>
        <v>11.5</v>
      </c>
      <c r="H26" s="262">
        <f t="shared" si="29"/>
        <v>0.636521739130435</v>
      </c>
      <c r="I26" s="259">
        <v>0.5</v>
      </c>
      <c r="J26" s="259">
        <v>2</v>
      </c>
      <c r="K26" s="274">
        <v>3.66</v>
      </c>
      <c r="L26" s="271">
        <f>IF(ISBLANK(VLOOKUP(E26,'FG TYPE'!$B:$G,6,FALSE)),K26,VLOOKUP(E26,'FG TYPE'!$B:$G,6,FALSE)*M26/1000)</f>
        <v>3.66</v>
      </c>
      <c r="M26" s="272" t="str">
        <f>IF(ISBLANK(VLOOKUP(E26,'FG TYPE'!$B:$I,8,FALSE)),"-",VLOOKUP(E26,'FG TYPE'!$B:$I,8,FALSE)*K26)</f>
        <v>-</v>
      </c>
      <c r="N26" s="273">
        <v>0</v>
      </c>
      <c r="O26" s="273">
        <v>0</v>
      </c>
      <c r="P26" s="273">
        <v>0</v>
      </c>
      <c r="Q26" s="277">
        <f t="shared" si="30"/>
        <v>0</v>
      </c>
      <c r="R26" s="278"/>
    </row>
    <row r="27" s="243" customFormat="1" ht="24.75" customHeight="1" spans="1:18">
      <c r="A27" s="257">
        <v>45357</v>
      </c>
      <c r="B27" s="258" t="str">
        <f>IFERROR(VLOOKUP(E27,'FG TYPE'!$B:$E,4,FALSE),0)</f>
        <v>S01</v>
      </c>
      <c r="C27" s="259" t="s">
        <v>18</v>
      </c>
      <c r="D27" s="260">
        <v>20240222005</v>
      </c>
      <c r="E27" s="259" t="s">
        <v>24</v>
      </c>
      <c r="F27" s="261" t="str">
        <f>IFERROR(VLOOKUP(E27,'FG TYPE'!$B:$C,2,FALSE),0)</f>
        <v>0,080 A</v>
      </c>
      <c r="G27" s="259">
        <f>IFERROR(VLOOKUP(E27,'FG TYPE'!$B:$D,3,FALSE),0)</f>
        <v>16</v>
      </c>
      <c r="H27" s="262">
        <f t="shared" si="29"/>
        <v>0.99484375</v>
      </c>
      <c r="I27" s="259">
        <v>24</v>
      </c>
      <c r="J27" s="259">
        <v>2</v>
      </c>
      <c r="K27" s="274">
        <v>382.02</v>
      </c>
      <c r="L27" s="271">
        <f>IF(ISBLANK(VLOOKUP(E27,'FG TYPE'!$B:$G,6,FALSE)),K27,VLOOKUP(E27,'FG TYPE'!$B:$G,6,FALSE)*M27/1000)</f>
        <v>382.02</v>
      </c>
      <c r="M27" s="272" t="str">
        <f>IF(ISBLANK(VLOOKUP(E27,'FG TYPE'!$B:$I,8,FALSE)),"-",VLOOKUP(E27,'FG TYPE'!$B:$I,8,FALSE)*K27)</f>
        <v>-</v>
      </c>
      <c r="N27" s="273">
        <v>0</v>
      </c>
      <c r="O27" s="273">
        <v>0</v>
      </c>
      <c r="P27" s="273">
        <v>0</v>
      </c>
      <c r="Q27" s="277">
        <f t="shared" si="30"/>
        <v>0</v>
      </c>
      <c r="R27" s="278"/>
    </row>
    <row r="28" s="243" customFormat="1" ht="24.75" customHeight="1" spans="1:18">
      <c r="A28" s="257">
        <v>45357</v>
      </c>
      <c r="B28" s="258" t="str">
        <f>IFERROR(VLOOKUP(E28,'FG TYPE'!$B:$E,4,FALSE),0)</f>
        <v>S01</v>
      </c>
      <c r="C28" s="259" t="s">
        <v>18</v>
      </c>
      <c r="D28" s="260">
        <v>20240305001</v>
      </c>
      <c r="E28" s="259" t="s">
        <v>30</v>
      </c>
      <c r="F28" s="261" t="str">
        <f>IFERROR(VLOOKUP(E28,'FG TYPE'!$B:$C,2,FALSE),0)</f>
        <v>0,160 A</v>
      </c>
      <c r="G28" s="259">
        <f>IFERROR(VLOOKUP(E28,'FG TYPE'!$B:$D,3,FALSE),0)/2</f>
        <v>28</v>
      </c>
      <c r="H28" s="262">
        <f t="shared" si="29"/>
        <v>0.914761904761905</v>
      </c>
      <c r="I28" s="259">
        <v>3</v>
      </c>
      <c r="J28" s="259">
        <v>2</v>
      </c>
      <c r="K28" s="274">
        <v>76.84</v>
      </c>
      <c r="L28" s="271">
        <f>IF(ISBLANK(VLOOKUP(E28,'FG TYPE'!$B:$G,6,FALSE)),K28,VLOOKUP(E28,'FG TYPE'!$B:$G,6,FALSE)*M28/1000)</f>
        <v>76.84</v>
      </c>
      <c r="M28" s="272" t="str">
        <f>IF(ISBLANK(VLOOKUP(E28,'FG TYPE'!$B:$I,8,FALSE)),"-",VLOOKUP(E28,'FG TYPE'!$B:$I,8,FALSE)*K28)</f>
        <v>-</v>
      </c>
      <c r="N28" s="273">
        <v>0</v>
      </c>
      <c r="O28" s="273">
        <v>0</v>
      </c>
      <c r="P28" s="273">
        <v>0</v>
      </c>
      <c r="Q28" s="277">
        <f t="shared" si="30"/>
        <v>0</v>
      </c>
      <c r="R28" s="278"/>
    </row>
    <row r="29" s="243" customFormat="1" ht="24.75" customHeight="1" spans="1:18">
      <c r="A29" s="257">
        <v>45358</v>
      </c>
      <c r="B29" s="258" t="str">
        <f>IFERROR(VLOOKUP(E29,'FG TYPE'!$B:$E,4,FALSE),0)</f>
        <v>Y01</v>
      </c>
      <c r="C29" s="259" t="s">
        <v>18</v>
      </c>
      <c r="D29" s="260">
        <v>20240213002</v>
      </c>
      <c r="E29" s="263" t="s">
        <v>32</v>
      </c>
      <c r="F29" s="261" t="str">
        <f>IFERROR(VLOOKUP(E29,'FG TYPE'!$B:$C,2,FALSE),0)</f>
        <v>BL98</v>
      </c>
      <c r="G29" s="259">
        <f>IFERROR(VLOOKUP(E29,'FG TYPE'!$B:$D,3,FALSE),0)</f>
        <v>50</v>
      </c>
      <c r="H29" s="262">
        <f t="shared" ref="H29:H35" si="31">IF(M29="-",K29/I29/G29,M29/I29/60/G29)</f>
        <v>0.529175</v>
      </c>
      <c r="I29" s="259">
        <v>1</v>
      </c>
      <c r="J29" s="259">
        <v>2</v>
      </c>
      <c r="K29" s="270">
        <v>1041</v>
      </c>
      <c r="L29" s="271">
        <f>IF(ISBLANK(VLOOKUP(E29,'FG TYPE'!$B:$G,6,FALSE)),K29,VLOOKUP(E29,'FG TYPE'!$B:$G,6,FALSE)*M29/1000)</f>
        <v>1041</v>
      </c>
      <c r="M29" s="272">
        <f>IF(ISBLANK(VLOOKUP(E29,'FG TYPE'!$B:$I,8,FALSE)),"-",VLOOKUP(E29,'FG TYPE'!$B:$I,8,FALSE)*K29)</f>
        <v>1587.525</v>
      </c>
      <c r="N29" s="273">
        <v>0</v>
      </c>
      <c r="O29" s="273">
        <v>0</v>
      </c>
      <c r="P29" s="273">
        <v>0</v>
      </c>
      <c r="Q29" s="277">
        <f t="shared" ref="Q29:Q30" si="32">IFERROR((N29+O29+P29)/(L29+O29+P29+N29),"")</f>
        <v>0</v>
      </c>
      <c r="R29" s="278"/>
    </row>
    <row r="30" s="242" customFormat="1" ht="25.5" customHeight="1" spans="1:18">
      <c r="A30" s="257">
        <v>45358</v>
      </c>
      <c r="B30" s="258" t="str">
        <f>IFERROR(VLOOKUP(E30,'FG TYPE'!$B:$E,4,FALSE),0)</f>
        <v>Y01</v>
      </c>
      <c r="C30" s="259" t="s">
        <v>18</v>
      </c>
      <c r="D30" s="260">
        <v>20240301005</v>
      </c>
      <c r="E30" s="263" t="s">
        <v>32</v>
      </c>
      <c r="F30" s="261" t="str">
        <f>IFERROR(VLOOKUP(E30,'FG TYPE'!$B:$C,2,FALSE),0)</f>
        <v>BL98</v>
      </c>
      <c r="G30" s="259">
        <f>IFERROR(VLOOKUP(E30,'FG TYPE'!$B:$D,3,FALSE),0)</f>
        <v>50</v>
      </c>
      <c r="H30" s="262">
        <f t="shared" si="31"/>
        <v>0.7625</v>
      </c>
      <c r="I30" s="259">
        <v>1.5</v>
      </c>
      <c r="J30" s="259">
        <v>2</v>
      </c>
      <c r="K30" s="270">
        <v>2250</v>
      </c>
      <c r="L30" s="271">
        <f>IF(ISBLANK(VLOOKUP(E30,'FG TYPE'!$B:$G,6,FALSE)),K30,VLOOKUP(E30,'FG TYPE'!$B:$G,6,FALSE)*M30/1000)</f>
        <v>2250</v>
      </c>
      <c r="M30" s="272">
        <f>IF(ISBLANK(VLOOKUP(E30,'FG TYPE'!$B:$I,8,FALSE)),"-",VLOOKUP(E30,'FG TYPE'!$B:$I,8,FALSE)*K30)</f>
        <v>3431.25</v>
      </c>
      <c r="N30" s="273">
        <v>0</v>
      </c>
      <c r="O30" s="273">
        <v>0</v>
      </c>
      <c r="P30" s="273">
        <v>0</v>
      </c>
      <c r="Q30" s="277">
        <f t="shared" si="32"/>
        <v>0</v>
      </c>
      <c r="R30" s="278"/>
    </row>
    <row r="31" s="243" customFormat="1" ht="24.75" customHeight="1" spans="1:18">
      <c r="A31" s="257">
        <v>45358</v>
      </c>
      <c r="B31" s="258" t="str">
        <f>IFERROR(VLOOKUP(E31,'FG TYPE'!$B:$E,4,FALSE),0)</f>
        <v>Y01</v>
      </c>
      <c r="C31" s="259" t="s">
        <v>18</v>
      </c>
      <c r="D31" s="260">
        <v>20240130001</v>
      </c>
      <c r="E31" s="263" t="s">
        <v>33</v>
      </c>
      <c r="F31" s="261" t="str">
        <f>IFERROR(VLOOKUP(E31,'FG TYPE'!$B:$C,2,FALSE),0)</f>
        <v>MB50</v>
      </c>
      <c r="G31" s="259">
        <f>IFERROR(VLOOKUP(E31,'FG TYPE'!$B:$D,3,FALSE),0)</f>
        <v>80</v>
      </c>
      <c r="H31" s="262">
        <f t="shared" si="31"/>
        <v>0.874525520833333</v>
      </c>
      <c r="I31" s="259">
        <v>6</v>
      </c>
      <c r="J31" s="259">
        <v>2</v>
      </c>
      <c r="K31" s="270">
        <v>16197</v>
      </c>
      <c r="L31" s="271">
        <f>IF(ISBLANK(VLOOKUP(E31,'FG TYPE'!$B:$G,6,FALSE)),K31,VLOOKUP(E31,'FG TYPE'!$B:$G,6,FALSE)*M31/1000)</f>
        <v>213.9453226575</v>
      </c>
      <c r="M31" s="272">
        <f>IF(ISBLANK(VLOOKUP(E31,'FG TYPE'!$B:$I,8,FALSE)),"-",VLOOKUP(E31,'FG TYPE'!$B:$I,8,FALSE)*K31)</f>
        <v>25186.335</v>
      </c>
      <c r="N31" s="273">
        <v>0</v>
      </c>
      <c r="O31" s="273">
        <v>0</v>
      </c>
      <c r="P31" s="273">
        <v>0</v>
      </c>
      <c r="Q31" s="277">
        <f t="shared" ref="Q31:Q35" si="33">IFERROR((N31+O31+P31)/(L31+O31+P31+N31),"")</f>
        <v>0</v>
      </c>
      <c r="R31" s="278"/>
    </row>
    <row r="32" s="243" customFormat="1" ht="24.75" customHeight="1" spans="1:18">
      <c r="A32" s="257">
        <v>45358</v>
      </c>
      <c r="B32" s="258" t="str">
        <f>IFERROR(VLOOKUP(E32,'FG TYPE'!$B:$E,4,FALSE),0)</f>
        <v>Y01</v>
      </c>
      <c r="C32" s="259" t="s">
        <v>18</v>
      </c>
      <c r="D32" s="265">
        <v>20240202002</v>
      </c>
      <c r="E32" s="259" t="s">
        <v>19</v>
      </c>
      <c r="F32" s="261" t="str">
        <f>IFERROR(VLOOKUP(E32,'FG TYPE'!$B:$C,2,FALSE),0)</f>
        <v>MK83</v>
      </c>
      <c r="G32" s="259">
        <f>IFERROR(VLOOKUP(E32,'FG TYPE'!$B:$D,3,FALSE),0)</f>
        <v>60</v>
      </c>
      <c r="H32" s="262">
        <f t="shared" si="31"/>
        <v>0.870451388888889</v>
      </c>
      <c r="I32" s="259">
        <v>12</v>
      </c>
      <c r="J32" s="259">
        <v>2</v>
      </c>
      <c r="K32" s="270">
        <v>23650</v>
      </c>
      <c r="L32" s="271">
        <f>IF(ISBLANK(VLOOKUP(E32,'FG TYPE'!$B:$G,6,FALSE)),K32,VLOOKUP(E32,'FG TYPE'!$B:$G,6,FALSE)*M32/1000)</f>
        <v>757.3570521</v>
      </c>
      <c r="M32" s="272">
        <f>IF(ISBLANK(VLOOKUP(E32,'FG TYPE'!$B:$I,8,FALSE)),"-",VLOOKUP(E32,'FG TYPE'!$B:$I,8,FALSE)*K32)</f>
        <v>37603.5</v>
      </c>
      <c r="N32" s="273">
        <v>0</v>
      </c>
      <c r="O32" s="273">
        <v>0</v>
      </c>
      <c r="P32" s="273">
        <v>0</v>
      </c>
      <c r="Q32" s="277">
        <f t="shared" si="33"/>
        <v>0</v>
      </c>
      <c r="R32" s="278"/>
    </row>
    <row r="33" s="243" customFormat="1" ht="24.75" customHeight="1" spans="1:18">
      <c r="A33" s="257">
        <v>45358</v>
      </c>
      <c r="B33" s="258" t="str">
        <f>IFERROR(VLOOKUP(E33,'FG TYPE'!$B:$E,4,FALSE),0)</f>
        <v>S01</v>
      </c>
      <c r="C33" s="259" t="s">
        <v>18</v>
      </c>
      <c r="D33" s="260">
        <v>20240222005</v>
      </c>
      <c r="E33" s="259" t="s">
        <v>24</v>
      </c>
      <c r="F33" s="261" t="str">
        <f>IFERROR(VLOOKUP(E33,'FG TYPE'!$B:$C,2,FALSE),0)</f>
        <v>0,080 A</v>
      </c>
      <c r="G33" s="259">
        <f>IFERROR(VLOOKUP(E33,'FG TYPE'!$B:$D,3,FALSE),0)</f>
        <v>16</v>
      </c>
      <c r="H33" s="262">
        <f t="shared" ref="H33" si="34">IF(M33="-",K33/I33/G33,M33/I33/60/G33)</f>
        <v>1.30973958333333</v>
      </c>
      <c r="I33" s="259">
        <v>24</v>
      </c>
      <c r="J33" s="259">
        <v>2</v>
      </c>
      <c r="K33" s="274">
        <v>502.94</v>
      </c>
      <c r="L33" s="271">
        <f>IF(ISBLANK(VLOOKUP(E33,'FG TYPE'!$B:$G,6,FALSE)),K33,VLOOKUP(E33,'FG TYPE'!$B:$G,6,FALSE)*M33/1000)</f>
        <v>502.94</v>
      </c>
      <c r="M33" s="272" t="str">
        <f>IF(ISBLANK(VLOOKUP(E33,'FG TYPE'!$B:$I,8,FALSE)),"-",VLOOKUP(E33,'FG TYPE'!$B:$I,8,FALSE)*K33)</f>
        <v>-</v>
      </c>
      <c r="N33" s="273">
        <v>0</v>
      </c>
      <c r="O33" s="273">
        <v>0</v>
      </c>
      <c r="P33" s="273">
        <v>0</v>
      </c>
      <c r="Q33" s="277">
        <f t="shared" ref="Q33" si="35">IFERROR((N33+O33+P33)/(L33+O33+P33+N33),"")</f>
        <v>0</v>
      </c>
      <c r="R33" s="278"/>
    </row>
    <row r="34" s="243" customFormat="1" ht="24.75" customHeight="1" spans="1:18">
      <c r="A34" s="257">
        <v>45359</v>
      </c>
      <c r="B34" s="258" t="str">
        <f>IFERROR(VLOOKUP(E34,'FG TYPE'!$B:$E,4,FALSE),0)</f>
        <v>Y01</v>
      </c>
      <c r="C34" s="259" t="s">
        <v>18</v>
      </c>
      <c r="D34" s="260">
        <v>20240130001</v>
      </c>
      <c r="E34" s="263" t="s">
        <v>33</v>
      </c>
      <c r="F34" s="261" t="str">
        <f>IFERROR(VLOOKUP(E34,'FG TYPE'!$B:$C,2,FALSE),0)</f>
        <v>MB50</v>
      </c>
      <c r="G34" s="259">
        <f>IFERROR(VLOOKUP(E34,'FG TYPE'!$B:$D,3,FALSE),0)</f>
        <v>80</v>
      </c>
      <c r="H34" s="262">
        <f t="shared" si="31"/>
        <v>0.863113352272727</v>
      </c>
      <c r="I34" s="259">
        <v>11</v>
      </c>
      <c r="J34" s="259">
        <v>2</v>
      </c>
      <c r="K34" s="270">
        <v>29307</v>
      </c>
      <c r="L34" s="271">
        <f>IF(ISBLANK(VLOOKUP(E34,'FG TYPE'!$B:$G,6,FALSE)),K34,VLOOKUP(E34,'FG TYPE'!$B:$G,6,FALSE)*M34/1000)</f>
        <v>387.1146243825</v>
      </c>
      <c r="M34" s="272">
        <f>IF(ISBLANK(VLOOKUP(E34,'FG TYPE'!$B:$I,8,FALSE)),"-",VLOOKUP(E34,'FG TYPE'!$B:$I,8,FALSE)*K34)</f>
        <v>45572.385</v>
      </c>
      <c r="N34" s="273">
        <v>0</v>
      </c>
      <c r="O34" s="273">
        <v>0</v>
      </c>
      <c r="P34" s="273">
        <v>0</v>
      </c>
      <c r="Q34" s="277">
        <f t="shared" si="33"/>
        <v>0</v>
      </c>
      <c r="R34" s="278"/>
    </row>
    <row r="35" s="243" customFormat="1" ht="24.75" customHeight="1" spans="1:18">
      <c r="A35" s="257">
        <v>45359</v>
      </c>
      <c r="B35" s="258" t="str">
        <f>IFERROR(VLOOKUP(E35,'FG TYPE'!$B:$E,4,FALSE),0)</f>
        <v>Y01</v>
      </c>
      <c r="C35" s="259" t="s">
        <v>18</v>
      </c>
      <c r="D35" s="265">
        <v>20240202002</v>
      </c>
      <c r="E35" s="259" t="s">
        <v>19</v>
      </c>
      <c r="F35" s="261" t="str">
        <f>IFERROR(VLOOKUP(E35,'FG TYPE'!$B:$C,2,FALSE),0)</f>
        <v>MK83</v>
      </c>
      <c r="G35" s="259">
        <f>IFERROR(VLOOKUP(E35,'FG TYPE'!$B:$D,3,FALSE),0)</f>
        <v>60</v>
      </c>
      <c r="H35" s="262">
        <f t="shared" si="31"/>
        <v>0.878033333333333</v>
      </c>
      <c r="I35" s="259">
        <v>2</v>
      </c>
      <c r="J35" s="259">
        <v>2</v>
      </c>
      <c r="K35" s="270">
        <v>3976</v>
      </c>
      <c r="L35" s="271">
        <f>IF(ISBLANK(VLOOKUP(E35,'FG TYPE'!$B:$G,6,FALSE)),K35,VLOOKUP(E35,'FG TYPE'!$B:$G,6,FALSE)*M35/1000)</f>
        <v>127.325650704</v>
      </c>
      <c r="M35" s="272">
        <f>IF(ISBLANK(VLOOKUP(E35,'FG TYPE'!$B:$I,8,FALSE)),"-",VLOOKUP(E35,'FG TYPE'!$B:$I,8,FALSE)*K35)</f>
        <v>6321.84</v>
      </c>
      <c r="N35" s="273">
        <v>0</v>
      </c>
      <c r="O35" s="273">
        <v>0</v>
      </c>
      <c r="P35" s="273">
        <v>0</v>
      </c>
      <c r="Q35" s="277">
        <f t="shared" si="33"/>
        <v>0</v>
      </c>
      <c r="R35" s="278"/>
    </row>
    <row r="36" s="243" customFormat="1" ht="24.75" customHeight="1" spans="1:18">
      <c r="A36" s="257">
        <v>45359</v>
      </c>
      <c r="B36" s="258" t="str">
        <f>IFERROR(VLOOKUP(E36,'FG TYPE'!$B:$E,4,FALSE),0)</f>
        <v>Y01</v>
      </c>
      <c r="C36" s="259" t="s">
        <v>18</v>
      </c>
      <c r="D36" s="260">
        <v>20240207009</v>
      </c>
      <c r="E36" s="259" t="s">
        <v>27</v>
      </c>
      <c r="F36" s="261" t="str">
        <f>IFERROR(VLOOKUP(E36,'FG TYPE'!$B:$C,2,FALSE),0)</f>
        <v>28#*2C+28#*2C+AL+D+</v>
      </c>
      <c r="G36" s="259">
        <f>IFERROR(VLOOKUP(E36,'FG TYPE'!$B:$D,3,FALSE),0)</f>
        <v>60</v>
      </c>
      <c r="H36" s="262">
        <f t="shared" ref="H36:H39" si="36">IF(M36="-",K36/I36/G36,M36/I36/60/G36)</f>
        <v>0.838546666666667</v>
      </c>
      <c r="I36" s="259">
        <v>5</v>
      </c>
      <c r="J36" s="259">
        <v>2</v>
      </c>
      <c r="K36" s="270">
        <v>8248</v>
      </c>
      <c r="L36" s="271">
        <f>IF(ISBLANK(VLOOKUP(E36,'FG TYPE'!$B:$G,6,FALSE)),K36,VLOOKUP(E36,'FG TYPE'!$B:$G,6,FALSE)*M36/1000)</f>
        <v>288.847797312</v>
      </c>
      <c r="M36" s="272">
        <f>IF(ISBLANK(VLOOKUP(E36,'FG TYPE'!$B:$I,8,FALSE)),"-",VLOOKUP(E36,'FG TYPE'!$B:$I,8,FALSE)*K36)</f>
        <v>15093.84</v>
      </c>
      <c r="N36" s="273">
        <v>0</v>
      </c>
      <c r="O36" s="273">
        <v>0</v>
      </c>
      <c r="P36" s="273">
        <v>0</v>
      </c>
      <c r="Q36" s="277">
        <f t="shared" ref="Q36" si="37">IFERROR((N36+O36+P36)/(L36+O36+P36+N36),"")</f>
        <v>0</v>
      </c>
      <c r="R36" s="278"/>
    </row>
    <row r="37" s="243" customFormat="1" ht="24.75" customHeight="1" spans="1:18">
      <c r="A37" s="257">
        <v>45359</v>
      </c>
      <c r="B37" s="258" t="str">
        <f>IFERROR(VLOOKUP(E37,'FG TYPE'!$B:$E,4,FALSE),0)</f>
        <v>S01</v>
      </c>
      <c r="C37" s="259" t="s">
        <v>18</v>
      </c>
      <c r="D37" s="260">
        <v>20240118011</v>
      </c>
      <c r="E37" s="259" t="s">
        <v>28</v>
      </c>
      <c r="F37" s="261" t="str">
        <f>IFERROR(VLOOKUP(E37,'FG TYPE'!$B:$C,2,FALSE),0)</f>
        <v>0,080 T</v>
      </c>
      <c r="G37" s="259">
        <f>IFERROR(VLOOKUP(E37,'FG TYPE'!$B:$D,3,FALSE),0)/4</f>
        <v>3.75</v>
      </c>
      <c r="H37" s="262">
        <f t="shared" ref="H37:H38" si="38">IF(M37="-",K37/I37/G37,M37/I37/60/G37)</f>
        <v>0.668444444444444</v>
      </c>
      <c r="I37" s="259">
        <v>1.5</v>
      </c>
      <c r="J37" s="259">
        <v>2</v>
      </c>
      <c r="K37" s="274">
        <v>3.76</v>
      </c>
      <c r="L37" s="271">
        <f>IF(ISBLANK(VLOOKUP(E37,'FG TYPE'!$B:$G,6,FALSE)),K37,VLOOKUP(E37,'FG TYPE'!$B:$G,6,FALSE)*M37/1000)</f>
        <v>3.76</v>
      </c>
      <c r="M37" s="272" t="str">
        <f>IF(ISBLANK(VLOOKUP(E37,'FG TYPE'!$B:$I,8,FALSE)),"-",VLOOKUP(E37,'FG TYPE'!$B:$I,8,FALSE)*K37)</f>
        <v>-</v>
      </c>
      <c r="N37" s="273">
        <v>0</v>
      </c>
      <c r="O37" s="273">
        <v>0</v>
      </c>
      <c r="P37" s="273">
        <v>0</v>
      </c>
      <c r="Q37" s="277">
        <f t="shared" ref="Q37:Q38" si="39">IFERROR((N37+O37+P37)/(L37+O37+P37+N37),"")</f>
        <v>0</v>
      </c>
      <c r="R37" s="278"/>
    </row>
    <row r="38" s="243" customFormat="1" ht="24.75" customHeight="1" spans="1:18">
      <c r="A38" s="257">
        <v>45359</v>
      </c>
      <c r="B38" s="258" t="str">
        <f>IFERROR(VLOOKUP(E38,'FG TYPE'!$B:$E,4,FALSE),0)</f>
        <v>S01</v>
      </c>
      <c r="C38" s="259" t="s">
        <v>18</v>
      </c>
      <c r="D38" s="260">
        <v>20240301001</v>
      </c>
      <c r="E38" s="259" t="s">
        <v>24</v>
      </c>
      <c r="F38" s="261" t="str">
        <f>IFERROR(VLOOKUP(E38,'FG TYPE'!$B:$C,2,FALSE),0)</f>
        <v>0,080 A</v>
      </c>
      <c r="G38" s="259">
        <f>IFERROR(VLOOKUP(E38,'FG TYPE'!$B:$D,3,FALSE),0)</f>
        <v>16</v>
      </c>
      <c r="H38" s="262">
        <f t="shared" si="38"/>
        <v>1.26671875</v>
      </c>
      <c r="I38" s="259">
        <v>24</v>
      </c>
      <c r="J38" s="259">
        <v>2</v>
      </c>
      <c r="K38" s="274">
        <v>486.42</v>
      </c>
      <c r="L38" s="271">
        <f>IF(ISBLANK(VLOOKUP(E38,'FG TYPE'!$B:$G,6,FALSE)),K38,VLOOKUP(E38,'FG TYPE'!$B:$G,6,FALSE)*M38/1000)</f>
        <v>486.42</v>
      </c>
      <c r="M38" s="272" t="str">
        <f>IF(ISBLANK(VLOOKUP(E38,'FG TYPE'!$B:$I,8,FALSE)),"-",VLOOKUP(E38,'FG TYPE'!$B:$I,8,FALSE)*K38)</f>
        <v>-</v>
      </c>
      <c r="N38" s="273">
        <v>0</v>
      </c>
      <c r="O38" s="273">
        <v>0</v>
      </c>
      <c r="P38" s="273">
        <v>0</v>
      </c>
      <c r="Q38" s="277">
        <f t="shared" si="39"/>
        <v>0</v>
      </c>
      <c r="R38" s="278"/>
    </row>
    <row r="39" s="243" customFormat="1" ht="24.75" customHeight="1" spans="1:18">
      <c r="A39" s="257">
        <v>45360</v>
      </c>
      <c r="B39" s="258" t="str">
        <f>IFERROR(VLOOKUP(E39,'FG TYPE'!$B:$E,4,FALSE),0)</f>
        <v>Y01</v>
      </c>
      <c r="C39" s="259" t="s">
        <v>18</v>
      </c>
      <c r="D39" s="260">
        <v>20240130001</v>
      </c>
      <c r="E39" s="263" t="s">
        <v>33</v>
      </c>
      <c r="F39" s="261" t="str">
        <f>IFERROR(VLOOKUP(E39,'FG TYPE'!$B:$C,2,FALSE),0)</f>
        <v>MB50</v>
      </c>
      <c r="G39" s="259">
        <f>IFERROR(VLOOKUP(E39,'FG TYPE'!$B:$D,3,FALSE),0)</f>
        <v>80</v>
      </c>
      <c r="H39" s="262">
        <f t="shared" si="36"/>
        <v>2.6187171875</v>
      </c>
      <c r="I39" s="259">
        <v>2</v>
      </c>
      <c r="J39" s="259">
        <v>2</v>
      </c>
      <c r="K39" s="270">
        <v>16167</v>
      </c>
      <c r="L39" s="271">
        <f>IF(ISBLANK(VLOOKUP(E39,'FG TYPE'!$B:$G,6,FALSE)),K39,VLOOKUP(E39,'FG TYPE'!$B:$G,6,FALSE)*M39/1000)</f>
        <v>213.5490542325</v>
      </c>
      <c r="M39" s="272">
        <f>IF(ISBLANK(VLOOKUP(E39,'FG TYPE'!$B:$I,8,FALSE)),"-",VLOOKUP(E39,'FG TYPE'!$B:$I,8,FALSE)*K39)</f>
        <v>25139.685</v>
      </c>
      <c r="N39" s="273">
        <v>0</v>
      </c>
      <c r="O39" s="273">
        <v>0</v>
      </c>
      <c r="P39" s="273">
        <v>0</v>
      </c>
      <c r="Q39" s="277">
        <f t="shared" ref="Q39:Q49" si="40">IFERROR((N39+O39+P39)/(L39+O39+P39+N39),"")</f>
        <v>0</v>
      </c>
      <c r="R39" s="278"/>
    </row>
    <row r="40" s="243" customFormat="1" ht="24.75" customHeight="1" spans="1:18">
      <c r="A40" s="257">
        <v>45360</v>
      </c>
      <c r="B40" s="258" t="str">
        <f>IFERROR(VLOOKUP(E40,'FG TYPE'!$B:$E,4,FALSE),0)</f>
        <v>Y01</v>
      </c>
      <c r="C40" s="259" t="s">
        <v>18</v>
      </c>
      <c r="D40" s="265">
        <v>20240202002</v>
      </c>
      <c r="E40" s="259" t="s">
        <v>19</v>
      </c>
      <c r="F40" s="261" t="str">
        <f>IFERROR(VLOOKUP(E40,'FG TYPE'!$B:$C,2,FALSE),0)</f>
        <v>MK83</v>
      </c>
      <c r="G40" s="259">
        <f>IFERROR(VLOOKUP(E40,'FG TYPE'!$B:$D,3,FALSE),0)</f>
        <v>60</v>
      </c>
      <c r="H40" s="262">
        <f t="shared" ref="H40:H49" si="41">IF(M40="-",K40/I40/G40,M40/I40/60/G40)</f>
        <v>0.867433333333333</v>
      </c>
      <c r="I40" s="259">
        <v>5</v>
      </c>
      <c r="J40" s="259">
        <v>2</v>
      </c>
      <c r="K40" s="270">
        <v>9820</v>
      </c>
      <c r="L40" s="271">
        <f>IF(ISBLANK(VLOOKUP(E40,'FG TYPE'!$B:$G,6,FALSE)),K40,VLOOKUP(E40,'FG TYPE'!$B:$G,6,FALSE)*M40/1000)</f>
        <v>314.47130028</v>
      </c>
      <c r="M40" s="272">
        <f>IF(ISBLANK(VLOOKUP(E40,'FG TYPE'!$B:$I,8,FALSE)),"-",VLOOKUP(E40,'FG TYPE'!$B:$I,8,FALSE)*K40)</f>
        <v>15613.8</v>
      </c>
      <c r="N40" s="273">
        <v>0</v>
      </c>
      <c r="O40" s="273">
        <v>0</v>
      </c>
      <c r="P40" s="273">
        <v>0</v>
      </c>
      <c r="Q40" s="277">
        <f t="shared" si="40"/>
        <v>0</v>
      </c>
      <c r="R40" s="278"/>
    </row>
    <row r="41" s="243" customFormat="1" ht="24.75" customHeight="1" spans="1:18">
      <c r="A41" s="257">
        <v>45360</v>
      </c>
      <c r="B41" s="258" t="str">
        <f>IFERROR(VLOOKUP(E41,'FG TYPE'!$B:$E,4,FALSE),0)</f>
        <v>S01</v>
      </c>
      <c r="C41" s="259" t="s">
        <v>18</v>
      </c>
      <c r="D41" s="260">
        <v>20240301001</v>
      </c>
      <c r="E41" s="259" t="s">
        <v>24</v>
      </c>
      <c r="F41" s="261" t="str">
        <f>IFERROR(VLOOKUP(E41,'FG TYPE'!$B:$C,2,FALSE),0)</f>
        <v>0,080 A</v>
      </c>
      <c r="G41" s="259">
        <f>IFERROR(VLOOKUP(E41,'FG TYPE'!$B:$D,3,FALSE),0)</f>
        <v>16</v>
      </c>
      <c r="H41" s="262">
        <f t="shared" ref="H41" si="42">IF(M41="-",K41/I41/G41,M41/I41/60/G41)</f>
        <v>1.407</v>
      </c>
      <c r="I41" s="259">
        <v>15</v>
      </c>
      <c r="J41" s="259">
        <v>2</v>
      </c>
      <c r="K41" s="274">
        <v>337.68</v>
      </c>
      <c r="L41" s="271">
        <f>IF(ISBLANK(VLOOKUP(E41,'FG TYPE'!$B:$G,6,FALSE)),K41,VLOOKUP(E41,'FG TYPE'!$B:$G,6,FALSE)*M41/1000)</f>
        <v>337.68</v>
      </c>
      <c r="M41" s="272" t="str">
        <f>IF(ISBLANK(VLOOKUP(E41,'FG TYPE'!$B:$I,8,FALSE)),"-",VLOOKUP(E41,'FG TYPE'!$B:$I,8,FALSE)*K41)</f>
        <v>-</v>
      </c>
      <c r="N41" s="273">
        <v>0</v>
      </c>
      <c r="O41" s="273">
        <v>0</v>
      </c>
      <c r="P41" s="273">
        <v>0</v>
      </c>
      <c r="Q41" s="277">
        <f t="shared" ref="Q41" si="43">IFERROR((N41+O41+P41)/(L41+O41+P41+N41),"")</f>
        <v>0</v>
      </c>
      <c r="R41" s="278"/>
    </row>
    <row r="42" s="243" customFormat="1" ht="24.75" customHeight="1" spans="1:18">
      <c r="A42" s="257">
        <v>45363</v>
      </c>
      <c r="B42" s="258" t="str">
        <f>IFERROR(VLOOKUP(E42,'FG TYPE'!$B:$E,4,FALSE),0)</f>
        <v>Y01</v>
      </c>
      <c r="C42" s="259" t="s">
        <v>18</v>
      </c>
      <c r="D42" s="265">
        <v>20240202002</v>
      </c>
      <c r="E42" s="259" t="s">
        <v>19</v>
      </c>
      <c r="F42" s="261" t="str">
        <f>IFERROR(VLOOKUP(E42,'FG TYPE'!$B:$C,2,FALSE),0)</f>
        <v>MK83</v>
      </c>
      <c r="G42" s="259">
        <f>IFERROR(VLOOKUP(E42,'FG TYPE'!$B:$D,3,FALSE),0)</f>
        <v>60</v>
      </c>
      <c r="H42" s="262">
        <f t="shared" si="41"/>
        <v>0.798911904761905</v>
      </c>
      <c r="I42" s="259">
        <v>14</v>
      </c>
      <c r="J42" s="259">
        <v>2</v>
      </c>
      <c r="K42" s="270">
        <v>25324</v>
      </c>
      <c r="L42" s="271">
        <f>IF(ISBLANK(VLOOKUP(E42,'FG TYPE'!$B:$G,6,FALSE)),K42,VLOOKUP(E42,'FG TYPE'!$B:$G,6,FALSE)*M42/1000)</f>
        <v>810.964481496</v>
      </c>
      <c r="M42" s="272">
        <f>IF(ISBLANK(VLOOKUP(E42,'FG TYPE'!$B:$I,8,FALSE)),"-",VLOOKUP(E42,'FG TYPE'!$B:$I,8,FALSE)*K42)</f>
        <v>40265.16</v>
      </c>
      <c r="N42" s="273">
        <v>0</v>
      </c>
      <c r="O42" s="273">
        <v>0</v>
      </c>
      <c r="P42" s="273">
        <v>0</v>
      </c>
      <c r="Q42" s="277">
        <f t="shared" si="40"/>
        <v>0</v>
      </c>
      <c r="R42" s="278"/>
    </row>
    <row r="43" s="243" customFormat="1" ht="24.75" customHeight="1" spans="1:18">
      <c r="A43" s="257">
        <v>45363</v>
      </c>
      <c r="B43" s="258" t="str">
        <f>IFERROR(VLOOKUP(E43,'FG TYPE'!$B:$E,4,FALSE),0)</f>
        <v>Y01</v>
      </c>
      <c r="C43" s="259" t="s">
        <v>18</v>
      </c>
      <c r="D43" s="264">
        <v>20240207005</v>
      </c>
      <c r="E43" s="263" t="s">
        <v>23</v>
      </c>
      <c r="F43" s="261" t="str">
        <f>IFERROR(VLOOKUP(E43,'FG TYPE'!$B:$C,2,FALSE),0)</f>
        <v>MM38 / MP98</v>
      </c>
      <c r="G43" s="259">
        <f>IFERROR(VLOOKUP(E43,'FG TYPE'!$B:$D,3,FALSE),0)</f>
        <v>50</v>
      </c>
      <c r="H43" s="262">
        <f t="shared" si="41"/>
        <v>0.859623214285714</v>
      </c>
      <c r="I43" s="259">
        <v>14</v>
      </c>
      <c r="J43" s="259">
        <v>2</v>
      </c>
      <c r="K43" s="270">
        <v>28317</v>
      </c>
      <c r="L43" s="271">
        <f>IF(ISBLANK(VLOOKUP(E43,'FG TYPE'!$B:$G,6,FALSE)),K43,VLOOKUP(E43,'FG TYPE'!$B:$G,6,FALSE)*M43/1000)</f>
        <v>650.1639834</v>
      </c>
      <c r="M43" s="272">
        <f>IF(ISBLANK(VLOOKUP(E43,'FG TYPE'!$B:$I,8,FALSE)),"-",VLOOKUP(E43,'FG TYPE'!$B:$I,8,FALSE)*K43)</f>
        <v>36104.175</v>
      </c>
      <c r="N43" s="273">
        <v>0</v>
      </c>
      <c r="O43" s="273">
        <v>0</v>
      </c>
      <c r="P43" s="273">
        <v>0</v>
      </c>
      <c r="Q43" s="277">
        <f t="shared" si="40"/>
        <v>0</v>
      </c>
      <c r="R43" s="278"/>
    </row>
    <row r="44" s="243" customFormat="1" ht="24.75" customHeight="1" spans="1:18">
      <c r="A44" s="257">
        <v>45363</v>
      </c>
      <c r="B44" s="258" t="str">
        <f>IFERROR(VLOOKUP(E44,'FG TYPE'!$B:$E,4,FALSE),0)</f>
        <v>S01</v>
      </c>
      <c r="C44" s="259" t="s">
        <v>18</v>
      </c>
      <c r="D44" s="260">
        <v>20240206020</v>
      </c>
      <c r="E44" s="259" t="s">
        <v>20</v>
      </c>
      <c r="F44" s="261" t="str">
        <f>IFERROR(VLOOKUP(E44,'FG TYPE'!$B:$C,2,FALSE),0)</f>
        <v>0,080 UEW</v>
      </c>
      <c r="G44" s="259">
        <f>IFERROR(VLOOKUP(E44,'FG TYPE'!$B:$D,3,FALSE),0)</f>
        <v>13</v>
      </c>
      <c r="H44" s="262">
        <f t="shared" ref="H44:H46" si="44">IF(M44="-",K44/I44/G44,M44/I44/60/G44)</f>
        <v>0.806593406593407</v>
      </c>
      <c r="I44" s="259">
        <v>14</v>
      </c>
      <c r="J44" s="259">
        <v>2</v>
      </c>
      <c r="K44" s="274">
        <v>146.8</v>
      </c>
      <c r="L44" s="271">
        <f>IF(ISBLANK(VLOOKUP(E44,'FG TYPE'!$B:$G,6,FALSE)),K44,VLOOKUP(E44,'FG TYPE'!$B:$G,6,FALSE)*M44/1000)</f>
        <v>146.8</v>
      </c>
      <c r="M44" s="272" t="str">
        <f>IF(ISBLANK(VLOOKUP(E44,'FG TYPE'!$B:$I,8,FALSE)),"-",VLOOKUP(E44,'FG TYPE'!$B:$I,8,FALSE)*K44)</f>
        <v>-</v>
      </c>
      <c r="N44" s="273">
        <v>0</v>
      </c>
      <c r="O44" s="273">
        <v>0</v>
      </c>
      <c r="P44" s="273">
        <v>0</v>
      </c>
      <c r="Q44" s="277">
        <f t="shared" ref="Q44:Q46" si="45">IFERROR((N44+O44+P44)/(L44+O44+P44+N44),"")</f>
        <v>0</v>
      </c>
      <c r="R44" s="278"/>
    </row>
    <row r="45" s="243" customFormat="1" ht="24.75" customHeight="1" spans="1:18">
      <c r="A45" s="257">
        <v>45363</v>
      </c>
      <c r="B45" s="258" t="str">
        <f>IFERROR(VLOOKUP(E45,'FG TYPE'!$B:$E,4,FALSE),0)</f>
        <v>S01</v>
      </c>
      <c r="C45" s="259" t="s">
        <v>18</v>
      </c>
      <c r="D45" s="260">
        <v>20240301001</v>
      </c>
      <c r="E45" s="259" t="s">
        <v>24</v>
      </c>
      <c r="F45" s="261" t="str">
        <f>IFERROR(VLOOKUP(E45,'FG TYPE'!$B:$C,2,FALSE),0)</f>
        <v>0,080 A</v>
      </c>
      <c r="G45" s="259">
        <f>IFERROR(VLOOKUP(E45,'FG TYPE'!$B:$D,3,FALSE),0)</f>
        <v>16</v>
      </c>
      <c r="H45" s="262">
        <f t="shared" si="44"/>
        <v>0.86225</v>
      </c>
      <c r="I45" s="259">
        <v>20</v>
      </c>
      <c r="J45" s="259">
        <v>2</v>
      </c>
      <c r="K45" s="274">
        <v>275.92</v>
      </c>
      <c r="L45" s="271">
        <f>IF(ISBLANK(VLOOKUP(E45,'FG TYPE'!$B:$G,6,FALSE)),K45,VLOOKUP(E45,'FG TYPE'!$B:$G,6,FALSE)*M45/1000)</f>
        <v>275.92</v>
      </c>
      <c r="M45" s="272" t="str">
        <f>IF(ISBLANK(VLOOKUP(E45,'FG TYPE'!$B:$I,8,FALSE)),"-",VLOOKUP(E45,'FG TYPE'!$B:$I,8,FALSE)*K45)</f>
        <v>-</v>
      </c>
      <c r="N45" s="273">
        <v>0</v>
      </c>
      <c r="O45" s="273">
        <v>0</v>
      </c>
      <c r="P45" s="273">
        <v>0</v>
      </c>
      <c r="Q45" s="277">
        <f t="shared" si="45"/>
        <v>0</v>
      </c>
      <c r="R45" s="278"/>
    </row>
    <row r="46" s="243" customFormat="1" ht="24.75" customHeight="1" spans="1:18">
      <c r="A46" s="257">
        <v>45363</v>
      </c>
      <c r="B46" s="258" t="str">
        <f>IFERROR(VLOOKUP(E46,'FG TYPE'!$B:$E,4,FALSE),0)</f>
        <v>S01</v>
      </c>
      <c r="C46" s="259" t="s">
        <v>18</v>
      </c>
      <c r="D46" s="260">
        <v>20240305001</v>
      </c>
      <c r="E46" s="259" t="s">
        <v>30</v>
      </c>
      <c r="F46" s="261" t="str">
        <f>IFERROR(VLOOKUP(E46,'FG TYPE'!$B:$C,2,FALSE),0)</f>
        <v>0,160 A</v>
      </c>
      <c r="G46" s="259">
        <f>IFERROR(VLOOKUP(E46,'FG TYPE'!$B:$D,3,FALSE),0)</f>
        <v>56</v>
      </c>
      <c r="H46" s="262">
        <f t="shared" si="44"/>
        <v>0.766071428571429</v>
      </c>
      <c r="I46" s="259">
        <v>2</v>
      </c>
      <c r="J46" s="259">
        <v>2</v>
      </c>
      <c r="K46" s="274">
        <v>85.8</v>
      </c>
      <c r="L46" s="271">
        <f>IF(ISBLANK(VLOOKUP(E46,'FG TYPE'!$B:$G,6,FALSE)),K46,VLOOKUP(E46,'FG TYPE'!$B:$G,6,FALSE)*M46/1000)</f>
        <v>85.8</v>
      </c>
      <c r="M46" s="272" t="str">
        <f>IF(ISBLANK(VLOOKUP(E46,'FG TYPE'!$B:$I,8,FALSE)),"-",VLOOKUP(E46,'FG TYPE'!$B:$I,8,FALSE)*K46)</f>
        <v>-</v>
      </c>
      <c r="N46" s="273">
        <v>0</v>
      </c>
      <c r="O46" s="273">
        <v>0</v>
      </c>
      <c r="P46" s="273">
        <v>0</v>
      </c>
      <c r="Q46" s="277">
        <f t="shared" si="45"/>
        <v>0</v>
      </c>
      <c r="R46" s="278"/>
    </row>
    <row r="47" s="242" customFormat="1" ht="24.75" customHeight="1" spans="1:18">
      <c r="A47" s="257">
        <v>45364</v>
      </c>
      <c r="B47" s="258" t="str">
        <f>IFERROR(VLOOKUP(E47,'FG TYPE'!$B:$E,4,FALSE),0)</f>
        <v>Y01</v>
      </c>
      <c r="C47" s="259" t="s">
        <v>18</v>
      </c>
      <c r="D47" s="265">
        <v>20240202002</v>
      </c>
      <c r="E47" s="259" t="s">
        <v>19</v>
      </c>
      <c r="F47" s="261" t="str">
        <f>IFERROR(VLOOKUP(E47,'FG TYPE'!$B:$C,2,FALSE),0)</f>
        <v>MK83</v>
      </c>
      <c r="G47" s="259">
        <f>IFERROR(VLOOKUP(E47,'FG TYPE'!$B:$D,3,FALSE),0)</f>
        <v>60</v>
      </c>
      <c r="H47" s="262">
        <f t="shared" si="41"/>
        <v>0.760903333333333</v>
      </c>
      <c r="I47" s="259">
        <v>5</v>
      </c>
      <c r="J47" s="259">
        <v>2</v>
      </c>
      <c r="K47" s="270">
        <v>8614</v>
      </c>
      <c r="L47" s="271">
        <f>IF(ISBLANK(VLOOKUP(E47,'FG TYPE'!$B:$G,6,FALSE)),K47,VLOOKUP(E47,'FG TYPE'!$B:$G,6,FALSE)*M47/1000)</f>
        <v>275.850894156</v>
      </c>
      <c r="M47" s="272">
        <f>IF(ISBLANK(VLOOKUP(E47,'FG TYPE'!$B:$I,8,FALSE)),"-",VLOOKUP(E47,'FG TYPE'!$B:$I,8,FALSE)*K47)</f>
        <v>13696.26</v>
      </c>
      <c r="N47" s="273">
        <v>0</v>
      </c>
      <c r="O47" s="273">
        <v>0</v>
      </c>
      <c r="P47" s="273">
        <v>0</v>
      </c>
      <c r="Q47" s="277">
        <f t="shared" si="40"/>
        <v>0</v>
      </c>
      <c r="R47" s="278"/>
    </row>
    <row r="48" s="242" customFormat="1" ht="24.75" customHeight="1" spans="1:18">
      <c r="A48" s="257">
        <v>45364</v>
      </c>
      <c r="B48" s="258" t="str">
        <f>IFERROR(VLOOKUP(E48,'FG TYPE'!$B:$E,4,FALSE),0)</f>
        <v>Y01</v>
      </c>
      <c r="C48" s="259" t="s">
        <v>18</v>
      </c>
      <c r="D48" s="264">
        <v>20240207005</v>
      </c>
      <c r="E48" s="263" t="s">
        <v>23</v>
      </c>
      <c r="F48" s="261" t="str">
        <f>IFERROR(VLOOKUP(E48,'FG TYPE'!$B:$C,2,FALSE),0)</f>
        <v>MM38 / MP98</v>
      </c>
      <c r="G48" s="259">
        <f>IFERROR(VLOOKUP(E48,'FG TYPE'!$B:$D,3,FALSE),0)</f>
        <v>50</v>
      </c>
      <c r="H48" s="262">
        <f t="shared" si="41"/>
        <v>0.84861875</v>
      </c>
      <c r="I48" s="259">
        <v>12</v>
      </c>
      <c r="J48" s="259">
        <v>2</v>
      </c>
      <c r="K48" s="270">
        <v>23961</v>
      </c>
      <c r="L48" s="271">
        <f>IF(ISBLANK(VLOOKUP(E48,'FG TYPE'!$B:$G,6,FALSE)),K48,VLOOKUP(E48,'FG TYPE'!$B:$G,6,FALSE)*M48/1000)</f>
        <v>550.1493522</v>
      </c>
      <c r="M48" s="272">
        <f>IF(ISBLANK(VLOOKUP(E48,'FG TYPE'!$B:$I,8,FALSE)),"-",VLOOKUP(E48,'FG TYPE'!$B:$I,8,FALSE)*K48)</f>
        <v>30550.275</v>
      </c>
      <c r="N48" s="273">
        <v>0</v>
      </c>
      <c r="O48" s="273">
        <v>0</v>
      </c>
      <c r="P48" s="273">
        <v>0</v>
      </c>
      <c r="Q48" s="277">
        <f t="shared" si="40"/>
        <v>0</v>
      </c>
      <c r="R48" s="278"/>
    </row>
    <row r="49" s="242" customFormat="1" ht="24.75" customHeight="1" spans="1:18">
      <c r="A49" s="257">
        <v>45364</v>
      </c>
      <c r="B49" s="258" t="str">
        <f>IFERROR(VLOOKUP(E49,'FG TYPE'!$B:$E,4,FALSE),0)</f>
        <v>Y01</v>
      </c>
      <c r="C49" s="259" t="s">
        <v>18</v>
      </c>
      <c r="D49" s="264">
        <v>20240217008</v>
      </c>
      <c r="E49" s="263" t="s">
        <v>34</v>
      </c>
      <c r="F49" s="261" t="str">
        <f>IFERROR(VLOOKUP(E49,'FG TYPE'!$B:$C,2,FALSE),0)</f>
        <v>28#*2C+24#*2C+AL+D+</v>
      </c>
      <c r="G49" s="259">
        <f>IFERROR(VLOOKUP(E49,'FG TYPE'!$B:$D,3,FALSE),0)</f>
        <v>60</v>
      </c>
      <c r="H49" s="262">
        <f t="shared" si="41"/>
        <v>0.787655555555556</v>
      </c>
      <c r="I49" s="259">
        <v>6</v>
      </c>
      <c r="J49" s="259">
        <v>2</v>
      </c>
      <c r="K49" s="270">
        <v>9348</v>
      </c>
      <c r="L49" s="271">
        <f>IF(ISBLANK(VLOOKUP(E49,'FG TYPE'!$B:$G,6,FALSE)),K49,VLOOKUP(E49,'FG TYPE'!$B:$G,6,FALSE)*M49/1000)</f>
        <v>455.00529984</v>
      </c>
      <c r="M49" s="272">
        <f>IF(ISBLANK(VLOOKUP(E49,'FG TYPE'!$B:$I,8,FALSE)),"-",VLOOKUP(E49,'FG TYPE'!$B:$I,8,FALSE)*K49)</f>
        <v>17013.36</v>
      </c>
      <c r="N49" s="273">
        <v>0</v>
      </c>
      <c r="O49" s="273">
        <v>0</v>
      </c>
      <c r="P49" s="273">
        <v>0</v>
      </c>
      <c r="Q49" s="277">
        <f t="shared" si="40"/>
        <v>0</v>
      </c>
      <c r="R49" s="278"/>
    </row>
    <row r="50" s="242" customFormat="1" ht="24.75" customHeight="1" spans="1:18">
      <c r="A50" s="257">
        <v>45364</v>
      </c>
      <c r="B50" s="258" t="str">
        <f>IFERROR(VLOOKUP(E50,'FG TYPE'!$B:$E,4,FALSE),0)</f>
        <v>S01</v>
      </c>
      <c r="C50" s="259" t="s">
        <v>18</v>
      </c>
      <c r="D50" s="260">
        <v>20240206020</v>
      </c>
      <c r="E50" s="259" t="s">
        <v>20</v>
      </c>
      <c r="F50" s="261" t="str">
        <f>IFERROR(VLOOKUP(E50,'FG TYPE'!$B:$C,2,FALSE),0)</f>
        <v>0,080 UEW</v>
      </c>
      <c r="G50" s="259">
        <f>IFERROR(VLOOKUP(E50,'FG TYPE'!$B:$D,3,FALSE),0)</f>
        <v>13</v>
      </c>
      <c r="H50" s="262">
        <f t="shared" ref="H50:H54" si="46">IF(M50="-",K50/I50/G50,M50/I50/60/G50)</f>
        <v>0.849450549450549</v>
      </c>
      <c r="I50" s="259">
        <v>14</v>
      </c>
      <c r="J50" s="259">
        <v>2</v>
      </c>
      <c r="K50" s="274">
        <v>154.6</v>
      </c>
      <c r="L50" s="271">
        <f>IF(ISBLANK(VLOOKUP(E50,'FG TYPE'!$B:$G,6,FALSE)),K50,VLOOKUP(E50,'FG TYPE'!$B:$G,6,FALSE)*M50/1000)</f>
        <v>154.6</v>
      </c>
      <c r="M50" s="272" t="str">
        <f>IF(ISBLANK(VLOOKUP(E50,'FG TYPE'!$B:$I,8,FALSE)),"-",VLOOKUP(E50,'FG TYPE'!$B:$I,8,FALSE)*K50)</f>
        <v>-</v>
      </c>
      <c r="N50" s="273">
        <v>0</v>
      </c>
      <c r="O50" s="273">
        <v>0</v>
      </c>
      <c r="P50" s="273">
        <v>0</v>
      </c>
      <c r="Q50" s="277">
        <f t="shared" ref="Q50:Q54" si="47">IFERROR((N50+O50+P50)/(L50+O50+P50+N50),"")</f>
        <v>0</v>
      </c>
      <c r="R50" s="278"/>
    </row>
    <row r="51" s="242" customFormat="1" ht="24.75" customHeight="1" spans="1:18">
      <c r="A51" s="257">
        <v>45364</v>
      </c>
      <c r="B51" s="258" t="str">
        <f>IFERROR(VLOOKUP(E51,'FG TYPE'!$B:$E,4,FALSE),0)</f>
        <v>S01</v>
      </c>
      <c r="C51" s="259" t="s">
        <v>18</v>
      </c>
      <c r="D51" s="264">
        <v>20240212003</v>
      </c>
      <c r="E51" s="263" t="s">
        <v>35</v>
      </c>
      <c r="F51" s="261" t="str">
        <f>IFERROR(VLOOKUP(E51,'FG TYPE'!$B:$C,2,FALSE),0)</f>
        <v>0,127 T</v>
      </c>
      <c r="G51" s="259">
        <f>IFERROR(VLOOKUP(E51,'FG TYPE'!$B:$D,3,FALSE),0)/8</f>
        <v>4.625</v>
      </c>
      <c r="H51" s="262">
        <f t="shared" si="46"/>
        <v>0.803963963963964</v>
      </c>
      <c r="I51" s="259">
        <v>12</v>
      </c>
      <c r="J51" s="259">
        <v>2</v>
      </c>
      <c r="K51" s="274">
        <v>44.62</v>
      </c>
      <c r="L51" s="271">
        <f>IF(ISBLANK(VLOOKUP(E51,'FG TYPE'!$B:$G,6,FALSE)),K51,VLOOKUP(E51,'FG TYPE'!$B:$G,6,FALSE)*M51/1000)</f>
        <v>44.62</v>
      </c>
      <c r="M51" s="272" t="str">
        <f>IF(ISBLANK(VLOOKUP(E51,'FG TYPE'!$B:$I,8,FALSE)),"-",VLOOKUP(E51,'FG TYPE'!$B:$I,8,FALSE)*K51)</f>
        <v>-</v>
      </c>
      <c r="N51" s="273">
        <v>0</v>
      </c>
      <c r="O51" s="273">
        <v>0</v>
      </c>
      <c r="P51" s="273">
        <v>0</v>
      </c>
      <c r="Q51" s="277">
        <f t="shared" si="47"/>
        <v>0</v>
      </c>
      <c r="R51" s="278"/>
    </row>
    <row r="52" s="242" customFormat="1" ht="24.75" customHeight="1" spans="1:18">
      <c r="A52" s="257">
        <v>45364</v>
      </c>
      <c r="B52" s="258" t="str">
        <f>IFERROR(VLOOKUP(E52,'FG TYPE'!$B:$E,4,FALSE),0)</f>
        <v>S01</v>
      </c>
      <c r="C52" s="259" t="s">
        <v>18</v>
      </c>
      <c r="D52" s="260">
        <v>20240301001</v>
      </c>
      <c r="E52" s="259" t="s">
        <v>24</v>
      </c>
      <c r="F52" s="261" t="str">
        <f>IFERROR(VLOOKUP(E52,'FG TYPE'!$B:$C,2,FALSE),0)</f>
        <v>0,080 A</v>
      </c>
      <c r="G52" s="259">
        <f>IFERROR(VLOOKUP(E52,'FG TYPE'!$B:$D,3,FALSE),0)</f>
        <v>16</v>
      </c>
      <c r="H52" s="262">
        <f t="shared" si="46"/>
        <v>0.747430555555555</v>
      </c>
      <c r="I52" s="259">
        <v>18</v>
      </c>
      <c r="J52" s="259">
        <v>2</v>
      </c>
      <c r="K52" s="274">
        <v>215.26</v>
      </c>
      <c r="L52" s="271">
        <f>IF(ISBLANK(VLOOKUP(E52,'FG TYPE'!$B:$G,6,FALSE)),K52,VLOOKUP(E52,'FG TYPE'!$B:$G,6,FALSE)*M52/1000)</f>
        <v>215.26</v>
      </c>
      <c r="M52" s="272" t="str">
        <f>IF(ISBLANK(VLOOKUP(E52,'FG TYPE'!$B:$I,8,FALSE)),"-",VLOOKUP(E52,'FG TYPE'!$B:$I,8,FALSE)*K52)</f>
        <v>-</v>
      </c>
      <c r="N52" s="273">
        <v>0</v>
      </c>
      <c r="O52" s="273">
        <v>0</v>
      </c>
      <c r="P52" s="273">
        <v>0</v>
      </c>
      <c r="Q52" s="277">
        <f t="shared" si="47"/>
        <v>0</v>
      </c>
      <c r="R52" s="278"/>
    </row>
    <row r="53" s="242" customFormat="1" ht="24.75" customHeight="1" spans="1:18">
      <c r="A53" s="257">
        <v>45364</v>
      </c>
      <c r="B53" s="258" t="str">
        <f>IFERROR(VLOOKUP(E53,'FG TYPE'!$B:$E,4,FALSE),0)</f>
        <v>S01</v>
      </c>
      <c r="C53" s="259" t="s">
        <v>18</v>
      </c>
      <c r="D53" s="260">
        <v>20240305001</v>
      </c>
      <c r="E53" s="259" t="s">
        <v>30</v>
      </c>
      <c r="F53" s="261" t="str">
        <f>IFERROR(VLOOKUP(E53,'FG TYPE'!$B:$C,2,FALSE),0)</f>
        <v>0,160 A</v>
      </c>
      <c r="G53" s="259">
        <f>IFERROR(VLOOKUP(E53,'FG TYPE'!$B:$D,3,FALSE),0)/2</f>
        <v>28</v>
      </c>
      <c r="H53" s="262">
        <f t="shared" si="46"/>
        <v>0.772571428571429</v>
      </c>
      <c r="I53" s="259">
        <v>15</v>
      </c>
      <c r="J53" s="259">
        <v>2</v>
      </c>
      <c r="K53" s="274">
        <v>324.48</v>
      </c>
      <c r="L53" s="271">
        <f>IF(ISBLANK(VLOOKUP(E53,'FG TYPE'!$B:$G,6,FALSE)),K53,VLOOKUP(E53,'FG TYPE'!$B:$G,6,FALSE)*M53/1000)</f>
        <v>324.48</v>
      </c>
      <c r="M53" s="272" t="str">
        <f>IF(ISBLANK(VLOOKUP(E53,'FG TYPE'!$B:$I,8,FALSE)),"-",VLOOKUP(E53,'FG TYPE'!$B:$I,8,FALSE)*K53)</f>
        <v>-</v>
      </c>
      <c r="N53" s="273">
        <v>0</v>
      </c>
      <c r="O53" s="273">
        <v>0</v>
      </c>
      <c r="P53" s="273">
        <v>0</v>
      </c>
      <c r="Q53" s="277">
        <f t="shared" si="47"/>
        <v>0</v>
      </c>
      <c r="R53" s="278"/>
    </row>
    <row r="54" s="242" customFormat="1" ht="24.75" customHeight="1" spans="1:18">
      <c r="A54" s="257">
        <v>45364</v>
      </c>
      <c r="B54" s="258" t="str">
        <f>IFERROR(VLOOKUP(E54,'FG TYPE'!$B:$E,4,FALSE),0)</f>
        <v>S01</v>
      </c>
      <c r="C54" s="259" t="s">
        <v>18</v>
      </c>
      <c r="D54" s="264">
        <v>20240305003</v>
      </c>
      <c r="E54" s="263" t="s">
        <v>36</v>
      </c>
      <c r="F54" s="261" t="str">
        <f>IFERROR(VLOOKUP(E54,'FG TYPE'!$B:$C,2,FALSE),0)</f>
        <v>0,160 T</v>
      </c>
      <c r="G54" s="259">
        <f>IFERROR(VLOOKUP(E54,'FG TYPE'!$B:$D,3,FALSE),0)/8</f>
        <v>6.625</v>
      </c>
      <c r="H54" s="262">
        <f t="shared" si="46"/>
        <v>0.732578616352201</v>
      </c>
      <c r="I54" s="259">
        <v>6</v>
      </c>
      <c r="J54" s="259">
        <v>2</v>
      </c>
      <c r="K54" s="274">
        <v>29.12</v>
      </c>
      <c r="L54" s="271">
        <f>IF(ISBLANK(VLOOKUP(E54,'FG TYPE'!$B:$G,6,FALSE)),K54,VLOOKUP(E54,'FG TYPE'!$B:$G,6,FALSE)*M54/1000)</f>
        <v>29.12</v>
      </c>
      <c r="M54" s="272" t="str">
        <f>IF(ISBLANK(VLOOKUP(E54,'FG TYPE'!$B:$I,8,FALSE)),"-",VLOOKUP(E54,'FG TYPE'!$B:$I,8,FALSE)*K54)</f>
        <v>-</v>
      </c>
      <c r="N54" s="273">
        <v>0</v>
      </c>
      <c r="O54" s="273">
        <v>0</v>
      </c>
      <c r="P54" s="273">
        <v>0</v>
      </c>
      <c r="Q54" s="277">
        <f t="shared" si="47"/>
        <v>0</v>
      </c>
      <c r="R54" s="278"/>
    </row>
    <row r="55" s="242" customFormat="1" ht="24.75" customHeight="1" spans="1:18">
      <c r="A55" s="257">
        <v>45365</v>
      </c>
      <c r="B55" s="258" t="str">
        <f>IFERROR(VLOOKUP(E55,'FG TYPE'!$B:$E,4,FALSE),0)</f>
        <v>Y01</v>
      </c>
      <c r="C55" s="259" t="s">
        <v>18</v>
      </c>
      <c r="D55" s="265">
        <v>20240202002</v>
      </c>
      <c r="E55" s="259" t="s">
        <v>19</v>
      </c>
      <c r="F55" s="261" t="str">
        <f>IFERROR(VLOOKUP(E55,'FG TYPE'!$B:$C,2,FALSE),0)</f>
        <v>MK83</v>
      </c>
      <c r="G55" s="259">
        <f>IFERROR(VLOOKUP(E55,'FG TYPE'!$B:$D,3,FALSE),0)</f>
        <v>60</v>
      </c>
      <c r="H55" s="262">
        <f t="shared" ref="H55:H57" si="48">IF(M55="-",K55/I55/G55,M55/I55/60/G55)</f>
        <v>0.834468939393939</v>
      </c>
      <c r="I55" s="259">
        <v>11</v>
      </c>
      <c r="J55" s="259">
        <v>2</v>
      </c>
      <c r="K55" s="270">
        <v>20783</v>
      </c>
      <c r="L55" s="271">
        <f>IF(ISBLANK(VLOOKUP(E55,'FG TYPE'!$B:$G,6,FALSE)),K55,VLOOKUP(E55,'FG TYPE'!$B:$G,6,FALSE)*M55/1000)</f>
        <v>665.545522782</v>
      </c>
      <c r="M55" s="272">
        <f>IF(ISBLANK(VLOOKUP(E55,'FG TYPE'!$B:$I,8,FALSE)),"-",VLOOKUP(E55,'FG TYPE'!$B:$I,8,FALSE)*K55)</f>
        <v>33044.97</v>
      </c>
      <c r="N55" s="273">
        <v>0</v>
      </c>
      <c r="O55" s="273">
        <v>0</v>
      </c>
      <c r="P55" s="273">
        <v>0</v>
      </c>
      <c r="Q55" s="277">
        <f t="shared" ref="Q55:Q57" si="49">IFERROR((N55+O55+P55)/(L55+O55+P55+N55),"")</f>
        <v>0</v>
      </c>
      <c r="R55" s="278"/>
    </row>
    <row r="56" s="243" customFormat="1" ht="27.75" customHeight="1" spans="1:18">
      <c r="A56" s="257">
        <v>45365</v>
      </c>
      <c r="B56" s="258" t="str">
        <f>IFERROR(VLOOKUP(E56,'FG TYPE'!$B:$E,4,FALSE),0)</f>
        <v>Y01</v>
      </c>
      <c r="C56" s="259" t="s">
        <v>18</v>
      </c>
      <c r="D56" s="265">
        <v>20240207003</v>
      </c>
      <c r="E56" s="259" t="s">
        <v>19</v>
      </c>
      <c r="F56" s="261" t="str">
        <f>IFERROR(VLOOKUP(E56,'FG TYPE'!$B:$C,2,FALSE),0)</f>
        <v>MK83</v>
      </c>
      <c r="G56" s="259">
        <f>IFERROR(VLOOKUP(E56,'FG TYPE'!$B:$D,3,FALSE),0)</f>
        <v>60</v>
      </c>
      <c r="H56" s="262">
        <f t="shared" si="48"/>
        <v>0.8321</v>
      </c>
      <c r="I56" s="259">
        <v>4</v>
      </c>
      <c r="J56" s="259">
        <v>2</v>
      </c>
      <c r="K56" s="270">
        <v>7536</v>
      </c>
      <c r="L56" s="271">
        <f>IF(ISBLANK(VLOOKUP(E56,'FG TYPE'!$B:$G,6,FALSE)),K56,VLOOKUP(E56,'FG TYPE'!$B:$G,6,FALSE)*M56/1000)</f>
        <v>241.329502944</v>
      </c>
      <c r="M56" s="272">
        <f>IF(ISBLANK(VLOOKUP(E56,'FG TYPE'!$B:$I,8,FALSE)),"-",VLOOKUP(E56,'FG TYPE'!$B:$I,8,FALSE)*K56)</f>
        <v>11982.24</v>
      </c>
      <c r="N56" s="273">
        <v>0</v>
      </c>
      <c r="O56" s="273">
        <v>0</v>
      </c>
      <c r="P56" s="273">
        <v>0</v>
      </c>
      <c r="Q56" s="277">
        <f t="shared" si="49"/>
        <v>0</v>
      </c>
      <c r="R56" s="278"/>
    </row>
    <row r="57" s="242" customFormat="1" ht="24.75" customHeight="1" spans="1:18">
      <c r="A57" s="257">
        <v>45365</v>
      </c>
      <c r="B57" s="258" t="str">
        <f>IFERROR(VLOOKUP(E57,'FG TYPE'!$B:$E,4,FALSE),0)</f>
        <v>Y01</v>
      </c>
      <c r="C57" s="259" t="s">
        <v>18</v>
      </c>
      <c r="D57" s="264">
        <v>20240207005</v>
      </c>
      <c r="E57" s="263" t="s">
        <v>23</v>
      </c>
      <c r="F57" s="261" t="str">
        <f>IFERROR(VLOOKUP(E57,'FG TYPE'!$B:$C,2,FALSE),0)</f>
        <v>MM38 / MP98</v>
      </c>
      <c r="G57" s="259">
        <f>IFERROR(VLOOKUP(E57,'FG TYPE'!$B:$D,3,FALSE),0)</f>
        <v>50</v>
      </c>
      <c r="H57" s="262">
        <f t="shared" si="48"/>
        <v>0.871021153846154</v>
      </c>
      <c r="I57" s="259">
        <v>13</v>
      </c>
      <c r="J57" s="259">
        <v>2</v>
      </c>
      <c r="K57" s="270">
        <v>26643</v>
      </c>
      <c r="L57" s="271">
        <f>IF(ISBLANK(VLOOKUP(E57,'FG TYPE'!$B:$G,6,FALSE)),K57,VLOOKUP(E57,'FG TYPE'!$B:$G,6,FALSE)*M57/1000)</f>
        <v>611.7286086</v>
      </c>
      <c r="M57" s="272">
        <f>IF(ISBLANK(VLOOKUP(E57,'FG TYPE'!$B:$I,8,FALSE)),"-",VLOOKUP(E57,'FG TYPE'!$B:$I,8,FALSE)*K57)</f>
        <v>33969.825</v>
      </c>
      <c r="N57" s="273">
        <v>0</v>
      </c>
      <c r="O57" s="273">
        <v>0</v>
      </c>
      <c r="P57" s="273">
        <v>0</v>
      </c>
      <c r="Q57" s="277">
        <f t="shared" si="49"/>
        <v>0</v>
      </c>
      <c r="R57" s="278"/>
    </row>
    <row r="58" s="242" customFormat="1" ht="24.75" customHeight="1" spans="1:18">
      <c r="A58" s="257">
        <v>45365</v>
      </c>
      <c r="B58" s="258" t="str">
        <f>IFERROR(VLOOKUP(E58,'FG TYPE'!$B:$E,4,FALSE),0)</f>
        <v>S01</v>
      </c>
      <c r="C58" s="259" t="s">
        <v>18</v>
      </c>
      <c r="D58" s="260">
        <v>20240206020</v>
      </c>
      <c r="E58" s="259" t="s">
        <v>20</v>
      </c>
      <c r="F58" s="261" t="str">
        <f>IFERROR(VLOOKUP(E58,'FG TYPE'!$B:$C,2,FALSE),0)</f>
        <v>0,080 UEW</v>
      </c>
      <c r="G58" s="259">
        <f>IFERROR(VLOOKUP(E58,'FG TYPE'!$B:$D,3,FALSE),0)/2</f>
        <v>6.5</v>
      </c>
      <c r="H58" s="262">
        <f t="shared" ref="H58:H62" si="50">IF(M58="-",K58/I58/G58,M58/I58/60/G58)</f>
        <v>0.754871794871795</v>
      </c>
      <c r="I58" s="259">
        <v>6</v>
      </c>
      <c r="J58" s="259">
        <v>2</v>
      </c>
      <c r="K58" s="274">
        <v>29.44</v>
      </c>
      <c r="L58" s="271">
        <f>IF(ISBLANK(VLOOKUP(E58,'FG TYPE'!$B:$G,6,FALSE)),K58,VLOOKUP(E58,'FG TYPE'!$B:$G,6,FALSE)*M58/1000)</f>
        <v>29.44</v>
      </c>
      <c r="M58" s="272" t="str">
        <f>IF(ISBLANK(VLOOKUP(E58,'FG TYPE'!$B:$I,8,FALSE)),"-",VLOOKUP(E58,'FG TYPE'!$B:$I,8,FALSE)*K58)</f>
        <v>-</v>
      </c>
      <c r="N58" s="273">
        <v>0</v>
      </c>
      <c r="O58" s="273">
        <v>0</v>
      </c>
      <c r="P58" s="273">
        <v>0</v>
      </c>
      <c r="Q58" s="277">
        <f t="shared" ref="Q58:Q62" si="51">IFERROR((N58+O58+P58)/(L58+O58+P58+N58),"")</f>
        <v>0</v>
      </c>
      <c r="R58" s="278"/>
    </row>
    <row r="59" s="242" customFormat="1" ht="24.75" customHeight="1" spans="1:18">
      <c r="A59" s="257">
        <v>45365</v>
      </c>
      <c r="B59" s="258" t="str">
        <f>IFERROR(VLOOKUP(E59,'FG TYPE'!$B:$E,4,FALSE),0)</f>
        <v>S01</v>
      </c>
      <c r="C59" s="259" t="s">
        <v>18</v>
      </c>
      <c r="D59" s="264">
        <v>20240212003</v>
      </c>
      <c r="E59" s="263" t="s">
        <v>35</v>
      </c>
      <c r="F59" s="261" t="str">
        <f>IFERROR(VLOOKUP(E59,'FG TYPE'!$B:$C,2,FALSE),0)</f>
        <v>0,127 T</v>
      </c>
      <c r="G59" s="259">
        <f>IFERROR(VLOOKUP(E59,'FG TYPE'!$B:$D,3,FALSE),0)/4</f>
        <v>9.25</v>
      </c>
      <c r="H59" s="262">
        <f t="shared" si="50"/>
        <v>0.769009009009009</v>
      </c>
      <c r="I59" s="259">
        <v>3</v>
      </c>
      <c r="J59" s="259">
        <v>2</v>
      </c>
      <c r="K59" s="274">
        <v>21.34</v>
      </c>
      <c r="L59" s="271">
        <f>IF(ISBLANK(VLOOKUP(E59,'FG TYPE'!$B:$G,6,FALSE)),K59,VLOOKUP(E59,'FG TYPE'!$B:$G,6,FALSE)*M59/1000)</f>
        <v>21.34</v>
      </c>
      <c r="M59" s="272" t="str">
        <f>IF(ISBLANK(VLOOKUP(E59,'FG TYPE'!$B:$I,8,FALSE)),"-",VLOOKUP(E59,'FG TYPE'!$B:$I,8,FALSE)*K59)</f>
        <v>-</v>
      </c>
      <c r="N59" s="273">
        <v>0</v>
      </c>
      <c r="O59" s="273">
        <v>0</v>
      </c>
      <c r="P59" s="273">
        <v>0</v>
      </c>
      <c r="Q59" s="277">
        <f t="shared" si="51"/>
        <v>0</v>
      </c>
      <c r="R59" s="278"/>
    </row>
    <row r="60" s="242" customFormat="1" ht="24.75" customHeight="1" spans="1:18">
      <c r="A60" s="257">
        <v>45365</v>
      </c>
      <c r="B60" s="258" t="str">
        <f>IFERROR(VLOOKUP(E60,'FG TYPE'!$B:$E,4,FALSE),0)</f>
        <v>S01</v>
      </c>
      <c r="C60" s="259" t="s">
        <v>18</v>
      </c>
      <c r="D60" s="260">
        <v>20240301001</v>
      </c>
      <c r="E60" s="259" t="s">
        <v>24</v>
      </c>
      <c r="F60" s="261" t="str">
        <f>IFERROR(VLOOKUP(E60,'FG TYPE'!$B:$C,2,FALSE),0)</f>
        <v>0,080 A</v>
      </c>
      <c r="G60" s="259">
        <f>IFERROR(VLOOKUP(E60,'FG TYPE'!$B:$D,3,FALSE),0)</f>
        <v>16</v>
      </c>
      <c r="H60" s="262">
        <f t="shared" si="50"/>
        <v>1.11432291666667</v>
      </c>
      <c r="I60" s="259">
        <v>24</v>
      </c>
      <c r="J60" s="259">
        <v>2</v>
      </c>
      <c r="K60" s="274">
        <v>427.9</v>
      </c>
      <c r="L60" s="271">
        <f>IF(ISBLANK(VLOOKUP(E60,'FG TYPE'!$B:$G,6,FALSE)),K60,VLOOKUP(E60,'FG TYPE'!$B:$G,6,FALSE)*M60/1000)</f>
        <v>427.9</v>
      </c>
      <c r="M60" s="272" t="str">
        <f>IF(ISBLANK(VLOOKUP(E60,'FG TYPE'!$B:$I,8,FALSE)),"-",VLOOKUP(E60,'FG TYPE'!$B:$I,8,FALSE)*K60)</f>
        <v>-</v>
      </c>
      <c r="N60" s="273">
        <v>0</v>
      </c>
      <c r="O60" s="273">
        <v>0</v>
      </c>
      <c r="P60" s="273">
        <v>0</v>
      </c>
      <c r="Q60" s="277">
        <f t="shared" si="51"/>
        <v>0</v>
      </c>
      <c r="R60" s="278"/>
    </row>
    <row r="61" s="242" customFormat="1" ht="24.75" customHeight="1" spans="1:18">
      <c r="A61" s="257">
        <v>45365</v>
      </c>
      <c r="B61" s="258" t="str">
        <f>IFERROR(VLOOKUP(E61,'FG TYPE'!$B:$E,4,FALSE),0)</f>
        <v>S01</v>
      </c>
      <c r="C61" s="259" t="s">
        <v>18</v>
      </c>
      <c r="D61" s="264">
        <v>20240305003</v>
      </c>
      <c r="E61" s="263" t="s">
        <v>36</v>
      </c>
      <c r="F61" s="261" t="str">
        <f>IFERROR(VLOOKUP(E61,'FG TYPE'!$B:$C,2,FALSE),0)</f>
        <v>0,160 T</v>
      </c>
      <c r="G61" s="259">
        <f>IFERROR(VLOOKUP(E61,'FG TYPE'!$B:$D,3,FALSE),0)/4</f>
        <v>13.25</v>
      </c>
      <c r="H61" s="262">
        <f t="shared" si="50"/>
        <v>0.755471698113208</v>
      </c>
      <c r="I61" s="259">
        <v>2</v>
      </c>
      <c r="J61" s="259">
        <v>2</v>
      </c>
      <c r="K61" s="274">
        <v>20.02</v>
      </c>
      <c r="L61" s="271">
        <f>IF(ISBLANK(VLOOKUP(E61,'FG TYPE'!$B:$G,6,FALSE)),K61,VLOOKUP(E61,'FG TYPE'!$B:$G,6,FALSE)*M61/1000)</f>
        <v>20.02</v>
      </c>
      <c r="M61" s="272" t="str">
        <f>IF(ISBLANK(VLOOKUP(E61,'FG TYPE'!$B:$I,8,FALSE)),"-",VLOOKUP(E61,'FG TYPE'!$B:$I,8,FALSE)*K61)</f>
        <v>-</v>
      </c>
      <c r="N61" s="273">
        <v>0</v>
      </c>
      <c r="O61" s="273">
        <v>0</v>
      </c>
      <c r="P61" s="273">
        <v>0</v>
      </c>
      <c r="Q61" s="277">
        <f t="shared" si="51"/>
        <v>0</v>
      </c>
      <c r="R61" s="278"/>
    </row>
    <row r="62" s="242" customFormat="1" ht="24.75" customHeight="1" spans="1:18">
      <c r="A62" s="257">
        <v>45365</v>
      </c>
      <c r="B62" s="258" t="str">
        <f>IFERROR(VLOOKUP(E62,'FG TYPE'!$B:$E,4,FALSE),0)</f>
        <v>S01</v>
      </c>
      <c r="C62" s="259" t="s">
        <v>18</v>
      </c>
      <c r="D62" s="264">
        <v>20240306002</v>
      </c>
      <c r="E62" s="259" t="s">
        <v>30</v>
      </c>
      <c r="F62" s="261" t="str">
        <f>IFERROR(VLOOKUP(E62,'FG TYPE'!$B:$C,2,FALSE),0)</f>
        <v>0,160 A</v>
      </c>
      <c r="G62" s="259">
        <f>IFERROR(VLOOKUP(E62,'FG TYPE'!$B:$D,3,FALSE),0)/2</f>
        <v>28</v>
      </c>
      <c r="H62" s="262">
        <f t="shared" si="50"/>
        <v>0.81</v>
      </c>
      <c r="I62" s="259">
        <v>12</v>
      </c>
      <c r="J62" s="259">
        <v>2</v>
      </c>
      <c r="K62" s="274">
        <v>272.16</v>
      </c>
      <c r="L62" s="271">
        <f>IF(ISBLANK(VLOOKUP(E62,'FG TYPE'!$B:$G,6,FALSE)),K62,VLOOKUP(E62,'FG TYPE'!$B:$G,6,FALSE)*M62/1000)</f>
        <v>272.16</v>
      </c>
      <c r="M62" s="272" t="str">
        <f>IF(ISBLANK(VLOOKUP(E62,'FG TYPE'!$B:$I,8,FALSE)),"-",VLOOKUP(E62,'FG TYPE'!$B:$I,8,FALSE)*K62)</f>
        <v>-</v>
      </c>
      <c r="N62" s="273">
        <v>0</v>
      </c>
      <c r="O62" s="273">
        <v>0</v>
      </c>
      <c r="P62" s="273">
        <v>0</v>
      </c>
      <c r="Q62" s="277">
        <f t="shared" si="51"/>
        <v>0</v>
      </c>
      <c r="R62" s="278"/>
    </row>
    <row r="63" s="242" customFormat="1" ht="24.75" customHeight="1" spans="1:18">
      <c r="A63" s="257">
        <v>45366</v>
      </c>
      <c r="B63" s="258" t="str">
        <f>IFERROR(VLOOKUP(E63,'FG TYPE'!$B:$E,4,FALSE),0)</f>
        <v>Y01</v>
      </c>
      <c r="C63" s="259" t="s">
        <v>18</v>
      </c>
      <c r="D63" s="265">
        <v>20240207003</v>
      </c>
      <c r="E63" s="259" t="s">
        <v>19</v>
      </c>
      <c r="F63" s="261" t="str">
        <f>IFERROR(VLOOKUP(E63,'FG TYPE'!$B:$C,2,FALSE),0)</f>
        <v>MK83</v>
      </c>
      <c r="G63" s="259">
        <f>IFERROR(VLOOKUP(E63,'FG TYPE'!$B:$D,3,FALSE),0)</f>
        <v>60</v>
      </c>
      <c r="H63" s="262">
        <f t="shared" ref="H63:H65" si="52">IF(M63="-",K63/I63/G63,M63/I63/60/G63)</f>
        <v>0.716088888888889</v>
      </c>
      <c r="I63" s="259">
        <v>3</v>
      </c>
      <c r="J63" s="259">
        <v>2</v>
      </c>
      <c r="K63" s="270">
        <v>4864</v>
      </c>
      <c r="L63" s="271">
        <f>IF(ISBLANK(VLOOKUP(E63,'FG TYPE'!$B:$G,6,FALSE)),K63,VLOOKUP(E63,'FG TYPE'!$B:$G,6,FALSE)*M63/1000)</f>
        <v>155.762566656</v>
      </c>
      <c r="M63" s="272">
        <f>IF(ISBLANK(VLOOKUP(E63,'FG TYPE'!$B:$I,8,FALSE)),"-",VLOOKUP(E63,'FG TYPE'!$B:$I,8,FALSE)*K63)</f>
        <v>7733.76</v>
      </c>
      <c r="N63" s="273">
        <v>0</v>
      </c>
      <c r="O63" s="273">
        <v>0</v>
      </c>
      <c r="P63" s="273">
        <v>0</v>
      </c>
      <c r="Q63" s="277">
        <f t="shared" ref="Q63:Q65" si="53">IFERROR((N63+O63+P63)/(L63+O63+P63+N63),"")</f>
        <v>0</v>
      </c>
      <c r="R63" s="278"/>
    </row>
    <row r="64" s="242" customFormat="1" ht="24.75" customHeight="1" spans="1:18">
      <c r="A64" s="257">
        <v>45366</v>
      </c>
      <c r="B64" s="258" t="str">
        <f>IFERROR(VLOOKUP(E64,'FG TYPE'!$B:$E,4,FALSE),0)</f>
        <v>Y01</v>
      </c>
      <c r="C64" s="259" t="s">
        <v>18</v>
      </c>
      <c r="D64" s="264">
        <v>20240207005</v>
      </c>
      <c r="E64" s="263" t="s">
        <v>23</v>
      </c>
      <c r="F64" s="261" t="str">
        <f>IFERROR(VLOOKUP(E64,'FG TYPE'!$B:$C,2,FALSE),0)</f>
        <v>MM38 / MP98</v>
      </c>
      <c r="G64" s="259">
        <f>IFERROR(VLOOKUP(E64,'FG TYPE'!$B:$D,3,FALSE),0)</f>
        <v>50</v>
      </c>
      <c r="H64" s="262">
        <f t="shared" si="52"/>
        <v>0.84966</v>
      </c>
      <c r="I64" s="259">
        <v>5</v>
      </c>
      <c r="J64" s="259">
        <v>2</v>
      </c>
      <c r="K64" s="270">
        <v>9996</v>
      </c>
      <c r="L64" s="271">
        <f>IF(ISBLANK(VLOOKUP(E64,'FG TYPE'!$B:$G,6,FALSE)),K64,VLOOKUP(E64,'FG TYPE'!$B:$G,6,FALSE)*M64/1000)</f>
        <v>229.5101592</v>
      </c>
      <c r="M64" s="272">
        <f>IF(ISBLANK(VLOOKUP(E64,'FG TYPE'!$B:$I,8,FALSE)),"-",VLOOKUP(E64,'FG TYPE'!$B:$I,8,FALSE)*K64)</f>
        <v>12744.9</v>
      </c>
      <c r="N64" s="273">
        <v>0</v>
      </c>
      <c r="O64" s="273">
        <v>0</v>
      </c>
      <c r="P64" s="273">
        <v>0</v>
      </c>
      <c r="Q64" s="277">
        <f t="shared" si="53"/>
        <v>0</v>
      </c>
      <c r="R64" s="278"/>
    </row>
    <row r="65" s="242" customFormat="1" ht="24.75" customHeight="1" spans="1:18">
      <c r="A65" s="257">
        <v>45366</v>
      </c>
      <c r="B65" s="258" t="str">
        <f>IFERROR(VLOOKUP(E65,'FG TYPE'!$B:$E,4,FALSE),0)</f>
        <v>Y01</v>
      </c>
      <c r="C65" s="259" t="s">
        <v>18</v>
      </c>
      <c r="D65" s="265">
        <v>20240207004</v>
      </c>
      <c r="E65" s="259" t="s">
        <v>19</v>
      </c>
      <c r="F65" s="261" t="str">
        <f>IFERROR(VLOOKUP(E65,'FG TYPE'!$B:$C,2,FALSE),0)</f>
        <v>MK83</v>
      </c>
      <c r="G65" s="259">
        <f>IFERROR(VLOOKUP(E65,'FG TYPE'!$B:$D,3,FALSE),0)</f>
        <v>60</v>
      </c>
      <c r="H65" s="262">
        <f t="shared" si="52"/>
        <v>0.799269444444445</v>
      </c>
      <c r="I65" s="259">
        <v>12</v>
      </c>
      <c r="J65" s="259">
        <v>2</v>
      </c>
      <c r="K65" s="270">
        <v>21716</v>
      </c>
      <c r="L65" s="271">
        <f>IF(ISBLANK(VLOOKUP(E65,'FG TYPE'!$B:$G,6,FALSE)),K65,VLOOKUP(E65,'FG TYPE'!$B:$G,6,FALSE)*M65/1000)</f>
        <v>695.423498664</v>
      </c>
      <c r="M65" s="272">
        <f>IF(ISBLANK(VLOOKUP(E65,'FG TYPE'!$B:$I,8,FALSE)),"-",VLOOKUP(E65,'FG TYPE'!$B:$I,8,FALSE)*K65)</f>
        <v>34528.44</v>
      </c>
      <c r="N65" s="273">
        <v>0</v>
      </c>
      <c r="O65" s="273">
        <v>0</v>
      </c>
      <c r="P65" s="273">
        <v>0</v>
      </c>
      <c r="Q65" s="277">
        <f t="shared" si="53"/>
        <v>0</v>
      </c>
      <c r="R65" s="278"/>
    </row>
    <row r="66" s="243" customFormat="1" ht="24.75" customHeight="1" spans="1:18">
      <c r="A66" s="257">
        <v>45366</v>
      </c>
      <c r="B66" s="258" t="str">
        <f>IFERROR(VLOOKUP(E66,'FG TYPE'!$B:$E,4,FALSE),0)</f>
        <v>Y01</v>
      </c>
      <c r="C66" s="259" t="s">
        <v>18</v>
      </c>
      <c r="D66" s="265">
        <v>20240301002</v>
      </c>
      <c r="E66" s="259" t="s">
        <v>23</v>
      </c>
      <c r="F66" s="261" t="str">
        <f>IFERROR(VLOOKUP(E66,'FG TYPE'!$B:$C,2,FALSE),0)</f>
        <v>MM38 / MP98</v>
      </c>
      <c r="G66" s="259">
        <f>IFERROR(VLOOKUP(E66,'FG TYPE'!$B:$D,3,FALSE),0)</f>
        <v>50</v>
      </c>
      <c r="H66" s="262">
        <f t="shared" ref="H66" si="54">IF(M66="-",K66/I66/G66,M66/I66/60/G66)</f>
        <v>0.9033375</v>
      </c>
      <c r="I66" s="259">
        <v>8</v>
      </c>
      <c r="J66" s="259">
        <v>2</v>
      </c>
      <c r="K66" s="279">
        <v>17004</v>
      </c>
      <c r="L66" s="271">
        <f>IF(ISBLANK(VLOOKUP(E66,'FG TYPE'!$B:$G,6,FALSE)),K66,VLOOKUP(E66,'FG TYPE'!$B:$G,6,FALSE)*M66/1000)</f>
        <v>390.4152408</v>
      </c>
      <c r="M66" s="272">
        <f>IF(ISBLANK(VLOOKUP(E66,'FG TYPE'!$B:$I,8,FALSE)),"-",VLOOKUP(E66,'FG TYPE'!$B:$I,8,FALSE)*K66)</f>
        <v>21680.1</v>
      </c>
      <c r="N66" s="273">
        <v>0</v>
      </c>
      <c r="O66" s="273">
        <v>0</v>
      </c>
      <c r="P66" s="273">
        <v>0</v>
      </c>
      <c r="Q66" s="277">
        <f t="shared" ref="Q66" si="55">IFERROR((N66+O66+P66)/(L66+O66+P66+N66),"")</f>
        <v>0</v>
      </c>
      <c r="R66" s="278"/>
    </row>
    <row r="67" s="243" customFormat="1" ht="24.75" customHeight="1" spans="1:18">
      <c r="A67" s="257">
        <v>45366</v>
      </c>
      <c r="B67" s="258" t="str">
        <f>IFERROR(VLOOKUP(E67,'FG TYPE'!$B:$E,4,FALSE),0)</f>
        <v>S01</v>
      </c>
      <c r="C67" s="259" t="s">
        <v>18</v>
      </c>
      <c r="D67" s="260">
        <v>20240301001</v>
      </c>
      <c r="E67" s="259" t="s">
        <v>24</v>
      </c>
      <c r="F67" s="261" t="str">
        <f>IFERROR(VLOOKUP(E67,'FG TYPE'!$B:$C,2,FALSE),0)</f>
        <v>0,080 A</v>
      </c>
      <c r="G67" s="259">
        <f>IFERROR(VLOOKUP(E67,'FG TYPE'!$B:$D,3,FALSE),0)</f>
        <v>16</v>
      </c>
      <c r="H67" s="262">
        <f t="shared" ref="H67:H68" si="56">IF(M67="-",K67/I67/G67,M67/I67/60/G67)</f>
        <v>1.93953125</v>
      </c>
      <c r="I67" s="259">
        <v>24</v>
      </c>
      <c r="J67" s="259">
        <v>2</v>
      </c>
      <c r="K67" s="280">
        <v>744.78</v>
      </c>
      <c r="L67" s="271">
        <f>IF(ISBLANK(VLOOKUP(E67,'FG TYPE'!$B:$G,6,FALSE)),K67,VLOOKUP(E67,'FG TYPE'!$B:$G,6,FALSE)*M67/1000)</f>
        <v>744.78</v>
      </c>
      <c r="M67" s="272" t="str">
        <f>IF(ISBLANK(VLOOKUP(E67,'FG TYPE'!$B:$I,8,FALSE)),"-",VLOOKUP(E67,'FG TYPE'!$B:$I,8,FALSE)*K67)</f>
        <v>-</v>
      </c>
      <c r="N67" s="273">
        <v>0</v>
      </c>
      <c r="O67" s="273">
        <v>0</v>
      </c>
      <c r="P67" s="273">
        <v>0</v>
      </c>
      <c r="Q67" s="277">
        <f t="shared" ref="Q67:Q68" si="57">IFERROR((N67+O67+P67)/(L67+O67+P67+N67),"")</f>
        <v>0</v>
      </c>
      <c r="R67" s="278"/>
    </row>
    <row r="68" s="243" customFormat="1" ht="24.75" customHeight="1" spans="1:18">
      <c r="A68" s="257">
        <v>45366</v>
      </c>
      <c r="B68" s="258" t="str">
        <f>IFERROR(VLOOKUP(E68,'FG TYPE'!$B:$E,4,FALSE),0)</f>
        <v>S01</v>
      </c>
      <c r="C68" s="259" t="s">
        <v>18</v>
      </c>
      <c r="D68" s="264">
        <v>20240306002</v>
      </c>
      <c r="E68" s="259" t="s">
        <v>30</v>
      </c>
      <c r="F68" s="261" t="str">
        <f>IFERROR(VLOOKUP(E68,'FG TYPE'!$B:$C,2,FALSE),0)</f>
        <v>0,160 A</v>
      </c>
      <c r="G68" s="259">
        <f>IFERROR(VLOOKUP(E68,'FG TYPE'!$B:$D,3,FALSE),0)/4</f>
        <v>14</v>
      </c>
      <c r="H68" s="262">
        <f t="shared" si="56"/>
        <v>0.627142857142857</v>
      </c>
      <c r="I68" s="259">
        <v>2</v>
      </c>
      <c r="J68" s="259">
        <v>2</v>
      </c>
      <c r="K68" s="280">
        <v>17.56</v>
      </c>
      <c r="L68" s="271">
        <f>IF(ISBLANK(VLOOKUP(E68,'FG TYPE'!$B:$G,6,FALSE)),K68,VLOOKUP(E68,'FG TYPE'!$B:$G,6,FALSE)*M68/1000)</f>
        <v>17.56</v>
      </c>
      <c r="M68" s="272" t="str">
        <f>IF(ISBLANK(VLOOKUP(E68,'FG TYPE'!$B:$I,8,FALSE)),"-",VLOOKUP(E68,'FG TYPE'!$B:$I,8,FALSE)*K68)</f>
        <v>-</v>
      </c>
      <c r="N68" s="273">
        <v>0</v>
      </c>
      <c r="O68" s="273">
        <v>0</v>
      </c>
      <c r="P68" s="273">
        <v>0</v>
      </c>
      <c r="Q68" s="277">
        <f t="shared" si="57"/>
        <v>0</v>
      </c>
      <c r="R68" s="278"/>
    </row>
    <row r="69" s="243" customFormat="1" ht="24.75" customHeight="1" spans="1:18">
      <c r="A69" s="257">
        <v>45367</v>
      </c>
      <c r="B69" s="258" t="str">
        <f>IFERROR(VLOOKUP(E69,'FG TYPE'!$B:$E,4,FALSE),0)</f>
        <v>Y01</v>
      </c>
      <c r="C69" s="259" t="s">
        <v>18</v>
      </c>
      <c r="D69" s="260">
        <v>20240122001</v>
      </c>
      <c r="E69" s="263" t="s">
        <v>31</v>
      </c>
      <c r="F69" s="261" t="str">
        <f>IFERROR(VLOOKUP(E69,'FG TYPE'!$B:$C,2,FALSE),0)</f>
        <v>MK09</v>
      </c>
      <c r="G69" s="259">
        <f>IFERROR(VLOOKUP(E69,'FG TYPE'!$B:$D,3,FALSE),0)</f>
        <v>50</v>
      </c>
      <c r="H69" s="262">
        <f t="shared" ref="H69" si="58">IF(M69="-",K69/I69/G69,M69/I69/60/G69)</f>
        <v>0.801301111111111</v>
      </c>
      <c r="I69" s="259">
        <v>9</v>
      </c>
      <c r="J69" s="259">
        <v>2</v>
      </c>
      <c r="K69" s="270">
        <v>13607</v>
      </c>
      <c r="L69" s="271">
        <f>IF(ISBLANK(VLOOKUP(E69,'FG TYPE'!$B:$G,6,FALSE)),K69,VLOOKUP(E69,'FG TYPE'!$B:$G,6,FALSE)*M69/1000)</f>
        <v>473.809347</v>
      </c>
      <c r="M69" s="272">
        <f>IF(ISBLANK(VLOOKUP(E69,'FG TYPE'!$B:$I,8,FALSE)),"-",VLOOKUP(E69,'FG TYPE'!$B:$I,8,FALSE)*K69)</f>
        <v>21635.13</v>
      </c>
      <c r="N69" s="273">
        <v>0</v>
      </c>
      <c r="O69" s="273">
        <v>0</v>
      </c>
      <c r="P69" s="273">
        <v>0</v>
      </c>
      <c r="Q69" s="277">
        <f t="shared" ref="Q69" si="59">IFERROR((N69+O69+P69)/(L69+O69+P69+N69),"")</f>
        <v>0</v>
      </c>
      <c r="R69" s="278"/>
    </row>
    <row r="70" s="243" customFormat="1" ht="24.75" customHeight="1" spans="1:18">
      <c r="A70" s="257">
        <v>45367</v>
      </c>
      <c r="B70" s="258" t="str">
        <f>IFERROR(VLOOKUP(E70,'FG TYPE'!$B:$E,4,FALSE),0)</f>
        <v>Y01</v>
      </c>
      <c r="C70" s="259" t="s">
        <v>18</v>
      </c>
      <c r="D70" s="265">
        <v>20240207004</v>
      </c>
      <c r="E70" s="259" t="s">
        <v>19</v>
      </c>
      <c r="F70" s="261" t="str">
        <f>IFERROR(VLOOKUP(E70,'FG TYPE'!$B:$C,2,FALSE),0)</f>
        <v>MK83</v>
      </c>
      <c r="G70" s="259">
        <f>IFERROR(VLOOKUP(E70,'FG TYPE'!$B:$D,3,FALSE),0)</f>
        <v>60</v>
      </c>
      <c r="H70" s="262">
        <f t="shared" ref="H70" si="60">IF(M70="-",K70/I70/G70,M70/I70/60/G70)</f>
        <v>0.835927777777778</v>
      </c>
      <c r="I70" s="259">
        <v>9</v>
      </c>
      <c r="J70" s="259">
        <v>2</v>
      </c>
      <c r="K70" s="270">
        <v>17034</v>
      </c>
      <c r="L70" s="271">
        <f>IF(ISBLANK(VLOOKUP(E70,'FG TYPE'!$B:$G,6,FALSE)),K70,VLOOKUP(E70,'FG TYPE'!$B:$G,6,FALSE)*M70/1000)</f>
        <v>545.489218836</v>
      </c>
      <c r="M70" s="272">
        <f>IF(ISBLANK(VLOOKUP(E70,'FG TYPE'!$B:$I,8,FALSE)),"-",VLOOKUP(E70,'FG TYPE'!$B:$I,8,FALSE)*K70)</f>
        <v>27084.06</v>
      </c>
      <c r="N70" s="273">
        <v>0</v>
      </c>
      <c r="O70" s="273">
        <v>0</v>
      </c>
      <c r="P70" s="273">
        <v>0</v>
      </c>
      <c r="Q70" s="277">
        <f t="shared" ref="Q70" si="61">IFERROR((N70+O70+P70)/(L70+O70+P70+N70),"")</f>
        <v>0</v>
      </c>
      <c r="R70" s="278"/>
    </row>
    <row r="71" s="243" customFormat="1" ht="24.75" customHeight="1" spans="1:18">
      <c r="A71" s="257">
        <v>45367</v>
      </c>
      <c r="B71" s="258" t="str">
        <f>IFERROR(VLOOKUP(E71,'FG TYPE'!$B:$E,4,FALSE),0)</f>
        <v>S01</v>
      </c>
      <c r="C71" s="259" t="s">
        <v>18</v>
      </c>
      <c r="D71" s="265">
        <v>20240305002</v>
      </c>
      <c r="E71" s="259" t="s">
        <v>24</v>
      </c>
      <c r="F71" s="261" t="str">
        <f>IFERROR(VLOOKUP(E71,'FG TYPE'!$B:$C,2,FALSE),0)</f>
        <v>0,080 A</v>
      </c>
      <c r="G71" s="259">
        <f>IFERROR(VLOOKUP(E71,'FG TYPE'!$B:$D,3,FALSE),0)</f>
        <v>16</v>
      </c>
      <c r="H71" s="262">
        <f t="shared" ref="H71" si="62">IF(M71="-",K71/I71/G71,M71/I71/60/G71)</f>
        <v>2.166</v>
      </c>
      <c r="I71" s="259">
        <v>15</v>
      </c>
      <c r="J71" s="259">
        <v>2</v>
      </c>
      <c r="K71" s="274">
        <v>519.84</v>
      </c>
      <c r="L71" s="271">
        <f>IF(ISBLANK(VLOOKUP(E71,'FG TYPE'!$B:$G,6,FALSE)),K71,VLOOKUP(E71,'FG TYPE'!$B:$G,6,FALSE)*M71/1000)</f>
        <v>519.84</v>
      </c>
      <c r="M71" s="272" t="str">
        <f>IF(ISBLANK(VLOOKUP(E71,'FG TYPE'!$B:$I,8,FALSE)),"-",VLOOKUP(E71,'FG TYPE'!$B:$I,8,FALSE)*K71)</f>
        <v>-</v>
      </c>
      <c r="N71" s="273">
        <v>0</v>
      </c>
      <c r="O71" s="273">
        <v>0</v>
      </c>
      <c r="P71" s="273">
        <v>0</v>
      </c>
      <c r="Q71" s="277">
        <f t="shared" ref="Q71" si="63">IFERROR((N71+O71+P71)/(L71+O71+P71+N71),"")</f>
        <v>0</v>
      </c>
      <c r="R71" s="278"/>
    </row>
    <row r="72" s="243" customFormat="1" ht="24.75" customHeight="1" spans="1:18">
      <c r="A72" s="257">
        <v>45369</v>
      </c>
      <c r="B72" s="258" t="str">
        <f>IFERROR(VLOOKUP(E72,'FG TYPE'!$B:$E,4,FALSE),0)</f>
        <v>Y01</v>
      </c>
      <c r="C72" s="259" t="s">
        <v>18</v>
      </c>
      <c r="D72" s="260">
        <v>20240122001</v>
      </c>
      <c r="E72" s="263" t="s">
        <v>31</v>
      </c>
      <c r="F72" s="261" t="str">
        <f>IFERROR(VLOOKUP(E72,'FG TYPE'!$B:$C,2,FALSE),0)</f>
        <v>MK09</v>
      </c>
      <c r="G72" s="259">
        <f>IFERROR(VLOOKUP(E72,'FG TYPE'!$B:$D,3,FALSE),0)</f>
        <v>50</v>
      </c>
      <c r="H72" s="262">
        <f t="shared" ref="H72" si="64">IF(M72="-",K72/I72/G72,M72/I72/60/G72)</f>
        <v>0.722125</v>
      </c>
      <c r="I72" s="259">
        <v>4</v>
      </c>
      <c r="J72" s="259">
        <v>2</v>
      </c>
      <c r="K72" s="270">
        <v>5450</v>
      </c>
      <c r="L72" s="271">
        <f>IF(ISBLANK(VLOOKUP(E72,'FG TYPE'!$B:$G,6,FALSE)),K72,VLOOKUP(E72,'FG TYPE'!$B:$G,6,FALSE)*M72/1000)</f>
        <v>189.77445</v>
      </c>
      <c r="M72" s="272">
        <f>IF(ISBLANK(VLOOKUP(E72,'FG TYPE'!$B:$I,8,FALSE)),"-",VLOOKUP(E72,'FG TYPE'!$B:$I,8,FALSE)*K72)</f>
        <v>8665.5</v>
      </c>
      <c r="N72" s="273">
        <v>0</v>
      </c>
      <c r="O72" s="273">
        <v>0</v>
      </c>
      <c r="P72" s="273">
        <v>0</v>
      </c>
      <c r="Q72" s="277">
        <f t="shared" ref="Q72" si="65">IFERROR((N72+O72+P72)/(L72+O72+P72+N72),"")</f>
        <v>0</v>
      </c>
      <c r="R72" s="278"/>
    </row>
    <row r="73" s="243" customFormat="1" ht="24.75" customHeight="1" spans="1:18">
      <c r="A73" s="257">
        <v>45369</v>
      </c>
      <c r="B73" s="258" t="str">
        <f>IFERROR(VLOOKUP(E73,'FG TYPE'!$B:$E,4,FALSE),0)</f>
        <v>Y01</v>
      </c>
      <c r="C73" s="259" t="s">
        <v>18</v>
      </c>
      <c r="D73" s="264">
        <v>20240124003</v>
      </c>
      <c r="E73" s="259" t="s">
        <v>37</v>
      </c>
      <c r="F73" s="261" t="str">
        <f>IFERROR(VLOOKUP(E73,'FG TYPE'!$B:$C,2,FALSE),0)</f>
        <v>28#*2C+24#*2C+AL+D+</v>
      </c>
      <c r="G73" s="259">
        <f>IFERROR(VLOOKUP(E73,'FG TYPE'!$B:$D,3,FALSE),0)</f>
        <v>60</v>
      </c>
      <c r="H73" s="262">
        <f t="shared" ref="H73" si="66">IF(M73="-",K73/I73/G73,M73/I73/60/G73)</f>
        <v>0.736458333333333</v>
      </c>
      <c r="I73" s="259">
        <v>2</v>
      </c>
      <c r="J73" s="259">
        <v>2</v>
      </c>
      <c r="K73" s="270">
        <v>1750</v>
      </c>
      <c r="L73" s="271">
        <f>IF(ISBLANK(VLOOKUP(E73,'FG TYPE'!$B:$G,6,FALSE)),K73,VLOOKUP(E73,'FG TYPE'!$B:$G,6,FALSE)*M73/1000)</f>
        <v>141.81006</v>
      </c>
      <c r="M73" s="272">
        <f>IF(ISBLANK(VLOOKUP(E73,'FG TYPE'!$B:$I,8,FALSE)),"-",VLOOKUP(E73,'FG TYPE'!$B:$I,8,FALSE)*K73)</f>
        <v>5302.5</v>
      </c>
      <c r="N73" s="273">
        <v>0</v>
      </c>
      <c r="O73" s="273">
        <v>0</v>
      </c>
      <c r="P73" s="273">
        <v>0</v>
      </c>
      <c r="Q73" s="277">
        <f t="shared" ref="Q73" si="67">IFERROR((N73+O73+P73)/(L73+O73+P73+N73),"")</f>
        <v>0</v>
      </c>
      <c r="R73" s="278"/>
    </row>
    <row r="74" s="243" customFormat="1" ht="24.75" customHeight="1" spans="1:18">
      <c r="A74" s="257">
        <v>45369</v>
      </c>
      <c r="B74" s="258" t="str">
        <f>IFERROR(VLOOKUP(E74,'FG TYPE'!$B:$E,4,FALSE),0)</f>
        <v>Y01</v>
      </c>
      <c r="C74" s="259" t="s">
        <v>18</v>
      </c>
      <c r="D74" s="265">
        <v>20240207006</v>
      </c>
      <c r="E74" s="259" t="s">
        <v>21</v>
      </c>
      <c r="F74" s="261" t="str">
        <f>IFERROR(VLOOKUP(E74,'FG TYPE'!$B:$C,2,FALSE),0)</f>
        <v>28#*2C+24#*2C+AL+D+</v>
      </c>
      <c r="G74" s="259">
        <f>IFERROR(VLOOKUP(E74,'FG TYPE'!$B:$D,3,FALSE),0)</f>
        <v>60</v>
      </c>
      <c r="H74" s="262">
        <f t="shared" ref="H74" si="68">IF(M74="-",K74/I74/G74,M74/I74/60/G74)</f>
        <v>0.791447222222222</v>
      </c>
      <c r="I74" s="259">
        <v>10</v>
      </c>
      <c r="J74" s="259">
        <v>2</v>
      </c>
      <c r="K74" s="270">
        <v>15655</v>
      </c>
      <c r="L74" s="271">
        <f>IF(ISBLANK(VLOOKUP(E74,'FG TYPE'!$B:$G,6,FALSE)),K74,VLOOKUP(E74,'FG TYPE'!$B:$G,6,FALSE)*M74/1000)</f>
        <v>761.9927224</v>
      </c>
      <c r="M74" s="272">
        <f>IF(ISBLANK(VLOOKUP(E74,'FG TYPE'!$B:$I,8,FALSE)),"-",VLOOKUP(E74,'FG TYPE'!$B:$I,8,FALSE)*K74)</f>
        <v>28492.1</v>
      </c>
      <c r="N74" s="273">
        <v>0</v>
      </c>
      <c r="O74" s="273">
        <v>0</v>
      </c>
      <c r="P74" s="273">
        <v>0</v>
      </c>
      <c r="Q74" s="277">
        <f t="shared" ref="Q74" si="69">IFERROR((N74+O74+P74)/(L74+O74+P74+N74),"")</f>
        <v>0</v>
      </c>
      <c r="R74" s="278"/>
    </row>
    <row r="75" s="243" customFormat="1" ht="24.75" customHeight="1" spans="1:18">
      <c r="A75" s="257">
        <v>45369</v>
      </c>
      <c r="B75" s="258" t="str">
        <f>IFERROR(VLOOKUP(E75,'FG TYPE'!$B:$E,4,FALSE),0)</f>
        <v>Y01</v>
      </c>
      <c r="C75" s="259" t="s">
        <v>18</v>
      </c>
      <c r="D75" s="264">
        <v>20240301002</v>
      </c>
      <c r="E75" s="259" t="s">
        <v>23</v>
      </c>
      <c r="F75" s="261" t="str">
        <f>IFERROR(VLOOKUP(E75,'FG TYPE'!$B:$C,2,FALSE),0)</f>
        <v>MM38 / MP98</v>
      </c>
      <c r="G75" s="259">
        <f>IFERROR(VLOOKUP(E75,'FG TYPE'!$B:$D,3,FALSE),0)</f>
        <v>50</v>
      </c>
      <c r="H75" s="262">
        <f t="shared" ref="H75" si="70">IF(M75="-",K75/I75/G75,M75/I75/60/G75)</f>
        <v>0.805375</v>
      </c>
      <c r="I75" s="259">
        <v>10</v>
      </c>
      <c r="J75" s="259">
        <v>2</v>
      </c>
      <c r="K75" s="270">
        <v>18950</v>
      </c>
      <c r="L75" s="271">
        <f>IF(ISBLANK(VLOOKUP(E75,'FG TYPE'!$B:$G,6,FALSE)),K75,VLOOKUP(E75,'FG TYPE'!$B:$G,6,FALSE)*M75/1000)</f>
        <v>435.09579</v>
      </c>
      <c r="M75" s="272">
        <f>IF(ISBLANK(VLOOKUP(E75,'FG TYPE'!$B:$I,8,FALSE)),"-",VLOOKUP(E75,'FG TYPE'!$B:$I,8,FALSE)*K75)</f>
        <v>24161.25</v>
      </c>
      <c r="N75" s="273">
        <v>0</v>
      </c>
      <c r="O75" s="273">
        <v>0</v>
      </c>
      <c r="P75" s="273">
        <v>0</v>
      </c>
      <c r="Q75" s="277">
        <f t="shared" ref="Q75" si="71">IFERROR((N75+O75+P75)/(L75+O75+P75+N75),"")</f>
        <v>0</v>
      </c>
      <c r="R75" s="278"/>
    </row>
    <row r="76" s="242" customFormat="1" ht="25.5" customHeight="1" spans="1:18">
      <c r="A76" s="257">
        <v>45369</v>
      </c>
      <c r="B76" s="258" t="str">
        <f>IFERROR(VLOOKUP(E76,'FG TYPE'!$B:$E,4,FALSE),0)</f>
        <v>S01</v>
      </c>
      <c r="C76" s="259" t="s">
        <v>18</v>
      </c>
      <c r="D76" s="265">
        <v>20240305002</v>
      </c>
      <c r="E76" s="259" t="s">
        <v>24</v>
      </c>
      <c r="F76" s="261" t="str">
        <f>IFERROR(VLOOKUP(E76,'FG TYPE'!$B:$C,2,FALSE),0)</f>
        <v>0,080 A</v>
      </c>
      <c r="G76" s="259">
        <f>IFERROR(VLOOKUP(E76,'FG TYPE'!$B:$D,3,FALSE),0)</f>
        <v>16</v>
      </c>
      <c r="H76" s="262">
        <f t="shared" ref="H76" si="72">IF(M76="-",K76/I76/G76,M76/I76/60/G76)</f>
        <v>1.57265625</v>
      </c>
      <c r="I76" s="259">
        <v>24</v>
      </c>
      <c r="J76" s="259">
        <v>2</v>
      </c>
      <c r="K76" s="274">
        <v>603.9</v>
      </c>
      <c r="L76" s="271">
        <f>IF(ISBLANK(VLOOKUP(E76,'FG TYPE'!$B:$G,6,FALSE)),K76,VLOOKUP(E76,'FG TYPE'!$B:$G,6,FALSE)*M76/1000)</f>
        <v>603.9</v>
      </c>
      <c r="M76" s="272" t="str">
        <f>IF(ISBLANK(VLOOKUP(E76,'FG TYPE'!$B:$I,8,FALSE)),"-",VLOOKUP(E76,'FG TYPE'!$B:$I,8,FALSE)*K76)</f>
        <v>-</v>
      </c>
      <c r="N76" s="273">
        <v>0</v>
      </c>
      <c r="O76" s="273">
        <v>0</v>
      </c>
      <c r="P76" s="273">
        <v>0</v>
      </c>
      <c r="Q76" s="277">
        <f t="shared" ref="Q76" si="73">IFERROR((N76+O76+P76)/(L76+O76+P76+N76),"")</f>
        <v>0</v>
      </c>
      <c r="R76" s="278"/>
    </row>
    <row r="77" s="242" customFormat="1" ht="25.5" customHeight="1" spans="1:18">
      <c r="A77" s="257">
        <v>45370</v>
      </c>
      <c r="B77" s="258" t="str">
        <f>IFERROR(VLOOKUP(E77,'FG TYPE'!$B:$E,4,FALSE),0)</f>
        <v>Y01</v>
      </c>
      <c r="C77" s="259" t="s">
        <v>18</v>
      </c>
      <c r="D77" s="265">
        <v>20240207004</v>
      </c>
      <c r="E77" s="259" t="s">
        <v>19</v>
      </c>
      <c r="F77" s="261" t="str">
        <f>IFERROR(VLOOKUP(E77,'FG TYPE'!$B:$C,2,FALSE),0)</f>
        <v>MK83</v>
      </c>
      <c r="G77" s="259">
        <f>IFERROR(VLOOKUP(E77,'FG TYPE'!$B:$D,3,FALSE),0)</f>
        <v>60</v>
      </c>
      <c r="H77" s="262">
        <f t="shared" ref="H77" si="74">IF(M77="-",K77/I77/G77,M77/I77/60/G77)</f>
        <v>0.772916666666667</v>
      </c>
      <c r="I77" s="259">
        <v>1</v>
      </c>
      <c r="J77" s="259">
        <v>2</v>
      </c>
      <c r="K77" s="270">
        <v>1750</v>
      </c>
      <c r="L77" s="271">
        <f>IF(ISBLANK(VLOOKUP(E77,'FG TYPE'!$B:$G,6,FALSE)),K77,VLOOKUP(E77,'FG TYPE'!$B:$G,6,FALSE)*M77/1000)</f>
        <v>56.0412195</v>
      </c>
      <c r="M77" s="272">
        <f>IF(ISBLANK(VLOOKUP(E77,'FG TYPE'!$B:$I,8,FALSE)),"-",VLOOKUP(E77,'FG TYPE'!$B:$I,8,FALSE)*K77)</f>
        <v>2782.5</v>
      </c>
      <c r="N77" s="273">
        <v>0</v>
      </c>
      <c r="O77" s="273">
        <v>0</v>
      </c>
      <c r="P77" s="273">
        <v>0</v>
      </c>
      <c r="Q77" s="277">
        <f t="shared" ref="Q77" si="75">IFERROR((N77+O77+P77)/(L77+O77+P77+N77),"")</f>
        <v>0</v>
      </c>
      <c r="R77" s="278"/>
    </row>
    <row r="78" s="243" customFormat="1" ht="24.75" customHeight="1" spans="1:18">
      <c r="A78" s="257">
        <v>45370</v>
      </c>
      <c r="B78" s="258" t="str">
        <f>IFERROR(VLOOKUP(E78,'FG TYPE'!$B:$E,4,FALSE),0)</f>
        <v>Y01</v>
      </c>
      <c r="C78" s="259" t="s">
        <v>18</v>
      </c>
      <c r="D78" s="265">
        <v>20240301004</v>
      </c>
      <c r="E78" s="259" t="s">
        <v>19</v>
      </c>
      <c r="F78" s="261" t="str">
        <f>IFERROR(VLOOKUP(E78,'FG TYPE'!$B:$C,2,FALSE),0)</f>
        <v>MK83</v>
      </c>
      <c r="G78" s="259">
        <f>IFERROR(VLOOKUP(E78,'FG TYPE'!$B:$D,3,FALSE),0)</f>
        <v>60</v>
      </c>
      <c r="H78" s="262">
        <f t="shared" ref="H78" si="76">IF(M78="-",K78/I78/G78,M78/I78/60/G78)</f>
        <v>0.850378205128205</v>
      </c>
      <c r="I78" s="259">
        <v>13</v>
      </c>
      <c r="J78" s="259">
        <v>2</v>
      </c>
      <c r="K78" s="270">
        <v>25030</v>
      </c>
      <c r="L78" s="271">
        <f>IF(ISBLANK(VLOOKUP(E78,'FG TYPE'!$B:$G,6,FALSE)),K78,VLOOKUP(E78,'FG TYPE'!$B:$G,6,FALSE)*M78/1000)</f>
        <v>801.54955662</v>
      </c>
      <c r="M78" s="272">
        <f>IF(ISBLANK(VLOOKUP(E78,'FG TYPE'!$B:$I,8,FALSE)),"-",VLOOKUP(E78,'FG TYPE'!$B:$I,8,FALSE)*K78)</f>
        <v>39797.7</v>
      </c>
      <c r="N78" s="273">
        <v>0</v>
      </c>
      <c r="O78" s="273">
        <v>0</v>
      </c>
      <c r="P78" s="273">
        <v>0</v>
      </c>
      <c r="Q78" s="277">
        <f t="shared" ref="Q78" si="77">IFERROR((N78+O78+P78)/(L78+O78+P78+N78),"")</f>
        <v>0</v>
      </c>
      <c r="R78" s="278"/>
    </row>
    <row r="79" s="243" customFormat="1" ht="24.75" customHeight="1" spans="1:18">
      <c r="A79" s="257">
        <v>45370</v>
      </c>
      <c r="B79" s="258" t="str">
        <f>IFERROR(VLOOKUP(E79,'FG TYPE'!$B:$E,4,FALSE),0)</f>
        <v>Y01</v>
      </c>
      <c r="C79" s="259" t="s">
        <v>18</v>
      </c>
      <c r="D79" s="264">
        <v>20240301002</v>
      </c>
      <c r="E79" s="259" t="s">
        <v>23</v>
      </c>
      <c r="F79" s="261" t="str">
        <f>IFERROR(VLOOKUP(E79,'FG TYPE'!$B:$C,2,FALSE),0)</f>
        <v>MM38 / MP98</v>
      </c>
      <c r="G79" s="259">
        <f>IFERROR(VLOOKUP(E79,'FG TYPE'!$B:$D,3,FALSE),0)</f>
        <v>50</v>
      </c>
      <c r="H79" s="262">
        <f t="shared" ref="H79" si="78">IF(M79="-",K79/I79/G79,M79/I79/60/G79)</f>
        <v>0.829691071428571</v>
      </c>
      <c r="I79" s="259">
        <v>14</v>
      </c>
      <c r="J79" s="259">
        <v>2</v>
      </c>
      <c r="K79" s="270">
        <v>27331</v>
      </c>
      <c r="L79" s="271">
        <f>IF(ISBLANK(VLOOKUP(E79,'FG TYPE'!$B:$G,6,FALSE)),K79,VLOOKUP(E79,'FG TYPE'!$B:$G,6,FALSE)*M79/1000)</f>
        <v>627.5252262</v>
      </c>
      <c r="M79" s="272">
        <f>IF(ISBLANK(VLOOKUP(E79,'FG TYPE'!$B:$I,8,FALSE)),"-",VLOOKUP(E79,'FG TYPE'!$B:$I,8,FALSE)*K79)</f>
        <v>34847.025</v>
      </c>
      <c r="N79" s="273">
        <v>0</v>
      </c>
      <c r="O79" s="273">
        <v>0</v>
      </c>
      <c r="P79" s="273">
        <v>0</v>
      </c>
      <c r="Q79" s="277">
        <f t="shared" ref="Q79" si="79">IFERROR((N79+O79+P79)/(L79+O79+P79+N79),"")</f>
        <v>0</v>
      </c>
      <c r="R79" s="278"/>
    </row>
    <row r="80" s="243" customFormat="1" ht="24.75" customHeight="1" spans="1:18">
      <c r="A80" s="257">
        <v>45370</v>
      </c>
      <c r="B80" s="258" t="str">
        <f>IFERROR(VLOOKUP(E80,'FG TYPE'!$B:$E,4,FALSE),0)</f>
        <v>S01</v>
      </c>
      <c r="C80" s="259" t="s">
        <v>18</v>
      </c>
      <c r="D80" s="260">
        <v>20240206020</v>
      </c>
      <c r="E80" s="259" t="s">
        <v>20</v>
      </c>
      <c r="F80" s="261" t="str">
        <f>IFERROR(VLOOKUP(E80,'FG TYPE'!$B:$C,2,FALSE),0)</f>
        <v>0,080 UEW</v>
      </c>
      <c r="G80" s="259">
        <f>IFERROR(VLOOKUP(E80,'FG TYPE'!$B:$D,3,FALSE),0)</f>
        <v>13</v>
      </c>
      <c r="H80" s="262">
        <f t="shared" ref="H80:H81" si="80">IF(M80="-",K80/I80/G80,M80/I80/60/G80)</f>
        <v>0.738769230769231</v>
      </c>
      <c r="I80" s="259">
        <v>10</v>
      </c>
      <c r="J80" s="259">
        <v>2</v>
      </c>
      <c r="K80" s="274">
        <v>96.04</v>
      </c>
      <c r="L80" s="271">
        <f>IF(ISBLANK(VLOOKUP(E80,'FG TYPE'!$B:$G,6,FALSE)),K80,VLOOKUP(E80,'FG TYPE'!$B:$G,6,FALSE)*M80/1000)</f>
        <v>96.04</v>
      </c>
      <c r="M80" s="272" t="str">
        <f>IF(ISBLANK(VLOOKUP(E80,'FG TYPE'!$B:$I,8,FALSE)),"-",VLOOKUP(E80,'FG TYPE'!$B:$I,8,FALSE)*K80)</f>
        <v>-</v>
      </c>
      <c r="N80" s="273">
        <v>0</v>
      </c>
      <c r="O80" s="273">
        <v>0</v>
      </c>
      <c r="P80" s="273">
        <v>0</v>
      </c>
      <c r="Q80" s="277">
        <f t="shared" ref="Q80:Q81" si="81">IFERROR((N80+O80+P80)/(L80+O80+P80+N80),"")</f>
        <v>0</v>
      </c>
      <c r="R80" s="278"/>
    </row>
    <row r="81" s="243" customFormat="1" ht="24.75" customHeight="1" spans="1:18">
      <c r="A81" s="257">
        <v>45370</v>
      </c>
      <c r="B81" s="258" t="str">
        <f>IFERROR(VLOOKUP(E81,'FG TYPE'!$B:$E,4,FALSE),0)</f>
        <v>S01</v>
      </c>
      <c r="C81" s="259" t="s">
        <v>18</v>
      </c>
      <c r="D81" s="264">
        <v>20240313001</v>
      </c>
      <c r="E81" s="259" t="s">
        <v>24</v>
      </c>
      <c r="F81" s="261" t="str">
        <f>IFERROR(VLOOKUP(E81,'FG TYPE'!$B:$C,2,FALSE),0)</f>
        <v>0,080 A</v>
      </c>
      <c r="G81" s="259">
        <f>IFERROR(VLOOKUP(E81,'FG TYPE'!$B:$D,3,FALSE),0)</f>
        <v>16</v>
      </c>
      <c r="H81" s="262">
        <f t="shared" si="80"/>
        <v>1.04265625</v>
      </c>
      <c r="I81" s="259">
        <v>24</v>
      </c>
      <c r="J81" s="259">
        <v>2</v>
      </c>
      <c r="K81" s="274">
        <v>400.38</v>
      </c>
      <c r="L81" s="271">
        <f>IF(ISBLANK(VLOOKUP(E81,'FG TYPE'!$B:$G,6,FALSE)),K81,VLOOKUP(E81,'FG TYPE'!$B:$G,6,FALSE)*M81/1000)</f>
        <v>400.38</v>
      </c>
      <c r="M81" s="272" t="str">
        <f>IF(ISBLANK(VLOOKUP(E81,'FG TYPE'!$B:$I,8,FALSE)),"-",VLOOKUP(E81,'FG TYPE'!$B:$I,8,FALSE)*K81)</f>
        <v>-</v>
      </c>
      <c r="N81" s="273">
        <v>0</v>
      </c>
      <c r="O81" s="273">
        <v>0</v>
      </c>
      <c r="P81" s="273">
        <v>0</v>
      </c>
      <c r="Q81" s="277">
        <f t="shared" si="81"/>
        <v>0</v>
      </c>
      <c r="R81" s="278"/>
    </row>
    <row r="82" s="243" customFormat="1" ht="24.75" customHeight="1" spans="1:18">
      <c r="A82" s="257">
        <v>45371</v>
      </c>
      <c r="B82" s="258" t="str">
        <f>IFERROR(VLOOKUP(E82,'FG TYPE'!$B:$E,4,FALSE),0)</f>
        <v>Y01</v>
      </c>
      <c r="C82" s="259" t="s">
        <v>18</v>
      </c>
      <c r="D82" s="265">
        <v>20240130001</v>
      </c>
      <c r="E82" s="259" t="s">
        <v>33</v>
      </c>
      <c r="F82" s="261" t="str">
        <f>IFERROR(VLOOKUP(E82,'FG TYPE'!$B:$C,2,FALSE),0)</f>
        <v>MB50</v>
      </c>
      <c r="G82" s="259">
        <f>IFERROR(VLOOKUP(E82,'FG TYPE'!$B:$D,3,FALSE),0)</f>
        <v>80</v>
      </c>
      <c r="H82" s="262">
        <f t="shared" ref="H82" si="82">IF(M82="-",K82/I82/G82,M82/I82/60/G82)</f>
        <v>0.704609375</v>
      </c>
      <c r="I82" s="259">
        <v>4</v>
      </c>
      <c r="J82" s="259">
        <v>2</v>
      </c>
      <c r="K82" s="270">
        <v>8700</v>
      </c>
      <c r="L82" s="271">
        <f>IF(ISBLANK(VLOOKUP(E82,'FG TYPE'!$B:$G,6,FALSE)),K82,VLOOKUP(E82,'FG TYPE'!$B:$G,6,FALSE)*M82/1000)</f>
        <v>114.91784325</v>
      </c>
      <c r="M82" s="272">
        <f>IF(ISBLANK(VLOOKUP(E82,'FG TYPE'!$B:$I,8,FALSE)),"-",VLOOKUP(E82,'FG TYPE'!$B:$I,8,FALSE)*K82)</f>
        <v>13528.5</v>
      </c>
      <c r="N82" s="273">
        <v>0</v>
      </c>
      <c r="O82" s="273">
        <v>0</v>
      </c>
      <c r="P82" s="273">
        <v>0</v>
      </c>
      <c r="Q82" s="277">
        <f t="shared" ref="Q82" si="83">IFERROR((N82+O82+P82)/(L82+O82+P82+N82),"")</f>
        <v>0</v>
      </c>
      <c r="R82" s="278"/>
    </row>
    <row r="83" s="243" customFormat="1" ht="24.75" customHeight="1" spans="1:18">
      <c r="A83" s="257">
        <v>45371</v>
      </c>
      <c r="B83" s="258" t="str">
        <f>IFERROR(VLOOKUP(E83,'FG TYPE'!$B:$E,4,FALSE),0)</f>
        <v>Y01</v>
      </c>
      <c r="C83" s="259" t="s">
        <v>18</v>
      </c>
      <c r="D83" s="264">
        <v>20240301002</v>
      </c>
      <c r="E83" s="259" t="s">
        <v>23</v>
      </c>
      <c r="F83" s="261" t="str">
        <f>IFERROR(VLOOKUP(E83,'FG TYPE'!$B:$C,2,FALSE),0)</f>
        <v>MM38 / MP98</v>
      </c>
      <c r="G83" s="259">
        <f>IFERROR(VLOOKUP(E83,'FG TYPE'!$B:$D,3,FALSE),0)</f>
        <v>50</v>
      </c>
      <c r="H83" s="262">
        <f t="shared" ref="H83:H84" si="84">IF(M83="-",K83/I83/G83,M83/I83/60/G83)</f>
        <v>0.7333375</v>
      </c>
      <c r="I83" s="259">
        <v>8</v>
      </c>
      <c r="J83" s="259">
        <v>2</v>
      </c>
      <c r="K83" s="270">
        <v>13804</v>
      </c>
      <c r="L83" s="271">
        <f>IF(ISBLANK(VLOOKUP(E83,'FG TYPE'!$B:$G,6,FALSE)),K83,VLOOKUP(E83,'FG TYPE'!$B:$G,6,FALSE)*M83/1000)</f>
        <v>316.9426008</v>
      </c>
      <c r="M83" s="272">
        <f>IF(ISBLANK(VLOOKUP(E83,'FG TYPE'!$B:$I,8,FALSE)),"-",VLOOKUP(E83,'FG TYPE'!$B:$I,8,FALSE)*K83)</f>
        <v>17600.1</v>
      </c>
      <c r="N83" s="273">
        <v>0</v>
      </c>
      <c r="O83" s="273">
        <v>0</v>
      </c>
      <c r="P83" s="273">
        <v>0</v>
      </c>
      <c r="Q83" s="277">
        <f t="shared" ref="Q83:Q84" si="85">IFERROR((N83+O83+P83)/(L83+O83+P83+N83),"")</f>
        <v>0</v>
      </c>
      <c r="R83" s="278"/>
    </row>
    <row r="84" s="243" customFormat="1" ht="24.75" customHeight="1" spans="1:18">
      <c r="A84" s="257">
        <v>45371</v>
      </c>
      <c r="B84" s="258" t="str">
        <f>IFERROR(VLOOKUP(E84,'FG TYPE'!$B:$E,4,FALSE),0)</f>
        <v>Y01</v>
      </c>
      <c r="C84" s="259" t="s">
        <v>18</v>
      </c>
      <c r="D84" s="265">
        <v>20240301004</v>
      </c>
      <c r="E84" s="259" t="s">
        <v>19</v>
      </c>
      <c r="F84" s="261" t="str">
        <f>IFERROR(VLOOKUP(E84,'FG TYPE'!$B:$C,2,FALSE),0)</f>
        <v>MK83</v>
      </c>
      <c r="G84" s="259">
        <f>IFERROR(VLOOKUP(E84,'FG TYPE'!$B:$D,3,FALSE),0)</f>
        <v>60</v>
      </c>
      <c r="H84" s="262">
        <f t="shared" si="84"/>
        <v>0.889327380952381</v>
      </c>
      <c r="I84" s="259">
        <v>14</v>
      </c>
      <c r="J84" s="259">
        <v>2</v>
      </c>
      <c r="K84" s="270">
        <v>28190</v>
      </c>
      <c r="L84" s="271">
        <f>IF(ISBLANK(VLOOKUP(E84,'FG TYPE'!$B:$G,6,FALSE)),K84,VLOOKUP(E84,'FG TYPE'!$B:$G,6,FALSE)*M84/1000)</f>
        <v>902.74398726</v>
      </c>
      <c r="M84" s="272">
        <f>IF(ISBLANK(VLOOKUP(E84,'FG TYPE'!$B:$I,8,FALSE)),"-",VLOOKUP(E84,'FG TYPE'!$B:$I,8,FALSE)*K84)</f>
        <v>44822.1</v>
      </c>
      <c r="N84" s="273">
        <v>0</v>
      </c>
      <c r="O84" s="273">
        <v>0</v>
      </c>
      <c r="P84" s="273">
        <v>0</v>
      </c>
      <c r="Q84" s="277">
        <f t="shared" si="85"/>
        <v>0</v>
      </c>
      <c r="R84" s="278"/>
    </row>
    <row r="85" s="243" customFormat="1" ht="24.75" customHeight="1" spans="1:18">
      <c r="A85" s="257">
        <v>45371</v>
      </c>
      <c r="B85" s="258" t="str">
        <f>IFERROR(VLOOKUP(E85,'FG TYPE'!$B:$E,4,FALSE),0)</f>
        <v>S01</v>
      </c>
      <c r="C85" s="259" t="s">
        <v>18</v>
      </c>
      <c r="D85" s="260">
        <v>20240206020</v>
      </c>
      <c r="E85" s="259" t="s">
        <v>20</v>
      </c>
      <c r="F85" s="261" t="str">
        <f>IFERROR(VLOOKUP(E85,'FG TYPE'!$B:$C,2,FALSE),0)</f>
        <v>0,080 UEW</v>
      </c>
      <c r="G85" s="259">
        <f>IFERROR(VLOOKUP(E85,'FG TYPE'!$B:$D,3,FALSE),0)</f>
        <v>13</v>
      </c>
      <c r="H85" s="262">
        <f t="shared" ref="H85:H87" si="86">IF(M85="-",K85/I85/G85,M85/I85/60/G85)</f>
        <v>0.723406593406593</v>
      </c>
      <c r="I85" s="259">
        <v>14</v>
      </c>
      <c r="J85" s="259">
        <v>2</v>
      </c>
      <c r="K85" s="274">
        <v>131.66</v>
      </c>
      <c r="L85" s="271">
        <f>IF(ISBLANK(VLOOKUP(E85,'FG TYPE'!$B:$G,6,FALSE)),K85,VLOOKUP(E85,'FG TYPE'!$B:$G,6,FALSE)*M85/1000)</f>
        <v>131.66</v>
      </c>
      <c r="M85" s="272" t="str">
        <f>IF(ISBLANK(VLOOKUP(E85,'FG TYPE'!$B:$I,8,FALSE)),"-",VLOOKUP(E85,'FG TYPE'!$B:$I,8,FALSE)*K85)</f>
        <v>-</v>
      </c>
      <c r="N85" s="273">
        <v>0</v>
      </c>
      <c r="O85" s="273">
        <v>0</v>
      </c>
      <c r="P85" s="273">
        <v>0</v>
      </c>
      <c r="Q85" s="277">
        <f t="shared" ref="Q85:Q87" si="87">IFERROR((N85+O85+P85)/(L85+O85+P85+N85),"")</f>
        <v>0</v>
      </c>
      <c r="R85" s="278"/>
    </row>
    <row r="86" s="243" customFormat="1" ht="24.75" customHeight="1" spans="1:18">
      <c r="A86" s="257">
        <v>45371</v>
      </c>
      <c r="B86" s="258" t="str">
        <f>IFERROR(VLOOKUP(E86,'FG TYPE'!$B:$E,4,FALSE),0)</f>
        <v>S01</v>
      </c>
      <c r="C86" s="259" t="s">
        <v>18</v>
      </c>
      <c r="D86" s="265">
        <v>20240306002</v>
      </c>
      <c r="E86" s="259" t="s">
        <v>30</v>
      </c>
      <c r="F86" s="261" t="str">
        <f>IFERROR(VLOOKUP(E86,'FG TYPE'!$B:$C,2,FALSE),0)</f>
        <v>0,160 A</v>
      </c>
      <c r="G86" s="259">
        <f>IFERROR(VLOOKUP(E86,'FG TYPE'!$B:$D,3,FALSE),0)</f>
        <v>56</v>
      </c>
      <c r="H86" s="262">
        <f t="shared" si="86"/>
        <v>0.746071428571429</v>
      </c>
      <c r="I86" s="259">
        <v>8</v>
      </c>
      <c r="J86" s="259">
        <v>2</v>
      </c>
      <c r="K86" s="274">
        <v>334.24</v>
      </c>
      <c r="L86" s="271">
        <f>IF(ISBLANK(VLOOKUP(E86,'FG TYPE'!$B:$G,6,FALSE)),K86,VLOOKUP(E86,'FG TYPE'!$B:$G,6,FALSE)*M86/1000)</f>
        <v>334.24</v>
      </c>
      <c r="M86" s="272" t="str">
        <f>IF(ISBLANK(VLOOKUP(E86,'FG TYPE'!$B:$I,8,FALSE)),"-",VLOOKUP(E86,'FG TYPE'!$B:$I,8,FALSE)*K86)</f>
        <v>-</v>
      </c>
      <c r="N86" s="273">
        <v>0</v>
      </c>
      <c r="O86" s="273">
        <v>0</v>
      </c>
      <c r="P86" s="273">
        <v>0</v>
      </c>
      <c r="Q86" s="277">
        <f t="shared" si="87"/>
        <v>0</v>
      </c>
      <c r="R86" s="278"/>
    </row>
    <row r="87" s="243" customFormat="1" ht="24.75" customHeight="1" spans="1:18">
      <c r="A87" s="257">
        <v>45371</v>
      </c>
      <c r="B87" s="258" t="str">
        <f>IFERROR(VLOOKUP(E87,'FG TYPE'!$B:$E,4,FALSE),0)</f>
        <v>S01</v>
      </c>
      <c r="C87" s="259" t="s">
        <v>18</v>
      </c>
      <c r="D87" s="264">
        <v>20240313001</v>
      </c>
      <c r="E87" s="259" t="s">
        <v>24</v>
      </c>
      <c r="F87" s="261" t="str">
        <f>IFERROR(VLOOKUP(E87,'FG TYPE'!$B:$C,2,FALSE),0)</f>
        <v>0,080 A</v>
      </c>
      <c r="G87" s="259">
        <f>IFERROR(VLOOKUP(E87,'FG TYPE'!$B:$D,3,FALSE),0)</f>
        <v>16</v>
      </c>
      <c r="H87" s="262">
        <f t="shared" si="86"/>
        <v>0.891927083333333</v>
      </c>
      <c r="I87" s="259">
        <v>24</v>
      </c>
      <c r="J87" s="259">
        <v>2</v>
      </c>
      <c r="K87" s="274">
        <v>342.5</v>
      </c>
      <c r="L87" s="271">
        <f>IF(ISBLANK(VLOOKUP(E87,'FG TYPE'!$B:$G,6,FALSE)),K87,VLOOKUP(E87,'FG TYPE'!$B:$G,6,FALSE)*M87/1000)</f>
        <v>342.5</v>
      </c>
      <c r="M87" s="272" t="str">
        <f>IF(ISBLANK(VLOOKUP(E87,'FG TYPE'!$B:$I,8,FALSE)),"-",VLOOKUP(E87,'FG TYPE'!$B:$I,8,FALSE)*K87)</f>
        <v>-</v>
      </c>
      <c r="N87" s="273">
        <v>0</v>
      </c>
      <c r="O87" s="273">
        <v>0</v>
      </c>
      <c r="P87" s="273">
        <v>0</v>
      </c>
      <c r="Q87" s="277">
        <f t="shared" si="87"/>
        <v>0</v>
      </c>
      <c r="R87" s="278"/>
    </row>
    <row r="88" s="243" customFormat="1" ht="24.75" customHeight="1" spans="1:18">
      <c r="A88" s="257">
        <v>45372</v>
      </c>
      <c r="B88" s="258" t="str">
        <f>IFERROR(VLOOKUP(E88,'FG TYPE'!$B:$E,4,FALSE),0)</f>
        <v>Y01</v>
      </c>
      <c r="C88" s="259" t="s">
        <v>18</v>
      </c>
      <c r="D88" s="265">
        <v>20240130001</v>
      </c>
      <c r="E88" s="259" t="s">
        <v>33</v>
      </c>
      <c r="F88" s="261" t="str">
        <f>IFERROR(VLOOKUP(E88,'FG TYPE'!$B:$C,2,FALSE),0)</f>
        <v>MB50</v>
      </c>
      <c r="G88" s="259">
        <f>IFERROR(VLOOKUP(E88,'FG TYPE'!$B:$D,3,FALSE),0)</f>
        <v>80</v>
      </c>
      <c r="H88" s="262">
        <f t="shared" ref="H88:H90" si="88">IF(M88="-",K88/I88/G88,M88/I88/60/G88)</f>
        <v>0.877927083333333</v>
      </c>
      <c r="I88" s="259">
        <v>6</v>
      </c>
      <c r="J88" s="259">
        <v>2</v>
      </c>
      <c r="K88" s="270">
        <v>16260</v>
      </c>
      <c r="L88" s="271">
        <f>IF(ISBLANK(VLOOKUP(E88,'FG TYPE'!$B:$G,6,FALSE)),K88,VLOOKUP(E88,'FG TYPE'!$B:$G,6,FALSE)*M88/1000)</f>
        <v>214.77748635</v>
      </c>
      <c r="M88" s="272">
        <f>IF(ISBLANK(VLOOKUP(E88,'FG TYPE'!$B:$I,8,FALSE)),"-",VLOOKUP(E88,'FG TYPE'!$B:$I,8,FALSE)*K88)</f>
        <v>25284.3</v>
      </c>
      <c r="N88" s="273">
        <v>0</v>
      </c>
      <c r="O88" s="273">
        <v>0</v>
      </c>
      <c r="P88" s="273">
        <v>0</v>
      </c>
      <c r="Q88" s="277">
        <f t="shared" ref="Q88:Q90" si="89">IFERROR((N88+O88+P88)/(L88+O88+P88+N88),"")</f>
        <v>0</v>
      </c>
      <c r="R88" s="278"/>
    </row>
    <row r="89" s="243" customFormat="1" ht="24.75" customHeight="1" spans="1:18">
      <c r="A89" s="257">
        <v>45372</v>
      </c>
      <c r="B89" s="258" t="str">
        <f>IFERROR(VLOOKUP(E89,'FG TYPE'!$B:$E,4,FALSE),0)</f>
        <v>Y01</v>
      </c>
      <c r="C89" s="259" t="s">
        <v>18</v>
      </c>
      <c r="D89" s="260">
        <v>20240304012</v>
      </c>
      <c r="E89" s="259" t="s">
        <v>33</v>
      </c>
      <c r="F89" s="261" t="str">
        <f>IFERROR(VLOOKUP(E89,'FG TYPE'!$B:$C,2,FALSE),0)</f>
        <v>MB50</v>
      </c>
      <c r="G89" s="259">
        <f>IFERROR(VLOOKUP(E89,'FG TYPE'!$B:$D,3,FALSE),0)</f>
        <v>80</v>
      </c>
      <c r="H89" s="262">
        <f t="shared" si="88"/>
        <v>0.729014236111111</v>
      </c>
      <c r="I89" s="259">
        <v>6</v>
      </c>
      <c r="J89" s="259">
        <v>2</v>
      </c>
      <c r="K89" s="270">
        <v>13502</v>
      </c>
      <c r="L89" s="271">
        <f>IF(ISBLANK(VLOOKUP(E89,'FG TYPE'!$B:$G,6,FALSE)),K89,VLOOKUP(E89,'FG TYPE'!$B:$G,6,FALSE)*M89/1000)</f>
        <v>178.347209145</v>
      </c>
      <c r="M89" s="272">
        <f>IF(ISBLANK(VLOOKUP(E89,'FG TYPE'!$B:$I,8,FALSE)),"-",VLOOKUP(E89,'FG TYPE'!$B:$I,8,FALSE)*K89)</f>
        <v>20995.61</v>
      </c>
      <c r="N89" s="273">
        <v>0</v>
      </c>
      <c r="O89" s="273">
        <v>0</v>
      </c>
      <c r="P89" s="273">
        <v>0</v>
      </c>
      <c r="Q89" s="277">
        <f t="shared" si="89"/>
        <v>0</v>
      </c>
      <c r="R89" s="278"/>
    </row>
    <row r="90" s="242" customFormat="1" ht="24.75" customHeight="1" spans="1:18">
      <c r="A90" s="257">
        <v>45372</v>
      </c>
      <c r="B90" s="258" t="str">
        <f>IFERROR(VLOOKUP(E90,'FG TYPE'!$B:$E,4,FALSE),0)</f>
        <v>Y01</v>
      </c>
      <c r="C90" s="259" t="s">
        <v>18</v>
      </c>
      <c r="D90" s="265">
        <v>20240301004</v>
      </c>
      <c r="E90" s="259" t="s">
        <v>19</v>
      </c>
      <c r="F90" s="261" t="str">
        <f>IFERROR(VLOOKUP(E90,'FG TYPE'!$B:$C,2,FALSE),0)</f>
        <v>MK83</v>
      </c>
      <c r="G90" s="259">
        <f>IFERROR(VLOOKUP(E90,'FG TYPE'!$B:$D,3,FALSE),0)</f>
        <v>60</v>
      </c>
      <c r="H90" s="262">
        <f t="shared" si="88"/>
        <v>0.781213690476191</v>
      </c>
      <c r="I90" s="259">
        <v>14</v>
      </c>
      <c r="J90" s="259">
        <v>2</v>
      </c>
      <c r="K90" s="270">
        <v>24763</v>
      </c>
      <c r="L90" s="271">
        <f>IF(ISBLANK(VLOOKUP(E90,'FG TYPE'!$B:$G,6,FALSE)),K90,VLOOKUP(E90,'FG TYPE'!$B:$G,6,FALSE)*M90/1000)</f>
        <v>792.999267702</v>
      </c>
      <c r="M90" s="272">
        <f>IF(ISBLANK(VLOOKUP(E90,'FG TYPE'!$B:$I,8,FALSE)),"-",VLOOKUP(E90,'FG TYPE'!$B:$I,8,FALSE)*K90)</f>
        <v>39373.17</v>
      </c>
      <c r="N90" s="273">
        <v>0</v>
      </c>
      <c r="O90" s="273">
        <v>0</v>
      </c>
      <c r="P90" s="273">
        <v>0</v>
      </c>
      <c r="Q90" s="277">
        <f t="shared" si="89"/>
        <v>0</v>
      </c>
      <c r="R90" s="278"/>
    </row>
    <row r="91" s="242" customFormat="1" ht="24.75" customHeight="1" spans="1:18">
      <c r="A91" s="257">
        <v>45372</v>
      </c>
      <c r="B91" s="258" t="str">
        <f>IFERROR(VLOOKUP(E91,'FG TYPE'!$B:$E,4,FALSE),0)</f>
        <v>S01</v>
      </c>
      <c r="C91" s="259" t="s">
        <v>18</v>
      </c>
      <c r="D91" s="265">
        <v>20240206019</v>
      </c>
      <c r="E91" s="259" t="s">
        <v>28</v>
      </c>
      <c r="F91" s="261" t="str">
        <f>IFERROR(VLOOKUP(E91,'FG TYPE'!$B:$C,2,FALSE),0)</f>
        <v>0,080 T</v>
      </c>
      <c r="G91" s="259">
        <f>IFERROR(VLOOKUP(E91,'FG TYPE'!$B:$D,3,FALSE),0)/4</f>
        <v>3.75</v>
      </c>
      <c r="H91" s="262">
        <f t="shared" ref="H91:H96" si="90">IF(M91="-",K91/I91/G91,M91/I91/60/G91)</f>
        <v>0.762666666666667</v>
      </c>
      <c r="I91" s="259">
        <v>3</v>
      </c>
      <c r="J91" s="259">
        <v>2</v>
      </c>
      <c r="K91" s="274">
        <v>8.58</v>
      </c>
      <c r="L91" s="271">
        <f>IF(ISBLANK(VLOOKUP(E91,'FG TYPE'!$B:$G,6,FALSE)),K91,VLOOKUP(E91,'FG TYPE'!$B:$G,6,FALSE)*M91/1000)</f>
        <v>8.58</v>
      </c>
      <c r="M91" s="272" t="str">
        <f>IF(ISBLANK(VLOOKUP(E91,'FG TYPE'!$B:$I,8,FALSE)),"-",VLOOKUP(E91,'FG TYPE'!$B:$I,8,FALSE)*K91)</f>
        <v>-</v>
      </c>
      <c r="N91" s="273">
        <v>0</v>
      </c>
      <c r="O91" s="273">
        <v>0</v>
      </c>
      <c r="P91" s="273">
        <v>0</v>
      </c>
      <c r="Q91" s="277">
        <f t="shared" ref="Q91:Q96" si="91">IFERROR((N91+O91+P91)/(L91+O91+P91+N91),"")</f>
        <v>0</v>
      </c>
      <c r="R91" s="278"/>
    </row>
    <row r="92" s="242" customFormat="1" ht="24.75" customHeight="1" spans="1:18">
      <c r="A92" s="257">
        <v>45372</v>
      </c>
      <c r="B92" s="258" t="str">
        <f>IFERROR(VLOOKUP(E92,'FG TYPE'!$B:$E,4,FALSE),0)</f>
        <v>S01</v>
      </c>
      <c r="C92" s="259" t="s">
        <v>18</v>
      </c>
      <c r="D92" s="260">
        <v>20240206020</v>
      </c>
      <c r="E92" s="259" t="s">
        <v>20</v>
      </c>
      <c r="F92" s="261" t="str">
        <f>IFERROR(VLOOKUP(E92,'FG TYPE'!$B:$C,2,FALSE),0)</f>
        <v>0,080 UEW</v>
      </c>
      <c r="G92" s="259">
        <f>IFERROR(VLOOKUP(E92,'FG TYPE'!$B:$D,3,FALSE),0)</f>
        <v>13</v>
      </c>
      <c r="H92" s="262">
        <f t="shared" si="90"/>
        <v>0.754</v>
      </c>
      <c r="I92" s="259">
        <v>10</v>
      </c>
      <c r="J92" s="259">
        <v>2</v>
      </c>
      <c r="K92" s="274">
        <v>98.02</v>
      </c>
      <c r="L92" s="271">
        <f>IF(ISBLANK(VLOOKUP(E92,'FG TYPE'!$B:$G,6,FALSE)),K92,VLOOKUP(E92,'FG TYPE'!$B:$G,6,FALSE)*M92/1000)</f>
        <v>98.02</v>
      </c>
      <c r="M92" s="272" t="str">
        <f>IF(ISBLANK(VLOOKUP(E92,'FG TYPE'!$B:$I,8,FALSE)),"-",VLOOKUP(E92,'FG TYPE'!$B:$I,8,FALSE)*K92)</f>
        <v>-</v>
      </c>
      <c r="N92" s="273">
        <v>0</v>
      </c>
      <c r="O92" s="273">
        <v>0</v>
      </c>
      <c r="P92" s="273">
        <v>0</v>
      </c>
      <c r="Q92" s="277">
        <f t="shared" si="91"/>
        <v>0</v>
      </c>
      <c r="R92" s="278"/>
    </row>
    <row r="93" s="242" customFormat="1" ht="24.75" customHeight="1" spans="1:18">
      <c r="A93" s="257">
        <v>45372</v>
      </c>
      <c r="B93" s="258" t="str">
        <f>IFERROR(VLOOKUP(E93,'FG TYPE'!$B:$E,4,FALSE),0)</f>
        <v>S01</v>
      </c>
      <c r="C93" s="259" t="s">
        <v>18</v>
      </c>
      <c r="D93" s="265">
        <v>20240212003</v>
      </c>
      <c r="E93" s="259" t="s">
        <v>35</v>
      </c>
      <c r="F93" s="261" t="str">
        <f>IFERROR(VLOOKUP(E93,'FG TYPE'!$B:$C,2,FALSE),0)</f>
        <v>0,127 T</v>
      </c>
      <c r="G93" s="259">
        <f>IFERROR(VLOOKUP(E93,'FG TYPE'!$B:$D,3,FALSE),0)/4</f>
        <v>9.25</v>
      </c>
      <c r="H93" s="262">
        <f t="shared" si="90"/>
        <v>0.650810810810811</v>
      </c>
      <c r="I93" s="259">
        <v>4</v>
      </c>
      <c r="J93" s="259">
        <v>2</v>
      </c>
      <c r="K93" s="274">
        <v>24.08</v>
      </c>
      <c r="L93" s="271">
        <f>IF(ISBLANK(VLOOKUP(E93,'FG TYPE'!$B:$G,6,FALSE)),K93,VLOOKUP(E93,'FG TYPE'!$B:$G,6,FALSE)*M93/1000)</f>
        <v>24.08</v>
      </c>
      <c r="M93" s="272" t="str">
        <f>IF(ISBLANK(VLOOKUP(E93,'FG TYPE'!$B:$I,8,FALSE)),"-",VLOOKUP(E93,'FG TYPE'!$B:$I,8,FALSE)*K93)</f>
        <v>-</v>
      </c>
      <c r="N93" s="273">
        <v>0</v>
      </c>
      <c r="O93" s="273">
        <v>0</v>
      </c>
      <c r="P93" s="273">
        <v>0</v>
      </c>
      <c r="Q93" s="277">
        <f t="shared" si="91"/>
        <v>0</v>
      </c>
      <c r="R93" s="278"/>
    </row>
    <row r="94" s="242" customFormat="1" ht="24.75" customHeight="1" spans="1:18">
      <c r="A94" s="257">
        <v>45372</v>
      </c>
      <c r="B94" s="258" t="str">
        <f>IFERROR(VLOOKUP(E94,'FG TYPE'!$B:$E,4,FALSE),0)</f>
        <v>S01</v>
      </c>
      <c r="C94" s="259" t="s">
        <v>18</v>
      </c>
      <c r="D94" s="265">
        <v>20240212004</v>
      </c>
      <c r="E94" s="259" t="s">
        <v>29</v>
      </c>
      <c r="F94" s="261" t="str">
        <f>IFERROR(VLOOKUP(E94,'FG TYPE'!$B:$C,2,FALSE),0)</f>
        <v>0,100 T</v>
      </c>
      <c r="G94" s="259">
        <f>IFERROR(VLOOKUP(E94,'FG TYPE'!$B:$D,3,FALSE),0)/4</f>
        <v>5.75</v>
      </c>
      <c r="H94" s="262">
        <f t="shared" si="90"/>
        <v>0.434782608695652</v>
      </c>
      <c r="I94" s="259">
        <v>4</v>
      </c>
      <c r="J94" s="259">
        <v>2</v>
      </c>
      <c r="K94" s="274">
        <v>10</v>
      </c>
      <c r="L94" s="271">
        <f>IF(ISBLANK(VLOOKUP(E94,'FG TYPE'!$B:$G,6,FALSE)),K94,VLOOKUP(E94,'FG TYPE'!$B:$G,6,FALSE)*M94/1000)</f>
        <v>10</v>
      </c>
      <c r="M94" s="272" t="str">
        <f>IF(ISBLANK(VLOOKUP(E94,'FG TYPE'!$B:$I,8,FALSE)),"-",VLOOKUP(E94,'FG TYPE'!$B:$I,8,FALSE)*K94)</f>
        <v>-</v>
      </c>
      <c r="N94" s="273">
        <v>0</v>
      </c>
      <c r="O94" s="273">
        <v>0</v>
      </c>
      <c r="P94" s="273">
        <v>0</v>
      </c>
      <c r="Q94" s="277">
        <f t="shared" si="91"/>
        <v>0</v>
      </c>
      <c r="R94" s="278"/>
    </row>
    <row r="95" s="242" customFormat="1" ht="24.75" customHeight="1" spans="1:18">
      <c r="A95" s="257">
        <v>45372</v>
      </c>
      <c r="B95" s="258" t="str">
        <f>IFERROR(VLOOKUP(E95,'FG TYPE'!$B:$E,4,FALSE),0)</f>
        <v>S01</v>
      </c>
      <c r="C95" s="259" t="s">
        <v>18</v>
      </c>
      <c r="D95" s="265">
        <v>20240306002</v>
      </c>
      <c r="E95" s="259" t="s">
        <v>30</v>
      </c>
      <c r="F95" s="261" t="str">
        <f>IFERROR(VLOOKUP(E95,'FG TYPE'!$B:$C,2,FALSE),0)</f>
        <v>0,160 A</v>
      </c>
      <c r="G95" s="259">
        <f>IFERROR(VLOOKUP(E95,'FG TYPE'!$B:$D,3,FALSE),0)/2</f>
        <v>28</v>
      </c>
      <c r="H95" s="262">
        <f t="shared" si="90"/>
        <v>0.809017857142857</v>
      </c>
      <c r="I95" s="259">
        <v>16</v>
      </c>
      <c r="J95" s="259">
        <v>2</v>
      </c>
      <c r="K95" s="274">
        <v>362.44</v>
      </c>
      <c r="L95" s="271">
        <f>IF(ISBLANK(VLOOKUP(E95,'FG TYPE'!$B:$G,6,FALSE)),K95,VLOOKUP(E95,'FG TYPE'!$B:$G,6,FALSE)*M95/1000)</f>
        <v>362.44</v>
      </c>
      <c r="M95" s="272" t="str">
        <f>IF(ISBLANK(VLOOKUP(E95,'FG TYPE'!$B:$I,8,FALSE)),"-",VLOOKUP(E95,'FG TYPE'!$B:$I,8,FALSE)*K95)</f>
        <v>-</v>
      </c>
      <c r="N95" s="273">
        <v>0</v>
      </c>
      <c r="O95" s="273">
        <v>0</v>
      </c>
      <c r="P95" s="273">
        <v>0</v>
      </c>
      <c r="Q95" s="277">
        <f t="shared" si="91"/>
        <v>0</v>
      </c>
      <c r="R95" s="278"/>
    </row>
    <row r="96" s="242" customFormat="1" ht="24.75" customHeight="1" spans="1:18">
      <c r="A96" s="257">
        <v>45372</v>
      </c>
      <c r="B96" s="258" t="str">
        <f>IFERROR(VLOOKUP(E96,'FG TYPE'!$B:$E,4,FALSE),0)</f>
        <v>S01</v>
      </c>
      <c r="C96" s="259" t="s">
        <v>18</v>
      </c>
      <c r="D96" s="264">
        <v>20240313001</v>
      </c>
      <c r="E96" s="259" t="s">
        <v>24</v>
      </c>
      <c r="F96" s="261" t="str">
        <f>IFERROR(VLOOKUP(E96,'FG TYPE'!$B:$C,2,FALSE),0)</f>
        <v>0,080 A</v>
      </c>
      <c r="G96" s="259">
        <f>IFERROR(VLOOKUP(E96,'FG TYPE'!$B:$D,3,FALSE),0)</f>
        <v>16</v>
      </c>
      <c r="H96" s="262">
        <f t="shared" si="90"/>
        <v>0.763359375</v>
      </c>
      <c r="I96" s="259">
        <v>16</v>
      </c>
      <c r="J96" s="259">
        <v>2</v>
      </c>
      <c r="K96" s="274">
        <v>195.42</v>
      </c>
      <c r="L96" s="271">
        <f>IF(ISBLANK(VLOOKUP(E96,'FG TYPE'!$B:$G,6,FALSE)),K96,VLOOKUP(E96,'FG TYPE'!$B:$G,6,FALSE)*M96/1000)</f>
        <v>195.42</v>
      </c>
      <c r="M96" s="272" t="str">
        <f>IF(ISBLANK(VLOOKUP(E96,'FG TYPE'!$B:$I,8,FALSE)),"-",VLOOKUP(E96,'FG TYPE'!$B:$I,8,FALSE)*K96)</f>
        <v>-</v>
      </c>
      <c r="N96" s="273">
        <v>0</v>
      </c>
      <c r="O96" s="273">
        <v>0</v>
      </c>
      <c r="P96" s="273">
        <v>0</v>
      </c>
      <c r="Q96" s="277">
        <f t="shared" si="91"/>
        <v>0</v>
      </c>
      <c r="R96" s="278"/>
    </row>
    <row r="97" s="243" customFormat="1" ht="27.75" customHeight="1" spans="1:18">
      <c r="A97" s="257">
        <v>45373</v>
      </c>
      <c r="B97" s="258" t="str">
        <f>IFERROR(VLOOKUP(E97,'FG TYPE'!$B:$E,4,FALSE),0)</f>
        <v>Y01</v>
      </c>
      <c r="C97" s="259" t="s">
        <v>18</v>
      </c>
      <c r="D97" s="265">
        <v>20240301004</v>
      </c>
      <c r="E97" s="259" t="s">
        <v>19</v>
      </c>
      <c r="F97" s="261" t="str">
        <f>IFERROR(VLOOKUP(E97,'FG TYPE'!$B:$C,2,FALSE),0)</f>
        <v>MK83</v>
      </c>
      <c r="G97" s="259">
        <f>IFERROR(VLOOKUP(E97,'FG TYPE'!$B:$D,3,FALSE),0)</f>
        <v>60</v>
      </c>
      <c r="H97" s="262">
        <f t="shared" ref="H97:H98" si="92">IF(M97="-",K97/I97/G97,M97/I97/60/G97)</f>
        <v>0.82402380952381</v>
      </c>
      <c r="I97" s="259">
        <v>14</v>
      </c>
      <c r="J97" s="259">
        <v>2</v>
      </c>
      <c r="K97" s="270">
        <v>26120</v>
      </c>
      <c r="L97" s="271">
        <f>IF(ISBLANK(VLOOKUP(E97,'FG TYPE'!$B:$G,6,FALSE)),K97,VLOOKUP(E97,'FG TYPE'!$B:$G,6,FALSE)*M97/1000)</f>
        <v>836.45523048</v>
      </c>
      <c r="M97" s="272">
        <f>IF(ISBLANK(VLOOKUP(E97,'FG TYPE'!$B:$I,8,FALSE)),"-",VLOOKUP(E97,'FG TYPE'!$B:$I,8,FALSE)*K97)</f>
        <v>41530.8</v>
      </c>
      <c r="N97" s="273">
        <v>0</v>
      </c>
      <c r="O97" s="273">
        <v>0</v>
      </c>
      <c r="P97" s="273">
        <v>0</v>
      </c>
      <c r="Q97" s="277">
        <f t="shared" ref="Q97:Q98" si="93">IFERROR((N97+O97+P97)/(L97+O97+P97+N97),"")</f>
        <v>0</v>
      </c>
      <c r="R97" s="278"/>
    </row>
    <row r="98" s="243" customFormat="1" ht="24.75" customHeight="1" spans="1:18">
      <c r="A98" s="257">
        <v>45373</v>
      </c>
      <c r="B98" s="258" t="str">
        <f>IFERROR(VLOOKUP(E98,'FG TYPE'!$B:$E,4,FALSE),0)</f>
        <v>Y01</v>
      </c>
      <c r="C98" s="259" t="s">
        <v>18</v>
      </c>
      <c r="D98" s="260">
        <v>20240304012</v>
      </c>
      <c r="E98" s="259" t="s">
        <v>33</v>
      </c>
      <c r="F98" s="261" t="str">
        <f>IFERROR(VLOOKUP(E98,'FG TYPE'!$B:$C,2,FALSE),0)</f>
        <v>MB50</v>
      </c>
      <c r="G98" s="259">
        <f>IFERROR(VLOOKUP(E98,'FG TYPE'!$B:$D,3,FALSE),0)</f>
        <v>80</v>
      </c>
      <c r="H98" s="262">
        <f t="shared" si="92"/>
        <v>0.644538244047619</v>
      </c>
      <c r="I98" s="259">
        <v>14</v>
      </c>
      <c r="J98" s="259">
        <v>2</v>
      </c>
      <c r="K98" s="270">
        <v>27854</v>
      </c>
      <c r="L98" s="271">
        <f>IF(ISBLANK(VLOOKUP(E98,'FG TYPE'!$B:$G,6,FALSE)),K98,VLOOKUP(E98,'FG TYPE'!$B:$G,6,FALSE)*M98/1000)</f>
        <v>367.922023665</v>
      </c>
      <c r="M98" s="272">
        <f>IF(ISBLANK(VLOOKUP(E98,'FG TYPE'!$B:$I,8,FALSE)),"-",VLOOKUP(E98,'FG TYPE'!$B:$I,8,FALSE)*K98)</f>
        <v>43312.97</v>
      </c>
      <c r="N98" s="273">
        <v>0</v>
      </c>
      <c r="O98" s="273">
        <v>0</v>
      </c>
      <c r="P98" s="273">
        <v>0</v>
      </c>
      <c r="Q98" s="277">
        <f t="shared" si="93"/>
        <v>0</v>
      </c>
      <c r="R98" s="278"/>
    </row>
    <row r="99" s="243" customFormat="1" ht="24.75" customHeight="1" spans="1:18">
      <c r="A99" s="257">
        <v>45373</v>
      </c>
      <c r="B99" s="258" t="str">
        <f>IFERROR(VLOOKUP(E99,'FG TYPE'!$B:$E,4,FALSE),0)</f>
        <v>S01</v>
      </c>
      <c r="C99" s="259" t="s">
        <v>18</v>
      </c>
      <c r="D99" s="265">
        <v>20240206019</v>
      </c>
      <c r="E99" s="259" t="s">
        <v>28</v>
      </c>
      <c r="F99" s="261" t="str">
        <f>IFERROR(VLOOKUP(E99,'FG TYPE'!$B:$C,2,FALSE),0)</f>
        <v>0,080 T</v>
      </c>
      <c r="G99" s="259">
        <f>IFERROR(VLOOKUP(E99,'FG TYPE'!$B:$D,3,FALSE),0)/4</f>
        <v>3.75</v>
      </c>
      <c r="H99" s="262">
        <f t="shared" ref="H99:H103" si="94">IF(M99="-",K99/I99/G99,M99/I99/60/G99)</f>
        <v>0.865333333333333</v>
      </c>
      <c r="I99" s="259">
        <v>4</v>
      </c>
      <c r="J99" s="259">
        <v>2</v>
      </c>
      <c r="K99" s="274">
        <v>12.98</v>
      </c>
      <c r="L99" s="271">
        <f>IF(ISBLANK(VLOOKUP(E99,'FG TYPE'!$B:$G,6,FALSE)),K99,VLOOKUP(E99,'FG TYPE'!$B:$G,6,FALSE)*M99/1000)</f>
        <v>12.98</v>
      </c>
      <c r="M99" s="272" t="str">
        <f>IF(ISBLANK(VLOOKUP(E99,'FG TYPE'!$B:$I,8,FALSE)),"-",VLOOKUP(E99,'FG TYPE'!$B:$I,8,FALSE)*K99)</f>
        <v>-</v>
      </c>
      <c r="N99" s="273">
        <v>0</v>
      </c>
      <c r="O99" s="273">
        <v>0</v>
      </c>
      <c r="P99" s="273">
        <v>0</v>
      </c>
      <c r="Q99" s="277">
        <f t="shared" ref="Q99:Q103" si="95">IFERROR((N99+O99+P99)/(L99+O99+P99+N99),"")</f>
        <v>0</v>
      </c>
      <c r="R99" s="278"/>
    </row>
    <row r="100" s="243" customFormat="1" ht="24.75" customHeight="1" spans="1:18">
      <c r="A100" s="257">
        <v>45373</v>
      </c>
      <c r="B100" s="258" t="str">
        <f>IFERROR(VLOOKUP(E100,'FG TYPE'!$B:$E,4,FALSE),0)</f>
        <v>S01</v>
      </c>
      <c r="C100" s="259" t="s">
        <v>18</v>
      </c>
      <c r="D100" s="265">
        <v>20240212003</v>
      </c>
      <c r="E100" s="259" t="s">
        <v>35</v>
      </c>
      <c r="F100" s="261" t="str">
        <f>IFERROR(VLOOKUP(E100,'FG TYPE'!$B:$C,2,FALSE),0)</f>
        <v>0,127 T</v>
      </c>
      <c r="G100" s="259">
        <f>IFERROR(VLOOKUP(E100,'FG TYPE'!$B:$D,3,FALSE),0)/4</f>
        <v>9.25</v>
      </c>
      <c r="H100" s="262">
        <f t="shared" si="94"/>
        <v>0.748108108108108</v>
      </c>
      <c r="I100" s="259">
        <v>4</v>
      </c>
      <c r="J100" s="259">
        <v>2</v>
      </c>
      <c r="K100" s="274">
        <v>27.68</v>
      </c>
      <c r="L100" s="271">
        <f>IF(ISBLANK(VLOOKUP(E100,'FG TYPE'!$B:$G,6,FALSE)),K100,VLOOKUP(E100,'FG TYPE'!$B:$G,6,FALSE)*M100/1000)</f>
        <v>27.68</v>
      </c>
      <c r="M100" s="272" t="str">
        <f>IF(ISBLANK(VLOOKUP(E100,'FG TYPE'!$B:$I,8,FALSE)),"-",VLOOKUP(E100,'FG TYPE'!$B:$I,8,FALSE)*K100)</f>
        <v>-</v>
      </c>
      <c r="N100" s="273">
        <v>0</v>
      </c>
      <c r="O100" s="273">
        <v>0</v>
      </c>
      <c r="P100" s="273">
        <v>0</v>
      </c>
      <c r="Q100" s="277">
        <f t="shared" si="95"/>
        <v>0</v>
      </c>
      <c r="R100" s="278"/>
    </row>
    <row r="101" s="243" customFormat="1" ht="24.75" customHeight="1" spans="1:18">
      <c r="A101" s="257">
        <v>45373</v>
      </c>
      <c r="B101" s="258" t="str">
        <f>IFERROR(VLOOKUP(E101,'FG TYPE'!$B:$E,4,FALSE),0)</f>
        <v>S01</v>
      </c>
      <c r="C101" s="259" t="s">
        <v>18</v>
      </c>
      <c r="D101" s="260">
        <v>20240306003</v>
      </c>
      <c r="E101" s="259" t="s">
        <v>20</v>
      </c>
      <c r="F101" s="261" t="str">
        <f>IFERROR(VLOOKUP(E101,'FG TYPE'!$B:$C,2,FALSE),0)</f>
        <v>0,080 UEW</v>
      </c>
      <c r="G101" s="259">
        <f>IFERROR(VLOOKUP(E101,'FG TYPE'!$B:$D,3,FALSE),0)/2</f>
        <v>6.5</v>
      </c>
      <c r="H101" s="262">
        <f t="shared" si="94"/>
        <v>0.843076923076923</v>
      </c>
      <c r="I101" s="259">
        <v>12</v>
      </c>
      <c r="J101" s="259">
        <v>2</v>
      </c>
      <c r="K101" s="274">
        <v>65.76</v>
      </c>
      <c r="L101" s="271">
        <f>IF(ISBLANK(VLOOKUP(E101,'FG TYPE'!$B:$G,6,FALSE)),K101,VLOOKUP(E101,'FG TYPE'!$B:$G,6,FALSE)*M101/1000)</f>
        <v>65.76</v>
      </c>
      <c r="M101" s="272" t="str">
        <f>IF(ISBLANK(VLOOKUP(E101,'FG TYPE'!$B:$I,8,FALSE)),"-",VLOOKUP(E101,'FG TYPE'!$B:$I,8,FALSE)*K101)</f>
        <v>-</v>
      </c>
      <c r="N101" s="273">
        <v>0</v>
      </c>
      <c r="O101" s="273">
        <v>0</v>
      </c>
      <c r="P101" s="273">
        <v>0</v>
      </c>
      <c r="Q101" s="277">
        <f t="shared" si="95"/>
        <v>0</v>
      </c>
      <c r="R101" s="278"/>
    </row>
    <row r="102" s="243" customFormat="1" ht="24.75" customHeight="1" spans="1:18">
      <c r="A102" s="257">
        <v>45373</v>
      </c>
      <c r="B102" s="258" t="str">
        <f>IFERROR(VLOOKUP(E102,'FG TYPE'!$B:$E,4,FALSE),0)</f>
        <v>S01</v>
      </c>
      <c r="C102" s="259" t="s">
        <v>18</v>
      </c>
      <c r="D102" s="264">
        <v>20240313001</v>
      </c>
      <c r="E102" s="259" t="s">
        <v>24</v>
      </c>
      <c r="F102" s="261" t="str">
        <f>IFERROR(VLOOKUP(E102,'FG TYPE'!$B:$C,2,FALSE),0)</f>
        <v>0,080 A</v>
      </c>
      <c r="G102" s="259">
        <f>IFERROR(VLOOKUP(E102,'FG TYPE'!$B:$D,3,FALSE),0)</f>
        <v>16</v>
      </c>
      <c r="H102" s="262">
        <f t="shared" si="94"/>
        <v>0.953958333333333</v>
      </c>
      <c r="I102" s="259">
        <v>24</v>
      </c>
      <c r="J102" s="259">
        <v>2</v>
      </c>
      <c r="K102" s="274">
        <v>366.32</v>
      </c>
      <c r="L102" s="271">
        <f>IF(ISBLANK(VLOOKUP(E102,'FG TYPE'!$B:$G,6,FALSE)),K102,VLOOKUP(E102,'FG TYPE'!$B:$G,6,FALSE)*M102/1000)</f>
        <v>366.32</v>
      </c>
      <c r="M102" s="272" t="str">
        <f>IF(ISBLANK(VLOOKUP(E102,'FG TYPE'!$B:$I,8,FALSE)),"-",VLOOKUP(E102,'FG TYPE'!$B:$I,8,FALSE)*K102)</f>
        <v>-</v>
      </c>
      <c r="N102" s="273">
        <v>0</v>
      </c>
      <c r="O102" s="273">
        <v>0</v>
      </c>
      <c r="P102" s="273">
        <v>0</v>
      </c>
      <c r="Q102" s="277">
        <f t="shared" si="95"/>
        <v>0</v>
      </c>
      <c r="R102" s="278"/>
    </row>
    <row r="103" s="243" customFormat="1" ht="24.75" customHeight="1" spans="1:18">
      <c r="A103" s="257">
        <v>45373</v>
      </c>
      <c r="B103" s="258" t="str">
        <f>IFERROR(VLOOKUP(E103,'FG TYPE'!$B:$E,4,FALSE),0)</f>
        <v>S01</v>
      </c>
      <c r="C103" s="259" t="s">
        <v>18</v>
      </c>
      <c r="D103" s="264"/>
      <c r="E103" s="259" t="s">
        <v>30</v>
      </c>
      <c r="F103" s="261" t="str">
        <f>IFERROR(VLOOKUP(E103,'FG TYPE'!$B:$C,2,FALSE),0)</f>
        <v>0,160 A</v>
      </c>
      <c r="G103" s="259">
        <f>IFERROR(VLOOKUP(E103,'FG TYPE'!$B:$D,3,FALSE),0)/4</f>
        <v>14</v>
      </c>
      <c r="H103" s="262">
        <f t="shared" si="94"/>
        <v>0.515714285714286</v>
      </c>
      <c r="I103" s="259">
        <v>2</v>
      </c>
      <c r="J103" s="259">
        <v>2</v>
      </c>
      <c r="K103" s="274">
        <v>14.44</v>
      </c>
      <c r="L103" s="271">
        <f>IF(ISBLANK(VLOOKUP(E103,'FG TYPE'!$B:$G,6,FALSE)),K103,VLOOKUP(E103,'FG TYPE'!$B:$G,6,FALSE)*M103/1000)</f>
        <v>14.44</v>
      </c>
      <c r="M103" s="272" t="str">
        <f>IF(ISBLANK(VLOOKUP(E103,'FG TYPE'!$B:$I,8,FALSE)),"-",VLOOKUP(E103,'FG TYPE'!$B:$I,8,FALSE)*K103)</f>
        <v>-</v>
      </c>
      <c r="N103" s="273">
        <v>0</v>
      </c>
      <c r="O103" s="273">
        <v>0</v>
      </c>
      <c r="P103" s="273">
        <v>0</v>
      </c>
      <c r="Q103" s="277">
        <f t="shared" si="95"/>
        <v>0</v>
      </c>
      <c r="R103" s="278"/>
    </row>
    <row r="104" s="243" customFormat="1" ht="24.75" customHeight="1" spans="1:18">
      <c r="A104" s="257">
        <v>45374</v>
      </c>
      <c r="B104" s="258" t="str">
        <f>IFERROR(VLOOKUP(E104,'FG TYPE'!$B:$E,4,FALSE),0)</f>
        <v>Y01</v>
      </c>
      <c r="C104" s="259" t="s">
        <v>18</v>
      </c>
      <c r="D104" s="260">
        <v>20240207007</v>
      </c>
      <c r="E104" s="259" t="s">
        <v>37</v>
      </c>
      <c r="F104" s="261" t="str">
        <f>IFERROR(VLOOKUP(E104,'FG TYPE'!$B:$C,2,FALSE),0)</f>
        <v>28#*2C+24#*2C+AL+D+</v>
      </c>
      <c r="G104" s="259">
        <f>IFERROR(VLOOKUP(E104,'FG TYPE'!$B:$D,3,FALSE),0)</f>
        <v>60</v>
      </c>
      <c r="H104" s="262">
        <f t="shared" ref="H104" si="96">IF(M104="-",K104/I104/G104,M104/I104/60/G104)</f>
        <v>0.810630208333333</v>
      </c>
      <c r="I104" s="259">
        <v>8</v>
      </c>
      <c r="J104" s="259">
        <v>2</v>
      </c>
      <c r="K104" s="270">
        <v>7705</v>
      </c>
      <c r="L104" s="271">
        <f>IF(ISBLANK(VLOOKUP(E104,'FG TYPE'!$B:$G,6,FALSE)),K104,VLOOKUP(E104,'FG TYPE'!$B:$G,6,FALSE)*M104/1000)</f>
        <v>624.3694356</v>
      </c>
      <c r="M104" s="272">
        <f>IF(ISBLANK(VLOOKUP(E104,'FG TYPE'!$B:$I,8,FALSE)),"-",VLOOKUP(E104,'FG TYPE'!$B:$I,8,FALSE)*K104)</f>
        <v>23346.15</v>
      </c>
      <c r="N104" s="273">
        <v>0</v>
      </c>
      <c r="O104" s="273">
        <v>0</v>
      </c>
      <c r="P104" s="273">
        <v>0</v>
      </c>
      <c r="Q104" s="277">
        <f t="shared" ref="Q104" si="97">IFERROR((N104+O104+P104)/(L104+O104+P104+N104),"")</f>
        <v>0</v>
      </c>
      <c r="R104" s="278"/>
    </row>
    <row r="105" s="243" customFormat="1" ht="24.75" customHeight="1" spans="1:18">
      <c r="A105" s="257">
        <v>45374</v>
      </c>
      <c r="B105" s="258" t="str">
        <f>IFERROR(VLOOKUP(E105,'FG TYPE'!$B:$E,4,FALSE),0)</f>
        <v>Y01</v>
      </c>
      <c r="C105" s="259" t="s">
        <v>18</v>
      </c>
      <c r="D105" s="260">
        <v>20240304012</v>
      </c>
      <c r="E105" s="259" t="s">
        <v>33</v>
      </c>
      <c r="F105" s="261" t="str">
        <f>IFERROR(VLOOKUP(E105,'FG TYPE'!$B:$C,2,FALSE),0)</f>
        <v>MB50</v>
      </c>
      <c r="G105" s="259">
        <f>IFERROR(VLOOKUP(E105,'FG TYPE'!$B:$D,3,FALSE),0)</f>
        <v>80</v>
      </c>
      <c r="H105" s="262">
        <f t="shared" ref="H105" si="98">IF(M105="-",K105/I105/G105,M105/I105/60/G105)</f>
        <v>0.6195703125</v>
      </c>
      <c r="I105" s="259">
        <v>8</v>
      </c>
      <c r="J105" s="259">
        <v>2</v>
      </c>
      <c r="K105" s="270">
        <v>15300</v>
      </c>
      <c r="L105" s="271">
        <f>IF(ISBLANK(VLOOKUP(E105,'FG TYPE'!$B:$G,6,FALSE)),K105,VLOOKUP(E105,'FG TYPE'!$B:$G,6,FALSE)*M105/1000)</f>
        <v>202.09689675</v>
      </c>
      <c r="M105" s="272">
        <f>IF(ISBLANK(VLOOKUP(E105,'FG TYPE'!$B:$I,8,FALSE)),"-",VLOOKUP(E105,'FG TYPE'!$B:$I,8,FALSE)*K105)</f>
        <v>23791.5</v>
      </c>
      <c r="N105" s="273">
        <v>0</v>
      </c>
      <c r="O105" s="273">
        <v>0</v>
      </c>
      <c r="P105" s="273">
        <v>0</v>
      </c>
      <c r="Q105" s="277">
        <f t="shared" ref="Q105" si="99">IFERROR((N105+O105+P105)/(L105+O105+P105+N105),"")</f>
        <v>0</v>
      </c>
      <c r="R105" s="278"/>
    </row>
    <row r="106" s="243" customFormat="1" ht="24.75" customHeight="1" spans="1:18">
      <c r="A106" s="257">
        <v>45374</v>
      </c>
      <c r="B106" s="258" t="str">
        <f>IFERROR(VLOOKUP(E106,'FG TYPE'!$B:$E,4,FALSE),0)</f>
        <v>S01</v>
      </c>
      <c r="C106" s="259" t="s">
        <v>18</v>
      </c>
      <c r="D106" s="265">
        <v>20240212003</v>
      </c>
      <c r="E106" s="259" t="s">
        <v>35</v>
      </c>
      <c r="F106" s="261" t="str">
        <f>IFERROR(VLOOKUP(E106,'FG TYPE'!$B:$C,2,FALSE),0)</f>
        <v>0,127 T</v>
      </c>
      <c r="G106" s="259">
        <f>IFERROR(VLOOKUP(E106,'FG TYPE'!$B:$D,3,FALSE),0)/2</f>
        <v>18.5</v>
      </c>
      <c r="H106" s="262">
        <f t="shared" ref="H106:H108" si="100">IF(M106="-",K106/I106/G106,M106/I106/60/G106)</f>
        <v>0.787027027027027</v>
      </c>
      <c r="I106" s="259">
        <v>4</v>
      </c>
      <c r="J106" s="259">
        <v>2</v>
      </c>
      <c r="K106" s="274">
        <v>58.24</v>
      </c>
      <c r="L106" s="271">
        <f>IF(ISBLANK(VLOOKUP(E106,'FG TYPE'!$B:$G,6,FALSE)),K106,VLOOKUP(E106,'FG TYPE'!$B:$G,6,FALSE)*M106/1000)</f>
        <v>58.24</v>
      </c>
      <c r="M106" s="272" t="str">
        <f>IF(ISBLANK(VLOOKUP(E106,'FG TYPE'!$B:$I,8,FALSE)),"-",VLOOKUP(E106,'FG TYPE'!$B:$I,8,FALSE)*K106)</f>
        <v>-</v>
      </c>
      <c r="N106" s="273">
        <v>0</v>
      </c>
      <c r="O106" s="273">
        <v>0</v>
      </c>
      <c r="P106" s="273">
        <v>0</v>
      </c>
      <c r="Q106" s="277">
        <f t="shared" ref="Q106:Q108" si="101">IFERROR((N106+O106+P106)/(L106+O106+P106+N106),"")</f>
        <v>0</v>
      </c>
      <c r="R106" s="278"/>
    </row>
    <row r="107" s="243" customFormat="1" ht="24.75" customHeight="1" spans="1:18">
      <c r="A107" s="257">
        <v>45374</v>
      </c>
      <c r="B107" s="258" t="str">
        <f>IFERROR(VLOOKUP(E107,'FG TYPE'!$B:$E,4,FALSE),0)</f>
        <v>S01</v>
      </c>
      <c r="C107" s="259" t="s">
        <v>18</v>
      </c>
      <c r="D107" s="264">
        <v>20240313001</v>
      </c>
      <c r="E107" s="259" t="s">
        <v>24</v>
      </c>
      <c r="F107" s="261" t="str">
        <f>IFERROR(VLOOKUP(E107,'FG TYPE'!$B:$C,2,FALSE),0)</f>
        <v>0,080 A</v>
      </c>
      <c r="G107" s="259">
        <f>IFERROR(VLOOKUP(E107,'FG TYPE'!$B:$D,3,FALSE),0)</f>
        <v>16</v>
      </c>
      <c r="H107" s="262">
        <f t="shared" si="100"/>
        <v>1.02925</v>
      </c>
      <c r="I107" s="259">
        <v>15</v>
      </c>
      <c r="J107" s="259">
        <v>2</v>
      </c>
      <c r="K107" s="274">
        <v>247.02</v>
      </c>
      <c r="L107" s="271">
        <f>IF(ISBLANK(VLOOKUP(E107,'FG TYPE'!$B:$G,6,FALSE)),K107,VLOOKUP(E107,'FG TYPE'!$B:$G,6,FALSE)*M107/1000)</f>
        <v>247.02</v>
      </c>
      <c r="M107" s="272" t="str">
        <f>IF(ISBLANK(VLOOKUP(E107,'FG TYPE'!$B:$I,8,FALSE)),"-",VLOOKUP(E107,'FG TYPE'!$B:$I,8,FALSE)*K107)</f>
        <v>-</v>
      </c>
      <c r="N107" s="273">
        <v>0</v>
      </c>
      <c r="O107" s="273">
        <v>0</v>
      </c>
      <c r="P107" s="273">
        <v>0</v>
      </c>
      <c r="Q107" s="277">
        <f t="shared" si="101"/>
        <v>0</v>
      </c>
      <c r="R107" s="278"/>
    </row>
    <row r="108" s="243" customFormat="1" ht="24.75" customHeight="1" spans="1:18">
      <c r="A108" s="257">
        <v>45374</v>
      </c>
      <c r="B108" s="258" t="str">
        <f>IFERROR(VLOOKUP(E108,'FG TYPE'!$B:$E,4,FALSE),0)</f>
        <v>S01</v>
      </c>
      <c r="C108" s="259" t="s">
        <v>18</v>
      </c>
      <c r="D108" s="260"/>
      <c r="E108" s="259" t="s">
        <v>38</v>
      </c>
      <c r="F108" s="261" t="str">
        <f>IFERROR(VLOOKUP(E108,'FG TYPE'!$B:$C,2,FALSE),0)</f>
        <v>0,127 A</v>
      </c>
      <c r="G108" s="259">
        <f>IFERROR(VLOOKUP(E108,'FG TYPE'!$B:$D,3,FALSE),0)/4</f>
        <v>8.75</v>
      </c>
      <c r="H108" s="262">
        <f t="shared" si="100"/>
        <v>0.221714285714286</v>
      </c>
      <c r="I108" s="259">
        <v>1</v>
      </c>
      <c r="J108" s="259">
        <v>2</v>
      </c>
      <c r="K108" s="274">
        <v>1.94</v>
      </c>
      <c r="L108" s="271">
        <f>IF(ISBLANK(VLOOKUP(E108,'FG TYPE'!$B:$G,6,FALSE)),K108,VLOOKUP(E108,'FG TYPE'!$B:$G,6,FALSE)*M108/1000)</f>
        <v>1.94</v>
      </c>
      <c r="M108" s="272" t="str">
        <f>IF(ISBLANK(VLOOKUP(E108,'FG TYPE'!$B:$I,8,FALSE)),"-",VLOOKUP(E108,'FG TYPE'!$B:$I,8,FALSE)*K108)</f>
        <v>-</v>
      </c>
      <c r="N108" s="273">
        <v>0</v>
      </c>
      <c r="O108" s="273">
        <v>0</v>
      </c>
      <c r="P108" s="273">
        <v>0</v>
      </c>
      <c r="Q108" s="277">
        <f t="shared" si="101"/>
        <v>0</v>
      </c>
      <c r="R108" s="278"/>
    </row>
    <row r="109" s="243" customFormat="1" ht="24.75" customHeight="1" spans="1:18">
      <c r="A109" s="257">
        <v>45376</v>
      </c>
      <c r="B109" s="258" t="str">
        <f>IFERROR(VLOOKUP(E109,'FG TYPE'!$B:$E,4,FALSE),0)</f>
        <v>Y01</v>
      </c>
      <c r="C109" s="259" t="s">
        <v>18</v>
      </c>
      <c r="D109" s="260">
        <v>20240207007</v>
      </c>
      <c r="E109" s="259" t="s">
        <v>37</v>
      </c>
      <c r="F109" s="261" t="str">
        <f>IFERROR(VLOOKUP(E109,'FG TYPE'!$B:$C,2,FALSE),0)</f>
        <v>28#*2C+24#*2C+AL+D+</v>
      </c>
      <c r="G109" s="259">
        <f>IFERROR(VLOOKUP(E109,'FG TYPE'!$B:$D,3,FALSE),0)</f>
        <v>60</v>
      </c>
      <c r="H109" s="262">
        <f t="shared" ref="H109:H114" si="102">IF(M109="-",K109/I109/G109,M109/I109/60/G109)</f>
        <v>0.819572916666667</v>
      </c>
      <c r="I109" s="259">
        <v>4</v>
      </c>
      <c r="J109" s="259">
        <v>2</v>
      </c>
      <c r="K109" s="270">
        <v>3895</v>
      </c>
      <c r="L109" s="271">
        <f>IF(ISBLANK(VLOOKUP(E109,'FG TYPE'!$B:$G,6,FALSE)),K109,VLOOKUP(E109,'FG TYPE'!$B:$G,6,FALSE)*M109/1000)</f>
        <v>315.6286764</v>
      </c>
      <c r="M109" s="272">
        <f>IF(ISBLANK(VLOOKUP(E109,'FG TYPE'!$B:$I,8,FALSE)),"-",VLOOKUP(E109,'FG TYPE'!$B:$I,8,FALSE)*K109)</f>
        <v>11801.85</v>
      </c>
      <c r="N109" s="273">
        <v>0</v>
      </c>
      <c r="O109" s="273">
        <v>0</v>
      </c>
      <c r="P109" s="273">
        <v>0</v>
      </c>
      <c r="Q109" s="277">
        <f t="shared" ref="Q109:Q114" si="103">IFERROR((N109+O109+P109)/(L109+O109+P109+N109),"")</f>
        <v>0</v>
      </c>
      <c r="R109" s="278"/>
    </row>
    <row r="110" s="243" customFormat="1" ht="24.75" customHeight="1" spans="1:18">
      <c r="A110" s="257">
        <v>45376</v>
      </c>
      <c r="B110" s="258" t="str">
        <f>IFERROR(VLOOKUP(E110,'FG TYPE'!$B:$E,4,FALSE),0)</f>
        <v>Y01</v>
      </c>
      <c r="C110" s="259" t="s">
        <v>18</v>
      </c>
      <c r="D110" s="260">
        <v>20240312053</v>
      </c>
      <c r="E110" s="259" t="s">
        <v>37</v>
      </c>
      <c r="F110" s="261" t="str">
        <f>IFERROR(VLOOKUP(E110,'FG TYPE'!$B:$C,2,FALSE),0)</f>
        <v>28#*2C+24#*2C+AL+D+</v>
      </c>
      <c r="G110" s="259">
        <f>IFERROR(VLOOKUP(E110,'FG TYPE'!$B:$D,3,FALSE),0)</f>
        <v>60</v>
      </c>
      <c r="H110" s="262">
        <f t="shared" si="102"/>
        <v>0.743822916666667</v>
      </c>
      <c r="I110" s="259">
        <v>4</v>
      </c>
      <c r="J110" s="259">
        <v>2</v>
      </c>
      <c r="K110" s="270">
        <v>3535</v>
      </c>
      <c r="L110" s="271">
        <f>IF(ISBLANK(VLOOKUP(E110,'FG TYPE'!$B:$G,6,FALSE)),K110,VLOOKUP(E110,'FG TYPE'!$B:$G,6,FALSE)*M110/1000)</f>
        <v>286.4563212</v>
      </c>
      <c r="M110" s="272">
        <f>IF(ISBLANK(VLOOKUP(E110,'FG TYPE'!$B:$I,8,FALSE)),"-",VLOOKUP(E110,'FG TYPE'!$B:$I,8,FALSE)*K110)</f>
        <v>10711.05</v>
      </c>
      <c r="N110" s="273">
        <v>0</v>
      </c>
      <c r="O110" s="273">
        <v>0</v>
      </c>
      <c r="P110" s="273">
        <v>0</v>
      </c>
      <c r="Q110" s="277">
        <f t="shared" si="103"/>
        <v>0</v>
      </c>
      <c r="R110" s="278"/>
    </row>
    <row r="111" s="243" customFormat="1" ht="24.75" customHeight="1" spans="1:18">
      <c r="A111" s="257">
        <v>45376</v>
      </c>
      <c r="B111" s="258" t="str">
        <f>IFERROR(VLOOKUP(E111,'FG TYPE'!$B:$E,4,FALSE),0)</f>
        <v>Y01</v>
      </c>
      <c r="C111" s="259" t="s">
        <v>18</v>
      </c>
      <c r="D111" s="260">
        <v>20240207011</v>
      </c>
      <c r="E111" s="263" t="s">
        <v>22</v>
      </c>
      <c r="F111" s="261" t="str">
        <f>IFERROR(VLOOKUP(E111,'FG TYPE'!$B:$C,2,FALSE),0)</f>
        <v>AX88</v>
      </c>
      <c r="G111" s="259">
        <f>IFERROR(VLOOKUP(E111,'FG TYPE'!$B:$D,3,FALSE),0)</f>
        <v>80</v>
      </c>
      <c r="H111" s="262">
        <f t="shared" si="102"/>
        <v>0.73008</v>
      </c>
      <c r="I111" s="259">
        <v>5</v>
      </c>
      <c r="J111" s="259">
        <v>2</v>
      </c>
      <c r="K111" s="270">
        <v>11232</v>
      </c>
      <c r="L111" s="271">
        <f>IF(ISBLANK(VLOOKUP(E111,'FG TYPE'!$B:$G,6,FALSE)),K111,VLOOKUP(E111,'FG TYPE'!$B:$G,6,FALSE)*M111/1000)</f>
        <v>186.80995008</v>
      </c>
      <c r="M111" s="272">
        <f>IF(ISBLANK(VLOOKUP(E111,'FG TYPE'!$B:$I,8,FALSE)),"-",VLOOKUP(E111,'FG TYPE'!$B:$I,8,FALSE)*K111)</f>
        <v>17521.92</v>
      </c>
      <c r="N111" s="273">
        <v>0</v>
      </c>
      <c r="O111" s="273">
        <v>0</v>
      </c>
      <c r="P111" s="273">
        <v>0</v>
      </c>
      <c r="Q111" s="277">
        <f t="shared" si="103"/>
        <v>0</v>
      </c>
      <c r="R111" s="278"/>
    </row>
    <row r="112" s="243" customFormat="1" ht="24.75" customHeight="1" spans="1:18">
      <c r="A112" s="257">
        <v>45376</v>
      </c>
      <c r="B112" s="258" t="str">
        <f>IFERROR(VLOOKUP(E112,'FG TYPE'!$B:$E,4,FALSE),0)</f>
        <v>Y01</v>
      </c>
      <c r="C112" s="259" t="s">
        <v>18</v>
      </c>
      <c r="D112" s="265">
        <v>20240301006</v>
      </c>
      <c r="E112" s="259" t="s">
        <v>22</v>
      </c>
      <c r="F112" s="261" t="str">
        <f>IFERROR(VLOOKUP(E112,'FG TYPE'!$B:$C,2,FALSE),0)</f>
        <v>AX88</v>
      </c>
      <c r="G112" s="259">
        <f>IFERROR(VLOOKUP(E112,'FG TYPE'!$B:$D,3,FALSE),0)</f>
        <v>80</v>
      </c>
      <c r="H112" s="262">
        <f t="shared" si="102"/>
        <v>0.4797</v>
      </c>
      <c r="I112" s="259">
        <v>0.5</v>
      </c>
      <c r="J112" s="259">
        <v>2</v>
      </c>
      <c r="K112" s="270">
        <v>738</v>
      </c>
      <c r="L112" s="271">
        <f>IF(ISBLANK(VLOOKUP(E112,'FG TYPE'!$B:$G,6,FALSE)),K112,VLOOKUP(E112,'FG TYPE'!$B:$G,6,FALSE)*M112/1000)</f>
        <v>12.27437172</v>
      </c>
      <c r="M112" s="272">
        <f>IF(ISBLANK(VLOOKUP(E112,'FG TYPE'!$B:$I,8,FALSE)),"-",VLOOKUP(E112,'FG TYPE'!$B:$I,8,FALSE)*K112)</f>
        <v>1151.28</v>
      </c>
      <c r="N112" s="273">
        <v>0</v>
      </c>
      <c r="O112" s="273">
        <v>0</v>
      </c>
      <c r="P112" s="273">
        <v>0</v>
      </c>
      <c r="Q112" s="277">
        <f t="shared" si="103"/>
        <v>0</v>
      </c>
      <c r="R112" s="278"/>
    </row>
    <row r="113" s="243" customFormat="1" ht="24.75" customHeight="1" spans="1:18">
      <c r="A113" s="257">
        <v>45376</v>
      </c>
      <c r="B113" s="258" t="str">
        <f>IFERROR(VLOOKUP(E113,'FG TYPE'!$B:$E,4,FALSE),0)</f>
        <v>Y01</v>
      </c>
      <c r="C113" s="259" t="s">
        <v>18</v>
      </c>
      <c r="D113" s="264">
        <v>20240301002</v>
      </c>
      <c r="E113" s="259" t="s">
        <v>23</v>
      </c>
      <c r="F113" s="261" t="str">
        <f>IFERROR(VLOOKUP(E113,'FG TYPE'!$B:$C,2,FALSE),0)</f>
        <v>MM38 / MP98</v>
      </c>
      <c r="G113" s="259">
        <f>IFERROR(VLOOKUP(E113,'FG TYPE'!$B:$D,3,FALSE),0)</f>
        <v>50</v>
      </c>
      <c r="H113" s="262">
        <f t="shared" si="102"/>
        <v>0.8234375</v>
      </c>
      <c r="I113" s="259">
        <v>4</v>
      </c>
      <c r="J113" s="259">
        <v>2</v>
      </c>
      <c r="K113" s="270">
        <v>7750</v>
      </c>
      <c r="L113" s="271">
        <f>IF(ISBLANK(VLOOKUP(E113,'FG TYPE'!$B:$G,6,FALSE)),K113,VLOOKUP(E113,'FG TYPE'!$B:$G,6,FALSE)*M113/1000)</f>
        <v>177.94155</v>
      </c>
      <c r="M113" s="272">
        <f>IF(ISBLANK(VLOOKUP(E113,'FG TYPE'!$B:$I,8,FALSE)),"-",VLOOKUP(E113,'FG TYPE'!$B:$I,8,FALSE)*K113)</f>
        <v>9881.25</v>
      </c>
      <c r="N113" s="273">
        <v>0</v>
      </c>
      <c r="O113" s="273">
        <v>0</v>
      </c>
      <c r="P113" s="273">
        <v>0</v>
      </c>
      <c r="Q113" s="277">
        <f t="shared" si="103"/>
        <v>0</v>
      </c>
      <c r="R113" s="278"/>
    </row>
    <row r="114" s="243" customFormat="1" ht="24.75" customHeight="1" spans="1:18">
      <c r="A114" s="257">
        <v>45376</v>
      </c>
      <c r="B114" s="258" t="str">
        <f>IFERROR(VLOOKUP(E114,'FG TYPE'!$B:$E,4,FALSE),0)</f>
        <v>Y01</v>
      </c>
      <c r="C114" s="259" t="s">
        <v>18</v>
      </c>
      <c r="D114" s="260">
        <v>20240304012</v>
      </c>
      <c r="E114" s="259" t="s">
        <v>33</v>
      </c>
      <c r="F114" s="261" t="str">
        <f>IFERROR(VLOOKUP(E114,'FG TYPE'!$B:$C,2,FALSE),0)</f>
        <v>MB50</v>
      </c>
      <c r="G114" s="259">
        <f>IFERROR(VLOOKUP(E114,'FG TYPE'!$B:$D,3,FALSE),0)</f>
        <v>80</v>
      </c>
      <c r="H114" s="262">
        <f t="shared" si="102"/>
        <v>0.745104166666667</v>
      </c>
      <c r="I114" s="259">
        <v>5</v>
      </c>
      <c r="J114" s="259">
        <v>2</v>
      </c>
      <c r="K114" s="270">
        <v>11500</v>
      </c>
      <c r="L114" s="271">
        <f>IF(ISBLANK(VLOOKUP(E114,'FG TYPE'!$B:$G,6,FALSE)),K114,VLOOKUP(E114,'FG TYPE'!$B:$G,6,FALSE)*M114/1000)</f>
        <v>151.90289625</v>
      </c>
      <c r="M114" s="272">
        <f>IF(ISBLANK(VLOOKUP(E114,'FG TYPE'!$B:$I,8,FALSE)),"-",VLOOKUP(E114,'FG TYPE'!$B:$I,8,FALSE)*K114)</f>
        <v>17882.5</v>
      </c>
      <c r="N114" s="273">
        <v>0</v>
      </c>
      <c r="O114" s="273">
        <v>0</v>
      </c>
      <c r="P114" s="273">
        <v>0</v>
      </c>
      <c r="Q114" s="277">
        <f t="shared" si="103"/>
        <v>0</v>
      </c>
      <c r="R114" s="278"/>
    </row>
    <row r="115" s="243" customFormat="1" ht="24.75" customHeight="1" spans="1:18">
      <c r="A115" s="257">
        <v>45376</v>
      </c>
      <c r="B115" s="258" t="str">
        <f>IFERROR(VLOOKUP(E115,'FG TYPE'!$B:$E,4,FALSE),0)</f>
        <v>S01</v>
      </c>
      <c r="C115" s="259" t="s">
        <v>18</v>
      </c>
      <c r="D115" s="265">
        <v>20240206019</v>
      </c>
      <c r="E115" s="259" t="s">
        <v>28</v>
      </c>
      <c r="F115" s="261" t="str">
        <f>IFERROR(VLOOKUP(E115,'FG TYPE'!$B:$C,2,FALSE),0)</f>
        <v>0,080 T</v>
      </c>
      <c r="G115" s="259">
        <f>IFERROR(VLOOKUP(E115,'FG TYPE'!$B:$D,3,FALSE),0)/4</f>
        <v>3.75</v>
      </c>
      <c r="H115" s="262">
        <f t="shared" ref="H115:H118" si="104">IF(M115="-",K115/I115/G115,M115/I115/60/G115)</f>
        <v>0.6912</v>
      </c>
      <c r="I115" s="259">
        <v>5</v>
      </c>
      <c r="J115" s="259">
        <v>2</v>
      </c>
      <c r="K115" s="274">
        <v>12.96</v>
      </c>
      <c r="L115" s="271">
        <f>IF(ISBLANK(VLOOKUP(E115,'FG TYPE'!$B:$G,6,FALSE)),K115,VLOOKUP(E115,'FG TYPE'!$B:$G,6,FALSE)*M115/1000)</f>
        <v>12.96</v>
      </c>
      <c r="M115" s="272" t="str">
        <f>IF(ISBLANK(VLOOKUP(E115,'FG TYPE'!$B:$I,8,FALSE)),"-",VLOOKUP(E115,'FG TYPE'!$B:$I,8,FALSE)*K115)</f>
        <v>-</v>
      </c>
      <c r="N115" s="273">
        <v>0</v>
      </c>
      <c r="O115" s="273">
        <v>0</v>
      </c>
      <c r="P115" s="273">
        <v>0</v>
      </c>
      <c r="Q115" s="277">
        <f t="shared" ref="Q115:Q118" si="105">IFERROR((N115+O115+P115)/(L115+O115+P115+N115),"")</f>
        <v>0</v>
      </c>
      <c r="R115" s="278"/>
    </row>
    <row r="116" s="243" customFormat="1" ht="24.75" customHeight="1" spans="1:18">
      <c r="A116" s="257">
        <v>45376</v>
      </c>
      <c r="B116" s="258" t="str">
        <f>IFERROR(VLOOKUP(E116,'FG TYPE'!$B:$E,4,FALSE),0)</f>
        <v>S01</v>
      </c>
      <c r="C116" s="259" t="s">
        <v>18</v>
      </c>
      <c r="D116" s="265">
        <v>20240212003</v>
      </c>
      <c r="E116" s="259" t="s">
        <v>35</v>
      </c>
      <c r="F116" s="261" t="str">
        <f>IFERROR(VLOOKUP(E116,'FG TYPE'!$B:$C,2,FALSE),0)</f>
        <v>0,127 T</v>
      </c>
      <c r="G116" s="259">
        <f>IFERROR(VLOOKUP(E116,'FG TYPE'!$B:$D,3,FALSE),0)/4</f>
        <v>9.25</v>
      </c>
      <c r="H116" s="262">
        <f t="shared" si="104"/>
        <v>0.492972972972973</v>
      </c>
      <c r="I116" s="259">
        <v>1</v>
      </c>
      <c r="J116" s="259">
        <v>2</v>
      </c>
      <c r="K116" s="274">
        <v>4.56</v>
      </c>
      <c r="L116" s="271">
        <f>IF(ISBLANK(VLOOKUP(E116,'FG TYPE'!$B:$G,6,FALSE)),K116,VLOOKUP(E116,'FG TYPE'!$B:$G,6,FALSE)*M116/1000)</f>
        <v>4.56</v>
      </c>
      <c r="M116" s="272" t="str">
        <f>IF(ISBLANK(VLOOKUP(E116,'FG TYPE'!$B:$I,8,FALSE)),"-",VLOOKUP(E116,'FG TYPE'!$B:$I,8,FALSE)*K116)</f>
        <v>-</v>
      </c>
      <c r="N116" s="273">
        <v>0</v>
      </c>
      <c r="O116" s="273">
        <v>0</v>
      </c>
      <c r="P116" s="273">
        <v>0</v>
      </c>
      <c r="Q116" s="277">
        <f t="shared" si="105"/>
        <v>0</v>
      </c>
      <c r="R116" s="278"/>
    </row>
    <row r="117" s="243" customFormat="1" ht="24.75" customHeight="1" spans="1:18">
      <c r="A117" s="257">
        <v>45376</v>
      </c>
      <c r="B117" s="258" t="str">
        <f>IFERROR(VLOOKUP(E117,'FG TYPE'!$B:$E,4,FALSE),0)</f>
        <v>S01</v>
      </c>
      <c r="C117" s="259" t="s">
        <v>18</v>
      </c>
      <c r="D117" s="260">
        <v>20240306003</v>
      </c>
      <c r="E117" s="259" t="s">
        <v>20</v>
      </c>
      <c r="F117" s="261" t="str">
        <f>IFERROR(VLOOKUP(E117,'FG TYPE'!$B:$C,2,FALSE),0)</f>
        <v>0,080 UEW</v>
      </c>
      <c r="G117" s="259">
        <f>IFERROR(VLOOKUP(E117,'FG TYPE'!$B:$D,3,FALSE),0)/2</f>
        <v>6.5</v>
      </c>
      <c r="H117" s="262">
        <f t="shared" si="104"/>
        <v>0.861076923076923</v>
      </c>
      <c r="I117" s="259">
        <v>20</v>
      </c>
      <c r="J117" s="259">
        <v>2</v>
      </c>
      <c r="K117" s="274">
        <v>111.94</v>
      </c>
      <c r="L117" s="271">
        <f>IF(ISBLANK(VLOOKUP(E117,'FG TYPE'!$B:$G,6,FALSE)),K117,VLOOKUP(E117,'FG TYPE'!$B:$G,6,FALSE)*M117/1000)</f>
        <v>111.94</v>
      </c>
      <c r="M117" s="272" t="str">
        <f>IF(ISBLANK(VLOOKUP(E117,'FG TYPE'!$B:$I,8,FALSE)),"-",VLOOKUP(E117,'FG TYPE'!$B:$I,8,FALSE)*K117)</f>
        <v>-</v>
      </c>
      <c r="N117" s="273">
        <v>0</v>
      </c>
      <c r="O117" s="273">
        <v>0</v>
      </c>
      <c r="P117" s="273">
        <v>0</v>
      </c>
      <c r="Q117" s="277">
        <f t="shared" si="105"/>
        <v>0</v>
      </c>
      <c r="R117" s="278"/>
    </row>
    <row r="118" s="243" customFormat="1" ht="24.75" customHeight="1" spans="1:18">
      <c r="A118" s="257">
        <v>45376</v>
      </c>
      <c r="B118" s="258" t="str">
        <f>IFERROR(VLOOKUP(E118,'FG TYPE'!$B:$E,4,FALSE),0)</f>
        <v>S01</v>
      </c>
      <c r="C118" s="259" t="s">
        <v>18</v>
      </c>
      <c r="D118" s="264">
        <v>20240313001</v>
      </c>
      <c r="E118" s="259" t="s">
        <v>24</v>
      </c>
      <c r="F118" s="261" t="str">
        <f>IFERROR(VLOOKUP(E118,'FG TYPE'!$B:$C,2,FALSE),0)</f>
        <v>0,080 A</v>
      </c>
      <c r="G118" s="259">
        <f>IFERROR(VLOOKUP(E118,'FG TYPE'!$B:$D,3,FALSE),0)</f>
        <v>16</v>
      </c>
      <c r="H118" s="262">
        <f t="shared" si="104"/>
        <v>0.931875</v>
      </c>
      <c r="I118" s="259">
        <v>24</v>
      </c>
      <c r="J118" s="259">
        <v>2</v>
      </c>
      <c r="K118" s="274">
        <v>357.84</v>
      </c>
      <c r="L118" s="271">
        <f>IF(ISBLANK(VLOOKUP(E118,'FG TYPE'!$B:$G,6,FALSE)),K118,VLOOKUP(E118,'FG TYPE'!$B:$G,6,FALSE)*M118/1000)</f>
        <v>357.84</v>
      </c>
      <c r="M118" s="272" t="str">
        <f>IF(ISBLANK(VLOOKUP(E118,'FG TYPE'!$B:$I,8,FALSE)),"-",VLOOKUP(E118,'FG TYPE'!$B:$I,8,FALSE)*K118)</f>
        <v>-</v>
      </c>
      <c r="N118" s="273">
        <v>0</v>
      </c>
      <c r="O118" s="273">
        <v>0</v>
      </c>
      <c r="P118" s="273">
        <v>0</v>
      </c>
      <c r="Q118" s="277">
        <f t="shared" si="105"/>
        <v>0</v>
      </c>
      <c r="R118" s="278"/>
    </row>
    <row r="119" s="243" customFormat="1" ht="24.75" customHeight="1" spans="1:18">
      <c r="A119" s="257">
        <v>45377</v>
      </c>
      <c r="B119" s="258" t="str">
        <f>IFERROR(VLOOKUP(E119,'FG TYPE'!$B:$E,4,FALSE),0)</f>
        <v>Y01</v>
      </c>
      <c r="C119" s="259" t="s">
        <v>18</v>
      </c>
      <c r="D119" s="264">
        <v>20240301002</v>
      </c>
      <c r="E119" s="259" t="s">
        <v>23</v>
      </c>
      <c r="F119" s="261" t="str">
        <f>IFERROR(VLOOKUP(E119,'FG TYPE'!$B:$C,2,FALSE),0)</f>
        <v>MM38 / MP98</v>
      </c>
      <c r="G119" s="259">
        <f>IFERROR(VLOOKUP(E119,'FG TYPE'!$B:$D,3,FALSE),0)</f>
        <v>50</v>
      </c>
      <c r="H119" s="262">
        <f t="shared" ref="H119:H122" si="106">IF(M119="-",K119/I119/G119,M119/I119/60/G119)</f>
        <v>0.75745625</v>
      </c>
      <c r="I119" s="259">
        <v>12</v>
      </c>
      <c r="J119" s="259">
        <v>2</v>
      </c>
      <c r="K119" s="270">
        <v>21387</v>
      </c>
      <c r="L119" s="271">
        <f>IF(ISBLANK(VLOOKUP(E119,'FG TYPE'!$B:$G,6,FALSE)),K119,VLOOKUP(E119,'FG TYPE'!$B:$G,6,FALSE)*M119/1000)</f>
        <v>491.0497974</v>
      </c>
      <c r="M119" s="272">
        <f>IF(ISBLANK(VLOOKUP(E119,'FG TYPE'!$B:$I,8,FALSE)),"-",VLOOKUP(E119,'FG TYPE'!$B:$I,8,FALSE)*K119)</f>
        <v>27268.425</v>
      </c>
      <c r="N119" s="273">
        <v>0</v>
      </c>
      <c r="O119" s="273">
        <v>0</v>
      </c>
      <c r="P119" s="273">
        <v>0</v>
      </c>
      <c r="Q119" s="277">
        <f t="shared" ref="Q119:Q122" si="107">IFERROR((N119+O119+P119)/(L119+O119+P119+N119),"")</f>
        <v>0</v>
      </c>
      <c r="R119" s="278"/>
    </row>
    <row r="120" s="243" customFormat="1" ht="24.75" customHeight="1" spans="1:18">
      <c r="A120" s="257">
        <v>45377</v>
      </c>
      <c r="B120" s="258" t="str">
        <f>IFERROR(VLOOKUP(E120,'FG TYPE'!$B:$E,4,FALSE),0)</f>
        <v>Y01</v>
      </c>
      <c r="C120" s="259" t="s">
        <v>18</v>
      </c>
      <c r="D120" s="265">
        <v>20240301004</v>
      </c>
      <c r="E120" s="259" t="s">
        <v>19</v>
      </c>
      <c r="F120" s="261" t="str">
        <f>IFERROR(VLOOKUP(E120,'FG TYPE'!$B:$C,2,FALSE),0)</f>
        <v>MK83</v>
      </c>
      <c r="G120" s="259">
        <f>IFERROR(VLOOKUP(E120,'FG TYPE'!$B:$D,3,FALSE),0)</f>
        <v>60</v>
      </c>
      <c r="H120" s="262">
        <f t="shared" si="106"/>
        <v>0.865401666666667</v>
      </c>
      <c r="I120" s="259">
        <v>5</v>
      </c>
      <c r="J120" s="259">
        <v>2</v>
      </c>
      <c r="K120" s="270">
        <v>9797</v>
      </c>
      <c r="L120" s="271">
        <f>IF(ISBLANK(VLOOKUP(E120,'FG TYPE'!$B:$G,6,FALSE)),K120,VLOOKUP(E120,'FG TYPE'!$B:$G,6,FALSE)*M120/1000)</f>
        <v>313.734758538</v>
      </c>
      <c r="M120" s="272">
        <f>IF(ISBLANK(VLOOKUP(E120,'FG TYPE'!$B:$I,8,FALSE)),"-",VLOOKUP(E120,'FG TYPE'!$B:$I,8,FALSE)*K120)</f>
        <v>15577.23</v>
      </c>
      <c r="N120" s="273">
        <v>0</v>
      </c>
      <c r="O120" s="273">
        <v>0</v>
      </c>
      <c r="P120" s="273">
        <v>0</v>
      </c>
      <c r="Q120" s="277">
        <f t="shared" si="107"/>
        <v>0</v>
      </c>
      <c r="R120" s="278"/>
    </row>
    <row r="121" s="243" customFormat="1" ht="24.75" customHeight="1" spans="1:18">
      <c r="A121" s="257">
        <v>45377</v>
      </c>
      <c r="B121" s="258" t="str">
        <f>IFERROR(VLOOKUP(E121,'FG TYPE'!$B:$E,4,FALSE),0)</f>
        <v>Y01</v>
      </c>
      <c r="C121" s="259" t="s">
        <v>18</v>
      </c>
      <c r="D121" s="265">
        <v>20240318001</v>
      </c>
      <c r="E121" s="259" t="s">
        <v>19</v>
      </c>
      <c r="F121" s="261" t="str">
        <f>IFERROR(VLOOKUP(E121,'FG TYPE'!$B:$C,2,FALSE),0)</f>
        <v>MK83</v>
      </c>
      <c r="G121" s="259">
        <f>IFERROR(VLOOKUP(E121,'FG TYPE'!$B:$D,3,FALSE),0)</f>
        <v>60</v>
      </c>
      <c r="H121" s="262">
        <f t="shared" si="106"/>
        <v>0.755515</v>
      </c>
      <c r="I121" s="259">
        <v>10</v>
      </c>
      <c r="J121" s="259">
        <v>2</v>
      </c>
      <c r="K121" s="270">
        <f>2153+24750-9797</f>
        <v>17106</v>
      </c>
      <c r="L121" s="271">
        <f>IF(ISBLANK(VLOOKUP(E121,'FG TYPE'!$B:$G,6,FALSE)),K121,VLOOKUP(E121,'FG TYPE'!$B:$G,6,FALSE)*M121/1000)</f>
        <v>547.794914724</v>
      </c>
      <c r="M121" s="272">
        <f>IF(ISBLANK(VLOOKUP(E121,'FG TYPE'!$B:$I,8,FALSE)),"-",VLOOKUP(E121,'FG TYPE'!$B:$I,8,FALSE)*K121)</f>
        <v>27198.54</v>
      </c>
      <c r="N121" s="273">
        <v>0</v>
      </c>
      <c r="O121" s="273">
        <v>0</v>
      </c>
      <c r="P121" s="273">
        <v>0</v>
      </c>
      <c r="Q121" s="277">
        <f t="shared" si="107"/>
        <v>0</v>
      </c>
      <c r="R121" s="278"/>
    </row>
    <row r="122" s="243" customFormat="1" ht="24.75" customHeight="1" spans="1:18">
      <c r="A122" s="257">
        <v>45377</v>
      </c>
      <c r="B122" s="258" t="str">
        <f>IFERROR(VLOOKUP(E122,'FG TYPE'!$B:$E,4,FALSE),0)</f>
        <v>Y01</v>
      </c>
      <c r="C122" s="259" t="s">
        <v>18</v>
      </c>
      <c r="D122" s="265">
        <v>20240301006</v>
      </c>
      <c r="E122" s="259" t="s">
        <v>22</v>
      </c>
      <c r="F122" s="261" t="str">
        <f>IFERROR(VLOOKUP(E122,'FG TYPE'!$B:$C,2,FALSE),0)</f>
        <v>AX88</v>
      </c>
      <c r="G122" s="259">
        <f>IFERROR(VLOOKUP(E122,'FG TYPE'!$B:$D,3,FALSE),0)</f>
        <v>80</v>
      </c>
      <c r="H122" s="262">
        <f t="shared" si="106"/>
        <v>0.769166666666667</v>
      </c>
      <c r="I122" s="259">
        <v>12</v>
      </c>
      <c r="J122" s="259">
        <v>2</v>
      </c>
      <c r="K122" s="270">
        <v>28400</v>
      </c>
      <c r="L122" s="271">
        <f>IF(ISBLANK(VLOOKUP(E122,'FG TYPE'!$B:$G,6,FALSE)),K122,VLOOKUP(E122,'FG TYPE'!$B:$G,6,FALSE)*M122/1000)</f>
        <v>472.347096</v>
      </c>
      <c r="M122" s="272">
        <f>IF(ISBLANK(VLOOKUP(E122,'FG TYPE'!$B:$I,8,FALSE)),"-",VLOOKUP(E122,'FG TYPE'!$B:$I,8,FALSE)*K122)</f>
        <v>44304</v>
      </c>
      <c r="N122" s="273">
        <v>0</v>
      </c>
      <c r="O122" s="273">
        <v>0</v>
      </c>
      <c r="P122" s="273">
        <v>0</v>
      </c>
      <c r="Q122" s="277">
        <f t="shared" si="107"/>
        <v>0</v>
      </c>
      <c r="R122" s="278"/>
    </row>
    <row r="123" s="243" customFormat="1" ht="24.75" customHeight="1" spans="1:18">
      <c r="A123" s="257">
        <v>45377</v>
      </c>
      <c r="B123" s="258" t="str">
        <f>IFERROR(VLOOKUP(E123,'FG TYPE'!$B:$E,4,FALSE),0)</f>
        <v>S01</v>
      </c>
      <c r="C123" s="259" t="s">
        <v>18</v>
      </c>
      <c r="D123" s="265">
        <v>20240206019</v>
      </c>
      <c r="E123" s="259" t="s">
        <v>28</v>
      </c>
      <c r="F123" s="261" t="str">
        <f>IFERROR(VLOOKUP(E123,'FG TYPE'!$B:$C,2,FALSE),0)</f>
        <v>0,080 T</v>
      </c>
      <c r="G123" s="259">
        <f>IFERROR(VLOOKUP(E123,'FG TYPE'!$B:$D,3,FALSE),0)/4</f>
        <v>3.75</v>
      </c>
      <c r="H123" s="262">
        <f t="shared" ref="H123:H126" si="108">IF(M123="-",K123/I123/G123,M123/I123/60/G123)</f>
        <v>0.838666666666667</v>
      </c>
      <c r="I123" s="259">
        <v>4</v>
      </c>
      <c r="J123" s="259">
        <v>2</v>
      </c>
      <c r="K123" s="274">
        <v>12.58</v>
      </c>
      <c r="L123" s="271">
        <f>IF(ISBLANK(VLOOKUP(E123,'FG TYPE'!$B:$G,6,FALSE)),K123,VLOOKUP(E123,'FG TYPE'!$B:$G,6,FALSE)*M123/1000)</f>
        <v>12.58</v>
      </c>
      <c r="M123" s="272" t="str">
        <f>IF(ISBLANK(VLOOKUP(E123,'FG TYPE'!$B:$I,8,FALSE)),"-",VLOOKUP(E123,'FG TYPE'!$B:$I,8,FALSE)*K123)</f>
        <v>-</v>
      </c>
      <c r="N123" s="273">
        <v>0</v>
      </c>
      <c r="O123" s="273">
        <v>0</v>
      </c>
      <c r="P123" s="273">
        <v>0</v>
      </c>
      <c r="Q123" s="277">
        <f t="shared" ref="Q123:Q126" si="109">IFERROR((N123+O123+P123)/(L123+O123+P123+N123),"")</f>
        <v>0</v>
      </c>
      <c r="R123" s="278"/>
    </row>
    <row r="124" s="243" customFormat="1" ht="24.75" customHeight="1" spans="1:18">
      <c r="A124" s="257">
        <v>45377</v>
      </c>
      <c r="B124" s="258" t="str">
        <f>IFERROR(VLOOKUP(E124,'FG TYPE'!$B:$E,4,FALSE),0)</f>
        <v>S01</v>
      </c>
      <c r="C124" s="259" t="s">
        <v>18</v>
      </c>
      <c r="D124" s="265">
        <v>20240212003</v>
      </c>
      <c r="E124" s="259" t="s">
        <v>35</v>
      </c>
      <c r="F124" s="261" t="str">
        <f>IFERROR(VLOOKUP(E124,'FG TYPE'!$B:$C,2,FALSE),0)</f>
        <v>0,127 T</v>
      </c>
      <c r="G124" s="259">
        <f>IFERROR(VLOOKUP(E124,'FG TYPE'!$B:$D,3,FALSE),0)/4</f>
        <v>9.25</v>
      </c>
      <c r="H124" s="262">
        <f t="shared" si="108"/>
        <v>0.711351351351351</v>
      </c>
      <c r="I124" s="259">
        <v>1</v>
      </c>
      <c r="J124" s="259">
        <v>2</v>
      </c>
      <c r="K124" s="274">
        <v>6.58</v>
      </c>
      <c r="L124" s="271">
        <f>IF(ISBLANK(VLOOKUP(E124,'FG TYPE'!$B:$G,6,FALSE)),K124,VLOOKUP(E124,'FG TYPE'!$B:$G,6,FALSE)*M124/1000)</f>
        <v>6.58</v>
      </c>
      <c r="M124" s="272" t="str">
        <f>IF(ISBLANK(VLOOKUP(E124,'FG TYPE'!$B:$I,8,FALSE)),"-",VLOOKUP(E124,'FG TYPE'!$B:$I,8,FALSE)*K124)</f>
        <v>-</v>
      </c>
      <c r="N124" s="273">
        <v>0</v>
      </c>
      <c r="O124" s="273">
        <v>0</v>
      </c>
      <c r="P124" s="273">
        <v>0</v>
      </c>
      <c r="Q124" s="277">
        <f t="shared" si="109"/>
        <v>0</v>
      </c>
      <c r="R124" s="278"/>
    </row>
    <row r="125" s="243" customFormat="1" ht="24.75" customHeight="1" spans="1:18">
      <c r="A125" s="257">
        <v>45377</v>
      </c>
      <c r="B125" s="258" t="str">
        <f>IFERROR(VLOOKUP(E125,'FG TYPE'!$B:$E,4,FALSE),0)</f>
        <v>S01</v>
      </c>
      <c r="C125" s="259" t="s">
        <v>18</v>
      </c>
      <c r="D125" s="260">
        <v>20240306003</v>
      </c>
      <c r="E125" s="259" t="s">
        <v>20</v>
      </c>
      <c r="F125" s="261" t="str">
        <f>IFERROR(VLOOKUP(E125,'FG TYPE'!$B:$C,2,FALSE),0)</f>
        <v>0,080 UEW</v>
      </c>
      <c r="G125" s="259">
        <f>IFERROR(VLOOKUP(E125,'FG TYPE'!$B:$D,3,FALSE),0)</f>
        <v>13</v>
      </c>
      <c r="H125" s="262">
        <f t="shared" si="108"/>
        <v>0.788153846153846</v>
      </c>
      <c r="I125" s="259">
        <v>20</v>
      </c>
      <c r="J125" s="259">
        <v>2</v>
      </c>
      <c r="K125" s="274">
        <v>204.92</v>
      </c>
      <c r="L125" s="271">
        <f>IF(ISBLANK(VLOOKUP(E125,'FG TYPE'!$B:$G,6,FALSE)),K125,VLOOKUP(E125,'FG TYPE'!$B:$G,6,FALSE)*M125/1000)</f>
        <v>204.92</v>
      </c>
      <c r="M125" s="272" t="str">
        <f>IF(ISBLANK(VLOOKUP(E125,'FG TYPE'!$B:$I,8,FALSE)),"-",VLOOKUP(E125,'FG TYPE'!$B:$I,8,FALSE)*K125)</f>
        <v>-</v>
      </c>
      <c r="N125" s="273">
        <v>0</v>
      </c>
      <c r="O125" s="273">
        <v>0</v>
      </c>
      <c r="P125" s="273">
        <v>0</v>
      </c>
      <c r="Q125" s="277">
        <f t="shared" si="109"/>
        <v>0</v>
      </c>
      <c r="R125" s="278"/>
    </row>
    <row r="126" s="243" customFormat="1" ht="24.75" customHeight="1" spans="1:18">
      <c r="A126" s="257">
        <v>45377</v>
      </c>
      <c r="B126" s="258" t="str">
        <f>IFERROR(VLOOKUP(E126,'FG TYPE'!$B:$E,4,FALSE),0)</f>
        <v>S01</v>
      </c>
      <c r="C126" s="259" t="s">
        <v>18</v>
      </c>
      <c r="D126" s="264">
        <v>20240318006</v>
      </c>
      <c r="E126" s="259" t="s">
        <v>24</v>
      </c>
      <c r="F126" s="261" t="str">
        <f>IFERROR(VLOOKUP(E126,'FG TYPE'!$B:$C,2,FALSE),0)</f>
        <v>0,080 A</v>
      </c>
      <c r="G126" s="259">
        <f>IFERROR(VLOOKUP(E126,'FG TYPE'!$B:$D,3,FALSE),0)</f>
        <v>16</v>
      </c>
      <c r="H126" s="262">
        <f t="shared" si="108"/>
        <v>0.99046875</v>
      </c>
      <c r="I126" s="259">
        <v>24</v>
      </c>
      <c r="J126" s="259">
        <v>2</v>
      </c>
      <c r="K126" s="274">
        <v>380.34</v>
      </c>
      <c r="L126" s="271">
        <f>IF(ISBLANK(VLOOKUP(E126,'FG TYPE'!$B:$G,6,FALSE)),K126,VLOOKUP(E126,'FG TYPE'!$B:$G,6,FALSE)*M126/1000)</f>
        <v>380.34</v>
      </c>
      <c r="M126" s="272" t="str">
        <f>IF(ISBLANK(VLOOKUP(E126,'FG TYPE'!$B:$I,8,FALSE)),"-",VLOOKUP(E126,'FG TYPE'!$B:$I,8,FALSE)*K126)</f>
        <v>-</v>
      </c>
      <c r="N126" s="273">
        <v>0</v>
      </c>
      <c r="O126" s="273">
        <v>0</v>
      </c>
      <c r="P126" s="273">
        <v>0</v>
      </c>
      <c r="Q126" s="277">
        <f t="shared" si="109"/>
        <v>0</v>
      </c>
      <c r="R126" s="278"/>
    </row>
    <row r="127" s="243" customFormat="1" ht="24.75" customHeight="1" spans="1:18">
      <c r="A127" s="257">
        <v>45378</v>
      </c>
      <c r="B127" s="258" t="str">
        <f>IFERROR(VLOOKUP(E127,'FG TYPE'!$B:$E,4,FALSE),0)</f>
        <v>Y01</v>
      </c>
      <c r="C127" s="259" t="s">
        <v>18</v>
      </c>
      <c r="D127" s="264">
        <v>20240301002</v>
      </c>
      <c r="E127" s="259" t="s">
        <v>23</v>
      </c>
      <c r="F127" s="261" t="str">
        <f>IFERROR(VLOOKUP(E127,'FG TYPE'!$B:$C,2,FALSE),0)</f>
        <v>MM38 / MP98</v>
      </c>
      <c r="G127" s="259">
        <f>IFERROR(VLOOKUP(E127,'FG TYPE'!$B:$D,3,FALSE),0)</f>
        <v>50</v>
      </c>
      <c r="H127" s="262">
        <f t="shared" ref="H127:H130" si="110">IF(M127="-",K127/I127/G127,M127/I127/60/G127)</f>
        <v>0.831895</v>
      </c>
      <c r="I127" s="259">
        <v>10</v>
      </c>
      <c r="J127" s="259">
        <v>2</v>
      </c>
      <c r="K127" s="270">
        <v>19574</v>
      </c>
      <c r="L127" s="271">
        <f>IF(ISBLANK(VLOOKUP(E127,'FG TYPE'!$B:$G,6,FALSE)),K127,VLOOKUP(E127,'FG TYPE'!$B:$G,6,FALSE)*M127/1000)</f>
        <v>449.4229548</v>
      </c>
      <c r="M127" s="272">
        <f>IF(ISBLANK(VLOOKUP(E127,'FG TYPE'!$B:$I,8,FALSE)),"-",VLOOKUP(E127,'FG TYPE'!$B:$I,8,FALSE)*K127)</f>
        <v>24956.85</v>
      </c>
      <c r="N127" s="273">
        <v>0</v>
      </c>
      <c r="O127" s="273">
        <v>0</v>
      </c>
      <c r="P127" s="273">
        <v>0</v>
      </c>
      <c r="Q127" s="277">
        <f t="shared" ref="Q127:Q130" si="111">IFERROR((N127+O127+P127)/(L127+O127+P127+N127),"")</f>
        <v>0</v>
      </c>
      <c r="R127" s="278"/>
    </row>
    <row r="128" s="243" customFormat="1" ht="24.75" customHeight="1" spans="1:18">
      <c r="A128" s="257">
        <v>45378</v>
      </c>
      <c r="B128" s="258" t="str">
        <f>IFERROR(VLOOKUP(E128,'FG TYPE'!$B:$E,4,FALSE),0)</f>
        <v>Y01</v>
      </c>
      <c r="C128" s="259" t="s">
        <v>18</v>
      </c>
      <c r="D128" s="265">
        <v>20240301006</v>
      </c>
      <c r="E128" s="259" t="s">
        <v>22</v>
      </c>
      <c r="F128" s="261" t="str">
        <f>IFERROR(VLOOKUP(E128,'FG TYPE'!$B:$C,2,FALSE),0)</f>
        <v>AX88</v>
      </c>
      <c r="G128" s="259">
        <f>IFERROR(VLOOKUP(E128,'FG TYPE'!$B:$D,3,FALSE),0)</f>
        <v>80</v>
      </c>
      <c r="H128" s="262">
        <f t="shared" si="110"/>
        <v>0.4953</v>
      </c>
      <c r="I128" s="259">
        <v>0.5</v>
      </c>
      <c r="J128" s="259">
        <v>2</v>
      </c>
      <c r="K128" s="270">
        <v>762</v>
      </c>
      <c r="L128" s="271">
        <f>IF(ISBLANK(VLOOKUP(E128,'FG TYPE'!$B:$G,6,FALSE)),K128,VLOOKUP(E128,'FG TYPE'!$B:$G,6,FALSE)*M128/1000)</f>
        <v>12.67353828</v>
      </c>
      <c r="M128" s="272">
        <f>IF(ISBLANK(VLOOKUP(E128,'FG TYPE'!$B:$I,8,FALSE)),"-",VLOOKUP(E128,'FG TYPE'!$B:$I,8,FALSE)*K128)</f>
        <v>1188.72</v>
      </c>
      <c r="N128" s="273">
        <v>0</v>
      </c>
      <c r="O128" s="273">
        <v>0</v>
      </c>
      <c r="P128" s="273">
        <v>0</v>
      </c>
      <c r="Q128" s="277">
        <f t="shared" si="111"/>
        <v>0</v>
      </c>
      <c r="R128" s="278"/>
    </row>
    <row r="129" s="243" customFormat="1" ht="24.75" customHeight="1" spans="1:18">
      <c r="A129" s="257">
        <v>45378</v>
      </c>
      <c r="B129" s="258" t="str">
        <f>IFERROR(VLOOKUP(E129,'FG TYPE'!$B:$E,4,FALSE),0)</f>
        <v>Y01</v>
      </c>
      <c r="C129" s="259" t="s">
        <v>18</v>
      </c>
      <c r="D129" s="265">
        <v>20240301007</v>
      </c>
      <c r="E129" s="259" t="s">
        <v>22</v>
      </c>
      <c r="F129" s="261" t="str">
        <f>IFERROR(VLOOKUP(E129,'FG TYPE'!$B:$C,2,FALSE),0)</f>
        <v>AX88</v>
      </c>
      <c r="G129" s="259">
        <f>IFERROR(VLOOKUP(E129,'FG TYPE'!$B:$D,3,FALSE),0)</f>
        <v>80</v>
      </c>
      <c r="H129" s="262">
        <f t="shared" si="110"/>
        <v>0.6553625</v>
      </c>
      <c r="I129" s="259">
        <v>2</v>
      </c>
      <c r="J129" s="259">
        <v>2</v>
      </c>
      <c r="K129" s="270">
        <v>4033</v>
      </c>
      <c r="L129" s="271">
        <f>IF(ISBLANK(VLOOKUP(E129,'FG TYPE'!$B:$G,6,FALSE)),K129,VLOOKUP(E129,'FG TYPE'!$B:$G,6,FALSE)*M129/1000)</f>
        <v>67.07661402</v>
      </c>
      <c r="M129" s="272">
        <f>IF(ISBLANK(VLOOKUP(E129,'FG TYPE'!$B:$I,8,FALSE)),"-",VLOOKUP(E129,'FG TYPE'!$B:$I,8,FALSE)*K129)</f>
        <v>6291.48</v>
      </c>
      <c r="N129" s="273">
        <v>0</v>
      </c>
      <c r="O129" s="273">
        <v>0</v>
      </c>
      <c r="P129" s="273">
        <v>0</v>
      </c>
      <c r="Q129" s="277">
        <f t="shared" si="111"/>
        <v>0</v>
      </c>
      <c r="R129" s="278"/>
    </row>
    <row r="130" s="243" customFormat="1" ht="24.75" customHeight="1" spans="1:18">
      <c r="A130" s="257">
        <v>45378</v>
      </c>
      <c r="B130" s="258" t="str">
        <f>IFERROR(VLOOKUP(E130,'FG TYPE'!$B:$E,4,FALSE),0)</f>
        <v>Y01</v>
      </c>
      <c r="C130" s="259" t="s">
        <v>18</v>
      </c>
      <c r="D130" s="260">
        <v>20240304012</v>
      </c>
      <c r="E130" s="259" t="s">
        <v>33</v>
      </c>
      <c r="F130" s="261" t="str">
        <f>IFERROR(VLOOKUP(E130,'FG TYPE'!$B:$C,2,FALSE),0)</f>
        <v>MB50</v>
      </c>
      <c r="G130" s="259">
        <f>IFERROR(VLOOKUP(E130,'FG TYPE'!$B:$D,3,FALSE),0)</f>
        <v>80</v>
      </c>
      <c r="H130" s="262">
        <f t="shared" si="110"/>
        <v>0.703572708333333</v>
      </c>
      <c r="I130" s="259">
        <v>10</v>
      </c>
      <c r="J130" s="259">
        <v>2</v>
      </c>
      <c r="K130" s="270">
        <v>21718</v>
      </c>
      <c r="L130" s="271">
        <f>IF(ISBLANK(VLOOKUP(E130,'FG TYPE'!$B:$G,6,FALSE)),K130,VLOOKUP(E130,'FG TYPE'!$B:$G,6,FALSE)*M130/1000)</f>
        <v>286.871921805</v>
      </c>
      <c r="M130" s="272">
        <f>IF(ISBLANK(VLOOKUP(E130,'FG TYPE'!$B:$I,8,FALSE)),"-",VLOOKUP(E130,'FG TYPE'!$B:$I,8,FALSE)*K130)</f>
        <v>33771.49</v>
      </c>
      <c r="N130" s="273">
        <v>0</v>
      </c>
      <c r="O130" s="273">
        <v>0</v>
      </c>
      <c r="P130" s="273">
        <v>0</v>
      </c>
      <c r="Q130" s="277">
        <f t="shared" si="111"/>
        <v>0</v>
      </c>
      <c r="R130" s="278"/>
    </row>
    <row r="131" s="243" customFormat="1" ht="24.75" customHeight="1" spans="1:18">
      <c r="A131" s="257">
        <v>45378</v>
      </c>
      <c r="B131" s="258" t="str">
        <f>IFERROR(VLOOKUP(E131,'FG TYPE'!$B:$E,4,FALSE),0)</f>
        <v>S01</v>
      </c>
      <c r="C131" s="259" t="s">
        <v>18</v>
      </c>
      <c r="D131" s="265">
        <v>20240206019</v>
      </c>
      <c r="E131" s="259" t="s">
        <v>28</v>
      </c>
      <c r="F131" s="261" t="str">
        <f>IFERROR(VLOOKUP(E131,'FG TYPE'!$B:$C,2,FALSE),0)</f>
        <v>0,080 T</v>
      </c>
      <c r="G131" s="259">
        <f>IFERROR(VLOOKUP(E131,'FG TYPE'!$B:$D,3,FALSE),0)/4</f>
        <v>3.75</v>
      </c>
      <c r="H131" s="262">
        <f t="shared" ref="H131:H134" si="112">IF(M131="-",K131/I131/G131,M131/I131/60/G131)</f>
        <v>0.716</v>
      </c>
      <c r="I131" s="259">
        <v>4</v>
      </c>
      <c r="J131" s="259">
        <v>2</v>
      </c>
      <c r="K131" s="274">
        <v>10.74</v>
      </c>
      <c r="L131" s="271">
        <f>IF(ISBLANK(VLOOKUP(E131,'FG TYPE'!$B:$G,6,FALSE)),K131,VLOOKUP(E131,'FG TYPE'!$B:$G,6,FALSE)*M131/1000)</f>
        <v>10.74</v>
      </c>
      <c r="M131" s="272" t="str">
        <f>IF(ISBLANK(VLOOKUP(E131,'FG TYPE'!$B:$I,8,FALSE)),"-",VLOOKUP(E131,'FG TYPE'!$B:$I,8,FALSE)*K131)</f>
        <v>-</v>
      </c>
      <c r="N131" s="273">
        <v>0</v>
      </c>
      <c r="O131" s="273">
        <v>0</v>
      </c>
      <c r="P131" s="273">
        <v>0</v>
      </c>
      <c r="Q131" s="277">
        <f t="shared" ref="Q131:Q134" si="113">IFERROR((N131+O131+P131)/(L131+O131+P131+N131),"")</f>
        <v>0</v>
      </c>
      <c r="R131" s="278"/>
    </row>
    <row r="132" s="243" customFormat="1" ht="24.75" customHeight="1" spans="1:18">
      <c r="A132" s="257">
        <v>45378</v>
      </c>
      <c r="B132" s="258" t="str">
        <f>IFERROR(VLOOKUP(E132,'FG TYPE'!$B:$E,4,FALSE),0)</f>
        <v>S01</v>
      </c>
      <c r="C132" s="259" t="s">
        <v>18</v>
      </c>
      <c r="D132" s="265">
        <v>20240212004</v>
      </c>
      <c r="E132" s="259" t="s">
        <v>29</v>
      </c>
      <c r="F132" s="261" t="str">
        <f>IFERROR(VLOOKUP(E132,'FG TYPE'!$B:$C,2,FALSE),0)</f>
        <v>0,100 T</v>
      </c>
      <c r="G132" s="259">
        <f>IFERROR(VLOOKUP(E132,'FG TYPE'!$B:$D,3,FALSE),0)/4</f>
        <v>5.75</v>
      </c>
      <c r="H132" s="262">
        <f t="shared" si="112"/>
        <v>0.644521739130435</v>
      </c>
      <c r="I132" s="259">
        <v>10</v>
      </c>
      <c r="J132" s="259">
        <v>2</v>
      </c>
      <c r="K132" s="274">
        <v>37.06</v>
      </c>
      <c r="L132" s="271">
        <f>IF(ISBLANK(VLOOKUP(E132,'FG TYPE'!$B:$G,6,FALSE)),K132,VLOOKUP(E132,'FG TYPE'!$B:$G,6,FALSE)*M132/1000)</f>
        <v>37.06</v>
      </c>
      <c r="M132" s="272" t="str">
        <f>IF(ISBLANK(VLOOKUP(E132,'FG TYPE'!$B:$I,8,FALSE)),"-",VLOOKUP(E132,'FG TYPE'!$B:$I,8,FALSE)*K132)</f>
        <v>-</v>
      </c>
      <c r="N132" s="273">
        <v>0</v>
      </c>
      <c r="O132" s="273">
        <v>0</v>
      </c>
      <c r="P132" s="273">
        <v>0</v>
      </c>
      <c r="Q132" s="277">
        <f t="shared" si="113"/>
        <v>0</v>
      </c>
      <c r="R132" s="278"/>
    </row>
    <row r="133" s="243" customFormat="1" ht="24.75" customHeight="1" spans="1:18">
      <c r="A133" s="257">
        <v>45378</v>
      </c>
      <c r="B133" s="258" t="str">
        <f>IFERROR(VLOOKUP(E133,'FG TYPE'!$B:$E,4,FALSE),0)</f>
        <v>S01</v>
      </c>
      <c r="C133" s="259" t="s">
        <v>18</v>
      </c>
      <c r="D133" s="260">
        <v>20240306003</v>
      </c>
      <c r="E133" s="259" t="s">
        <v>20</v>
      </c>
      <c r="F133" s="261" t="str">
        <f>IFERROR(VLOOKUP(E133,'FG TYPE'!$B:$C,2,FALSE),0)</f>
        <v>0,080 UEW</v>
      </c>
      <c r="G133" s="259">
        <f>IFERROR(VLOOKUP(E133,'FG TYPE'!$B:$D,3,FALSE),0)</f>
        <v>13</v>
      </c>
      <c r="H133" s="262">
        <f t="shared" si="112"/>
        <v>0.753230769230769</v>
      </c>
      <c r="I133" s="259">
        <v>20</v>
      </c>
      <c r="J133" s="259">
        <v>2</v>
      </c>
      <c r="K133" s="274">
        <v>195.84</v>
      </c>
      <c r="L133" s="271">
        <f>IF(ISBLANK(VLOOKUP(E133,'FG TYPE'!$B:$G,6,FALSE)),K133,VLOOKUP(E133,'FG TYPE'!$B:$G,6,FALSE)*M133/1000)</f>
        <v>195.84</v>
      </c>
      <c r="M133" s="272" t="str">
        <f>IF(ISBLANK(VLOOKUP(E133,'FG TYPE'!$B:$I,8,FALSE)),"-",VLOOKUP(E133,'FG TYPE'!$B:$I,8,FALSE)*K133)</f>
        <v>-</v>
      </c>
      <c r="N133" s="273">
        <v>0</v>
      </c>
      <c r="O133" s="273">
        <v>0</v>
      </c>
      <c r="P133" s="273">
        <v>0</v>
      </c>
      <c r="Q133" s="277">
        <f t="shared" si="113"/>
        <v>0</v>
      </c>
      <c r="R133" s="278"/>
    </row>
    <row r="134" s="243" customFormat="1" ht="24.75" customHeight="1" spans="1:18">
      <c r="A134" s="257">
        <v>45378</v>
      </c>
      <c r="B134" s="258" t="str">
        <f>IFERROR(VLOOKUP(E134,'FG TYPE'!$B:$E,4,FALSE),0)</f>
        <v>S01</v>
      </c>
      <c r="C134" s="259" t="s">
        <v>18</v>
      </c>
      <c r="D134" s="264">
        <v>20240318006</v>
      </c>
      <c r="E134" s="259" t="s">
        <v>24</v>
      </c>
      <c r="F134" s="261" t="str">
        <f>IFERROR(VLOOKUP(E134,'FG TYPE'!$B:$C,2,FALSE),0)</f>
        <v>0,080 A</v>
      </c>
      <c r="G134" s="259">
        <f>IFERROR(VLOOKUP(E134,'FG TYPE'!$B:$D,3,FALSE),0)</f>
        <v>16</v>
      </c>
      <c r="H134" s="262">
        <f t="shared" si="112"/>
        <v>0.7949375</v>
      </c>
      <c r="I134" s="259">
        <v>20</v>
      </c>
      <c r="J134" s="259">
        <v>2</v>
      </c>
      <c r="K134" s="274">
        <v>254.38</v>
      </c>
      <c r="L134" s="271">
        <f>IF(ISBLANK(VLOOKUP(E134,'FG TYPE'!$B:$G,6,FALSE)),K134,VLOOKUP(E134,'FG TYPE'!$B:$G,6,FALSE)*M134/1000)</f>
        <v>254.38</v>
      </c>
      <c r="M134" s="272" t="str">
        <f>IF(ISBLANK(VLOOKUP(E134,'FG TYPE'!$B:$I,8,FALSE)),"-",VLOOKUP(E134,'FG TYPE'!$B:$I,8,FALSE)*K134)</f>
        <v>-</v>
      </c>
      <c r="N134" s="273">
        <v>0</v>
      </c>
      <c r="O134" s="273">
        <v>0</v>
      </c>
      <c r="P134" s="273">
        <v>0</v>
      </c>
      <c r="Q134" s="277">
        <f t="shared" si="113"/>
        <v>0</v>
      </c>
      <c r="R134" s="278"/>
    </row>
    <row r="135" s="243" customFormat="1" ht="24.75" customHeight="1" spans="1:18">
      <c r="A135" s="257">
        <v>45379</v>
      </c>
      <c r="B135" s="258" t="str">
        <f>IFERROR(VLOOKUP(E135,'FG TYPE'!$B:$E,4,FALSE),0)</f>
        <v>Y01</v>
      </c>
      <c r="C135" s="259" t="s">
        <v>18</v>
      </c>
      <c r="D135" s="265">
        <v>20240124006</v>
      </c>
      <c r="E135" s="259" t="s">
        <v>25</v>
      </c>
      <c r="F135" s="261" t="str">
        <f>IFERROR(VLOOKUP(E135,'FG TYPE'!$B:$C,2,FALSE),0)</f>
        <v>28#*2C+24#*2C+AL+D+</v>
      </c>
      <c r="G135" s="259">
        <f>IFERROR(VLOOKUP(E135,'FG TYPE'!$B:$D,3,FALSE),0)</f>
        <v>60</v>
      </c>
      <c r="H135" s="262">
        <f t="shared" ref="H135:H139" si="114">IF(M135="-",K135/I135/G135,M135/I135/60/G135)</f>
        <v>1.01616666666667</v>
      </c>
      <c r="I135" s="259">
        <v>0.5</v>
      </c>
      <c r="J135" s="259">
        <v>2</v>
      </c>
      <c r="K135" s="270">
        <v>402</v>
      </c>
      <c r="L135" s="271">
        <f>IF(ISBLANK(VLOOKUP(E135,'FG TYPE'!$B:$G,6,FALSE)),K135,VLOOKUP(E135,'FG TYPE'!$B:$G,6,FALSE)*M135/1000)</f>
        <v>48.9174504</v>
      </c>
      <c r="M135" s="272">
        <f>IF(ISBLANK(VLOOKUP(E135,'FG TYPE'!$B:$I,8,FALSE)),"-",VLOOKUP(E135,'FG TYPE'!$B:$I,8,FALSE)*K135)</f>
        <v>1829.1</v>
      </c>
      <c r="N135" s="273">
        <v>0</v>
      </c>
      <c r="O135" s="273">
        <v>0</v>
      </c>
      <c r="P135" s="273">
        <v>0</v>
      </c>
      <c r="Q135" s="277">
        <f t="shared" ref="Q135:Q139" si="115">IFERROR((N135+O135+P135)/(L135+O135+P135+N135),"")</f>
        <v>0</v>
      </c>
      <c r="R135" s="278"/>
    </row>
    <row r="136" s="242" customFormat="1" ht="29.25" customHeight="1" spans="1:18">
      <c r="A136" s="257">
        <v>45379</v>
      </c>
      <c r="B136" s="258" t="str">
        <f>IFERROR(VLOOKUP(E136,'FG TYPE'!$B:$E,4,FALSE),0)</f>
        <v>Y01</v>
      </c>
      <c r="C136" s="259" t="s">
        <v>18</v>
      </c>
      <c r="D136" s="265">
        <v>20240207006</v>
      </c>
      <c r="E136" s="259" t="s">
        <v>21</v>
      </c>
      <c r="F136" s="261" t="str">
        <f>IFERROR(VLOOKUP(E136,'FG TYPE'!$B:$C,2,FALSE),0)</f>
        <v>28#*2C+24#*2C+AL+D+</v>
      </c>
      <c r="G136" s="259">
        <f>IFERROR(VLOOKUP(E136,'FG TYPE'!$B:$D,3,FALSE),0)</f>
        <v>60</v>
      </c>
      <c r="H136" s="262">
        <f t="shared" si="114"/>
        <v>0.828858333333333</v>
      </c>
      <c r="I136" s="259">
        <v>2</v>
      </c>
      <c r="J136" s="259">
        <v>2</v>
      </c>
      <c r="K136" s="270">
        <v>3279</v>
      </c>
      <c r="L136" s="271">
        <f>IF(ISBLANK(VLOOKUP(E136,'FG TYPE'!$B:$G,6,FALSE)),K136,VLOOKUP(E136,'FG TYPE'!$B:$G,6,FALSE)*M136/1000)</f>
        <v>159.60230832</v>
      </c>
      <c r="M136" s="272">
        <f>IF(ISBLANK(VLOOKUP(E136,'FG TYPE'!$B:$I,8,FALSE)),"-",VLOOKUP(E136,'FG TYPE'!$B:$I,8,FALSE)*K136)</f>
        <v>5967.78</v>
      </c>
      <c r="N136" s="273">
        <v>0</v>
      </c>
      <c r="O136" s="273">
        <v>0</v>
      </c>
      <c r="P136" s="273">
        <v>0</v>
      </c>
      <c r="Q136" s="277">
        <f t="shared" si="115"/>
        <v>0</v>
      </c>
      <c r="R136" s="278"/>
    </row>
    <row r="137" s="242" customFormat="1" ht="24.75" customHeight="1" spans="1:18">
      <c r="A137" s="257">
        <v>45379</v>
      </c>
      <c r="B137" s="258" t="str">
        <f>IFERROR(VLOOKUP(E137,'FG TYPE'!$B:$E,4,FALSE),0)</f>
        <v>Y01</v>
      </c>
      <c r="C137" s="259" t="s">
        <v>18</v>
      </c>
      <c r="D137" s="260">
        <v>20240304012</v>
      </c>
      <c r="E137" s="259" t="s">
        <v>33</v>
      </c>
      <c r="F137" s="261" t="str">
        <f>IFERROR(VLOOKUP(E137,'FG TYPE'!$B:$C,2,FALSE),0)</f>
        <v>MB50</v>
      </c>
      <c r="G137" s="259">
        <f>IFERROR(VLOOKUP(E137,'FG TYPE'!$B:$D,3,FALSE),0)</f>
        <v>80</v>
      </c>
      <c r="H137" s="262">
        <f t="shared" si="114"/>
        <v>0.8120015625</v>
      </c>
      <c r="I137" s="259">
        <v>4</v>
      </c>
      <c r="J137" s="259">
        <v>2</v>
      </c>
      <c r="K137" s="270">
        <v>10026</v>
      </c>
      <c r="L137" s="271">
        <f>IF(ISBLANK(VLOOKUP(E137,'FG TYPE'!$B:$G,6,FALSE)),K137,VLOOKUP(E137,'FG TYPE'!$B:$G,6,FALSE)*M137/1000)</f>
        <v>132.432907635</v>
      </c>
      <c r="M137" s="272">
        <f>IF(ISBLANK(VLOOKUP(E137,'FG TYPE'!$B:$I,8,FALSE)),"-",VLOOKUP(E137,'FG TYPE'!$B:$I,8,FALSE)*K137)</f>
        <v>15590.43</v>
      </c>
      <c r="N137" s="273">
        <v>0</v>
      </c>
      <c r="O137" s="273">
        <v>0</v>
      </c>
      <c r="P137" s="273">
        <v>0</v>
      </c>
      <c r="Q137" s="277">
        <f t="shared" si="115"/>
        <v>0</v>
      </c>
      <c r="R137" s="278"/>
    </row>
    <row r="138" s="242" customFormat="1" ht="24.75" customHeight="1" spans="1:18">
      <c r="A138" s="257">
        <v>45379</v>
      </c>
      <c r="B138" s="258" t="str">
        <f>IFERROR(VLOOKUP(E138,'FG TYPE'!$B:$E,4,FALSE),0)</f>
        <v>Y01</v>
      </c>
      <c r="C138" s="259" t="s">
        <v>18</v>
      </c>
      <c r="D138" s="265">
        <v>20240313003</v>
      </c>
      <c r="E138" s="259" t="s">
        <v>33</v>
      </c>
      <c r="F138" s="261" t="str">
        <f>IFERROR(VLOOKUP(E138,'FG TYPE'!$B:$C,2,FALSE),0)</f>
        <v>MB50</v>
      </c>
      <c r="G138" s="259">
        <f>IFERROR(VLOOKUP(E138,'FG TYPE'!$B:$D,3,FALSE),0)</f>
        <v>80</v>
      </c>
      <c r="H138" s="262">
        <f t="shared" si="114"/>
        <v>0.877711111111111</v>
      </c>
      <c r="I138" s="259">
        <v>6</v>
      </c>
      <c r="J138" s="259">
        <v>2</v>
      </c>
      <c r="K138" s="270">
        <v>16256</v>
      </c>
      <c r="L138" s="271">
        <f>IF(ISBLANK(VLOOKUP(E138,'FG TYPE'!$B:$G,6,FALSE)),K138,VLOOKUP(E138,'FG TYPE'!$B:$G,6,FALSE)*M138/1000)</f>
        <v>214.72465056</v>
      </c>
      <c r="M138" s="272">
        <f>IF(ISBLANK(VLOOKUP(E138,'FG TYPE'!$B:$I,8,FALSE)),"-",VLOOKUP(E138,'FG TYPE'!$B:$I,8,FALSE)*K138)</f>
        <v>25278.08</v>
      </c>
      <c r="N138" s="273">
        <v>0</v>
      </c>
      <c r="O138" s="273">
        <v>0</v>
      </c>
      <c r="P138" s="273">
        <v>0</v>
      </c>
      <c r="Q138" s="277">
        <f t="shared" si="115"/>
        <v>0</v>
      </c>
      <c r="R138" s="278"/>
    </row>
    <row r="139" s="242" customFormat="1" ht="24.75" customHeight="1" spans="1:18">
      <c r="A139" s="257">
        <v>45379</v>
      </c>
      <c r="B139" s="258" t="str">
        <f>IFERROR(VLOOKUP(E139,'FG TYPE'!$B:$E,4,FALSE),0)</f>
        <v>Y01</v>
      </c>
      <c r="C139" s="259" t="s">
        <v>18</v>
      </c>
      <c r="D139" s="265">
        <v>20240318001</v>
      </c>
      <c r="E139" s="259" t="s">
        <v>19</v>
      </c>
      <c r="F139" s="261" t="str">
        <f>IFERROR(VLOOKUP(E139,'FG TYPE'!$B:$C,2,FALSE),0)</f>
        <v>MK83</v>
      </c>
      <c r="G139" s="259">
        <f>IFERROR(VLOOKUP(E139,'FG TYPE'!$B:$D,3,FALSE),0)</f>
        <v>60</v>
      </c>
      <c r="H139" s="262">
        <f t="shared" si="114"/>
        <v>0.76214</v>
      </c>
      <c r="I139" s="259">
        <v>5</v>
      </c>
      <c r="J139" s="259">
        <v>2</v>
      </c>
      <c r="K139" s="270">
        <v>8628</v>
      </c>
      <c r="L139" s="271">
        <f>IF(ISBLANK(VLOOKUP(E139,'FG TYPE'!$B:$G,6,FALSE)),K139,VLOOKUP(E139,'FG TYPE'!$B:$G,6,FALSE)*M139/1000)</f>
        <v>276.299223912</v>
      </c>
      <c r="M139" s="272">
        <f>IF(ISBLANK(VLOOKUP(E139,'FG TYPE'!$B:$I,8,FALSE)),"-",VLOOKUP(E139,'FG TYPE'!$B:$I,8,FALSE)*K139)</f>
        <v>13718.52</v>
      </c>
      <c r="N139" s="273">
        <v>0</v>
      </c>
      <c r="O139" s="273">
        <v>0</v>
      </c>
      <c r="P139" s="273">
        <v>0</v>
      </c>
      <c r="Q139" s="277">
        <f t="shared" si="115"/>
        <v>0</v>
      </c>
      <c r="R139" s="278"/>
    </row>
    <row r="140" s="242" customFormat="1" ht="24.75" customHeight="1" spans="1:18">
      <c r="A140" s="257">
        <v>45379</v>
      </c>
      <c r="B140" s="258" t="str">
        <f>IFERROR(VLOOKUP(E140,'FG TYPE'!$B:$E,4,FALSE),0)</f>
        <v>S01</v>
      </c>
      <c r="C140" s="259" t="s">
        <v>18</v>
      </c>
      <c r="D140" s="265">
        <v>20240206019</v>
      </c>
      <c r="E140" s="259" t="s">
        <v>28</v>
      </c>
      <c r="F140" s="261" t="str">
        <f>IFERROR(VLOOKUP(E140,'FG TYPE'!$B:$C,2,FALSE),0)</f>
        <v>0,080 T</v>
      </c>
      <c r="G140" s="259">
        <f>IFERROR(VLOOKUP(E140,'FG TYPE'!$B:$D,3,FALSE),0)/4</f>
        <v>3.75</v>
      </c>
      <c r="H140" s="262">
        <f t="shared" ref="H140:H143" si="116">IF(M140="-",K140/I140/G140,M140/I140/60/G140)</f>
        <v>0.828444444444445</v>
      </c>
      <c r="I140" s="259">
        <v>3</v>
      </c>
      <c r="J140" s="259">
        <v>2</v>
      </c>
      <c r="K140" s="274">
        <v>9.32</v>
      </c>
      <c r="L140" s="271">
        <f>IF(ISBLANK(VLOOKUP(E140,'FG TYPE'!$B:$G,6,FALSE)),K140,VLOOKUP(E140,'FG TYPE'!$B:$G,6,FALSE)*M140/1000)</f>
        <v>9.32</v>
      </c>
      <c r="M140" s="272" t="str">
        <f>IF(ISBLANK(VLOOKUP(E140,'FG TYPE'!$B:$I,8,FALSE)),"-",VLOOKUP(E140,'FG TYPE'!$B:$I,8,FALSE)*K140)</f>
        <v>-</v>
      </c>
      <c r="N140" s="273">
        <v>0</v>
      </c>
      <c r="O140" s="273">
        <v>0</v>
      </c>
      <c r="P140" s="273">
        <v>0</v>
      </c>
      <c r="Q140" s="277">
        <f t="shared" ref="Q140:Q143" si="117">IFERROR((N140+O140+P140)/(L140+O140+P140+N140),"")</f>
        <v>0</v>
      </c>
      <c r="R140" s="278"/>
    </row>
    <row r="141" s="242" customFormat="1" ht="24.75" customHeight="1" spans="1:18">
      <c r="A141" s="257">
        <v>45379</v>
      </c>
      <c r="B141" s="258" t="str">
        <f>IFERROR(VLOOKUP(E141,'FG TYPE'!$B:$E,4,FALSE),0)</f>
        <v>S01</v>
      </c>
      <c r="C141" s="259" t="s">
        <v>18</v>
      </c>
      <c r="D141" s="265">
        <v>20240212004</v>
      </c>
      <c r="E141" s="259" t="s">
        <v>29</v>
      </c>
      <c r="F141" s="261" t="str">
        <f>IFERROR(VLOOKUP(E141,'FG TYPE'!$B:$C,2,FALSE),0)</f>
        <v>0,100 T</v>
      </c>
      <c r="G141" s="259">
        <f>IFERROR(VLOOKUP(E141,'FG TYPE'!$B:$D,3,FALSE),0)/4</f>
        <v>5.75</v>
      </c>
      <c r="H141" s="262">
        <f t="shared" si="116"/>
        <v>0.834434782608696</v>
      </c>
      <c r="I141" s="259">
        <v>10</v>
      </c>
      <c r="J141" s="259">
        <v>2</v>
      </c>
      <c r="K141" s="287">
        <v>47.98</v>
      </c>
      <c r="L141" s="271">
        <f>IF(ISBLANK(VLOOKUP(E141,'FG TYPE'!$B:$G,6,FALSE)),K141,VLOOKUP(E141,'FG TYPE'!$B:$G,6,FALSE)*M141/1000)</f>
        <v>47.98</v>
      </c>
      <c r="M141" s="272" t="str">
        <f>IF(ISBLANK(VLOOKUP(E141,'FG TYPE'!$B:$I,8,FALSE)),"-",VLOOKUP(E141,'FG TYPE'!$B:$I,8,FALSE)*K141)</f>
        <v>-</v>
      </c>
      <c r="N141" s="273">
        <v>0</v>
      </c>
      <c r="O141" s="273">
        <v>0</v>
      </c>
      <c r="P141" s="273">
        <v>0</v>
      </c>
      <c r="Q141" s="277">
        <f t="shared" si="117"/>
        <v>0</v>
      </c>
      <c r="R141" s="278"/>
    </row>
    <row r="142" s="243" customFormat="1" ht="27.75" customHeight="1" spans="1:18">
      <c r="A142" s="257">
        <v>45379</v>
      </c>
      <c r="B142" s="258" t="str">
        <f>IFERROR(VLOOKUP(E142,'FG TYPE'!$B:$E,4,FALSE),0)</f>
        <v>S01</v>
      </c>
      <c r="C142" s="259" t="s">
        <v>18</v>
      </c>
      <c r="D142" s="260">
        <v>20240306003</v>
      </c>
      <c r="E142" s="259" t="s">
        <v>20</v>
      </c>
      <c r="F142" s="261" t="str">
        <f>IFERROR(VLOOKUP(E142,'FG TYPE'!$B:$C,2,FALSE),0)</f>
        <v>0,080 UEW</v>
      </c>
      <c r="G142" s="259">
        <f>IFERROR(VLOOKUP(E142,'FG TYPE'!$B:$D,3,FALSE),0)/2</f>
        <v>6.5</v>
      </c>
      <c r="H142" s="262">
        <f t="shared" si="116"/>
        <v>0.737538461538461</v>
      </c>
      <c r="I142" s="259">
        <v>10</v>
      </c>
      <c r="J142" s="259">
        <v>2</v>
      </c>
      <c r="K142" s="287">
        <v>47.94</v>
      </c>
      <c r="L142" s="271">
        <f>IF(ISBLANK(VLOOKUP(E142,'FG TYPE'!$B:$G,6,FALSE)),K142,VLOOKUP(E142,'FG TYPE'!$B:$G,6,FALSE)*M142/1000)</f>
        <v>47.94</v>
      </c>
      <c r="M142" s="272" t="str">
        <f>IF(ISBLANK(VLOOKUP(E142,'FG TYPE'!$B:$I,8,FALSE)),"-",VLOOKUP(E142,'FG TYPE'!$B:$I,8,FALSE)*K142)</f>
        <v>-</v>
      </c>
      <c r="N142" s="273">
        <v>0</v>
      </c>
      <c r="O142" s="273">
        <v>0</v>
      </c>
      <c r="P142" s="273">
        <v>0</v>
      </c>
      <c r="Q142" s="277">
        <f t="shared" si="117"/>
        <v>0</v>
      </c>
      <c r="R142" s="278"/>
    </row>
    <row r="143" s="243" customFormat="1" ht="27.75" customHeight="1" spans="1:18">
      <c r="A143" s="257">
        <v>45379</v>
      </c>
      <c r="B143" s="258" t="str">
        <f>IFERROR(VLOOKUP(E143,'FG TYPE'!$B:$E,4,FALSE),0)</f>
        <v>S01</v>
      </c>
      <c r="C143" s="259" t="s">
        <v>18</v>
      </c>
      <c r="D143" s="264">
        <v>20240318006</v>
      </c>
      <c r="E143" s="259" t="s">
        <v>24</v>
      </c>
      <c r="F143" s="261" t="str">
        <f>IFERROR(VLOOKUP(E143,'FG TYPE'!$B:$C,2,FALSE),0)</f>
        <v>0,080 A</v>
      </c>
      <c r="G143" s="259">
        <f>IFERROR(VLOOKUP(E143,'FG TYPE'!$B:$D,3,FALSE),0)</f>
        <v>16</v>
      </c>
      <c r="H143" s="262">
        <f t="shared" si="116"/>
        <v>0.796927083333333</v>
      </c>
      <c r="I143" s="259">
        <v>24</v>
      </c>
      <c r="J143" s="259">
        <v>2</v>
      </c>
      <c r="K143" s="287">
        <v>306.02</v>
      </c>
      <c r="L143" s="271">
        <f>IF(ISBLANK(VLOOKUP(E143,'FG TYPE'!$B:$G,6,FALSE)),K143,VLOOKUP(E143,'FG TYPE'!$B:$G,6,FALSE)*M143/1000)</f>
        <v>306.02</v>
      </c>
      <c r="M143" s="272" t="str">
        <f>IF(ISBLANK(VLOOKUP(E143,'FG TYPE'!$B:$I,8,FALSE)),"-",VLOOKUP(E143,'FG TYPE'!$B:$I,8,FALSE)*K143)</f>
        <v>-</v>
      </c>
      <c r="N143" s="273">
        <v>0</v>
      </c>
      <c r="O143" s="273">
        <v>0</v>
      </c>
      <c r="P143" s="273">
        <v>0</v>
      </c>
      <c r="Q143" s="277">
        <f t="shared" si="117"/>
        <v>0</v>
      </c>
      <c r="R143" s="278"/>
    </row>
    <row r="144" s="243" customFormat="1" ht="27.75" customHeight="1" spans="1:18">
      <c r="A144" s="257"/>
      <c r="B144" s="258"/>
      <c r="C144" s="259"/>
      <c r="D144" s="265"/>
      <c r="E144" s="259"/>
      <c r="F144" s="261"/>
      <c r="G144" s="281"/>
      <c r="H144" s="262"/>
      <c r="I144" s="259"/>
      <c r="J144" s="259"/>
      <c r="K144" s="288"/>
      <c r="L144" s="271"/>
      <c r="M144" s="272"/>
      <c r="N144" s="273"/>
      <c r="O144" s="273"/>
      <c r="P144" s="273"/>
      <c r="Q144" s="277"/>
      <c r="R144" s="278"/>
    </row>
    <row r="145" s="243" customFormat="1" ht="27.75" customHeight="1" spans="1:18">
      <c r="A145" s="257"/>
      <c r="B145" s="258"/>
      <c r="C145" s="259"/>
      <c r="D145" s="265"/>
      <c r="E145" s="259"/>
      <c r="F145" s="261"/>
      <c r="G145" s="281"/>
      <c r="H145" s="262"/>
      <c r="I145" s="259"/>
      <c r="J145" s="259"/>
      <c r="K145" s="288"/>
      <c r="L145" s="271"/>
      <c r="M145" s="272"/>
      <c r="N145" s="273"/>
      <c r="O145" s="273"/>
      <c r="P145" s="273"/>
      <c r="Q145" s="277"/>
      <c r="R145" s="278"/>
    </row>
    <row r="146" s="242" customFormat="1" ht="24.75" customHeight="1" spans="1:18">
      <c r="A146" s="257"/>
      <c r="B146" s="258"/>
      <c r="C146" s="259"/>
      <c r="D146" s="265"/>
      <c r="E146" s="259"/>
      <c r="F146" s="261"/>
      <c r="G146" s="281"/>
      <c r="H146" s="262"/>
      <c r="I146" s="259"/>
      <c r="J146" s="259"/>
      <c r="K146" s="287"/>
      <c r="L146" s="271"/>
      <c r="M146" s="272"/>
      <c r="N146" s="273"/>
      <c r="O146" s="273"/>
      <c r="P146" s="273"/>
      <c r="Q146" s="277"/>
      <c r="R146" s="278"/>
    </row>
    <row r="147" s="242" customFormat="1" ht="24.75" customHeight="1" spans="1:18">
      <c r="A147" s="257"/>
      <c r="B147" s="258"/>
      <c r="C147" s="259"/>
      <c r="D147" s="265"/>
      <c r="E147" s="259"/>
      <c r="F147" s="261"/>
      <c r="G147" s="281"/>
      <c r="H147" s="262"/>
      <c r="I147" s="259"/>
      <c r="J147" s="259"/>
      <c r="K147" s="274"/>
      <c r="L147" s="271"/>
      <c r="M147" s="272"/>
      <c r="N147" s="273"/>
      <c r="O147" s="273"/>
      <c r="P147" s="273"/>
      <c r="Q147" s="277"/>
      <c r="R147" s="278"/>
    </row>
    <row r="148" s="242" customFormat="1" ht="24.75" customHeight="1" spans="1:18">
      <c r="A148" s="257"/>
      <c r="B148" s="258"/>
      <c r="C148" s="259"/>
      <c r="D148" s="260"/>
      <c r="E148" s="259"/>
      <c r="F148" s="261"/>
      <c r="G148" s="281"/>
      <c r="H148" s="262"/>
      <c r="I148" s="259"/>
      <c r="J148" s="259"/>
      <c r="K148" s="289"/>
      <c r="L148" s="271"/>
      <c r="M148" s="272"/>
      <c r="N148" s="273"/>
      <c r="O148" s="273"/>
      <c r="P148" s="273"/>
      <c r="Q148" s="277"/>
      <c r="R148" s="278"/>
    </row>
    <row r="149" s="242" customFormat="1" ht="24.75" customHeight="1" spans="1:18">
      <c r="A149" s="257"/>
      <c r="B149" s="258"/>
      <c r="C149" s="259"/>
      <c r="D149" s="265"/>
      <c r="E149" s="259"/>
      <c r="F149" s="261"/>
      <c r="G149" s="281"/>
      <c r="H149" s="262"/>
      <c r="I149" s="259"/>
      <c r="J149" s="259"/>
      <c r="K149" s="290"/>
      <c r="L149" s="271"/>
      <c r="M149" s="272"/>
      <c r="N149" s="273"/>
      <c r="O149" s="273"/>
      <c r="P149" s="273"/>
      <c r="Q149" s="277"/>
      <c r="R149" s="278"/>
    </row>
    <row r="150" s="242" customFormat="1" ht="24.75" customHeight="1" spans="1:18">
      <c r="A150" s="257"/>
      <c r="B150" s="258"/>
      <c r="C150" s="259"/>
      <c r="D150" s="260"/>
      <c r="E150" s="259"/>
      <c r="F150" s="261"/>
      <c r="G150" s="281"/>
      <c r="H150" s="262"/>
      <c r="I150" s="259"/>
      <c r="J150" s="259"/>
      <c r="K150" s="290"/>
      <c r="L150" s="271"/>
      <c r="M150" s="272"/>
      <c r="N150" s="273"/>
      <c r="O150" s="273"/>
      <c r="P150" s="273"/>
      <c r="Q150" s="277"/>
      <c r="R150" s="278"/>
    </row>
    <row r="151" s="242" customFormat="1" ht="24.75" customHeight="1" spans="1:18">
      <c r="A151" s="257"/>
      <c r="B151" s="258"/>
      <c r="C151" s="259"/>
      <c r="D151" s="265"/>
      <c r="E151" s="259"/>
      <c r="F151" s="261"/>
      <c r="G151" s="281"/>
      <c r="H151" s="262"/>
      <c r="I151" s="259"/>
      <c r="J151" s="259"/>
      <c r="K151" s="290"/>
      <c r="L151" s="271"/>
      <c r="M151" s="272"/>
      <c r="N151" s="273"/>
      <c r="O151" s="273"/>
      <c r="P151" s="273"/>
      <c r="Q151" s="277"/>
      <c r="R151" s="278"/>
    </row>
    <row r="152" s="242" customFormat="1" ht="24.75" customHeight="1" spans="1:18">
      <c r="A152" s="257"/>
      <c r="B152" s="258"/>
      <c r="C152" s="259"/>
      <c r="D152" s="265"/>
      <c r="E152" s="259"/>
      <c r="F152" s="261"/>
      <c r="G152" s="281"/>
      <c r="H152" s="262"/>
      <c r="I152" s="259"/>
      <c r="J152" s="259"/>
      <c r="K152" s="289"/>
      <c r="L152" s="271"/>
      <c r="M152" s="272"/>
      <c r="N152" s="273"/>
      <c r="O152" s="273"/>
      <c r="P152" s="273"/>
      <c r="Q152" s="277"/>
      <c r="R152" s="278"/>
    </row>
    <row r="153" s="243" customFormat="1" ht="24.75" customHeight="1" spans="1:18">
      <c r="A153" s="257"/>
      <c r="B153" s="258"/>
      <c r="C153" s="259"/>
      <c r="D153" s="260"/>
      <c r="E153" s="259"/>
      <c r="F153" s="261"/>
      <c r="G153" s="281"/>
      <c r="H153" s="262"/>
      <c r="I153" s="259"/>
      <c r="J153" s="259"/>
      <c r="K153" s="289"/>
      <c r="L153" s="271"/>
      <c r="M153" s="272"/>
      <c r="N153" s="273"/>
      <c r="O153" s="273"/>
      <c r="P153" s="273"/>
      <c r="Q153" s="277"/>
      <c r="R153" s="278"/>
    </row>
    <row r="154" s="243" customFormat="1" ht="24.75" customHeight="1" spans="1:18">
      <c r="A154" s="257"/>
      <c r="B154" s="258"/>
      <c r="C154" s="259"/>
      <c r="D154" s="265"/>
      <c r="E154" s="259"/>
      <c r="F154" s="261"/>
      <c r="G154" s="281"/>
      <c r="H154" s="262"/>
      <c r="I154" s="259"/>
      <c r="J154" s="259"/>
      <c r="K154" s="290"/>
      <c r="L154" s="271"/>
      <c r="M154" s="272"/>
      <c r="N154" s="273"/>
      <c r="O154" s="273"/>
      <c r="P154" s="273"/>
      <c r="Q154" s="277"/>
      <c r="R154" s="278"/>
    </row>
    <row r="155" s="243" customFormat="1" ht="24.75" customHeight="1" spans="1:18">
      <c r="A155" s="257"/>
      <c r="B155" s="258"/>
      <c r="C155" s="259"/>
      <c r="D155" s="260"/>
      <c r="E155" s="263"/>
      <c r="F155" s="261"/>
      <c r="G155" s="281"/>
      <c r="H155" s="262"/>
      <c r="I155" s="259"/>
      <c r="J155" s="259"/>
      <c r="K155" s="270"/>
      <c r="L155" s="271"/>
      <c r="M155" s="272"/>
      <c r="N155" s="273"/>
      <c r="O155" s="273"/>
      <c r="P155" s="273"/>
      <c r="Q155" s="277"/>
      <c r="R155" s="278"/>
    </row>
    <row r="156" s="243" customFormat="1" ht="24.75" customHeight="1" spans="1:18">
      <c r="A156" s="257"/>
      <c r="B156" s="258"/>
      <c r="C156" s="259"/>
      <c r="D156" s="260"/>
      <c r="E156" s="259"/>
      <c r="F156" s="261"/>
      <c r="G156" s="281"/>
      <c r="H156" s="262"/>
      <c r="I156" s="259"/>
      <c r="J156" s="259"/>
      <c r="K156" s="270"/>
      <c r="L156" s="271"/>
      <c r="M156" s="272"/>
      <c r="N156" s="273"/>
      <c r="O156" s="273"/>
      <c r="P156" s="273"/>
      <c r="Q156" s="277"/>
      <c r="R156" s="278"/>
    </row>
    <row r="157" s="243" customFormat="1" ht="24.75" customHeight="1" spans="1:18">
      <c r="A157" s="257"/>
      <c r="B157" s="258"/>
      <c r="C157" s="259"/>
      <c r="D157" s="265"/>
      <c r="E157" s="259"/>
      <c r="F157" s="261"/>
      <c r="G157" s="281"/>
      <c r="H157" s="262"/>
      <c r="I157" s="259"/>
      <c r="J157" s="259"/>
      <c r="K157" s="274"/>
      <c r="L157" s="271"/>
      <c r="M157" s="272"/>
      <c r="N157" s="273"/>
      <c r="O157" s="273"/>
      <c r="P157" s="273"/>
      <c r="Q157" s="277"/>
      <c r="R157" s="278"/>
    </row>
    <row r="158" s="242" customFormat="1" ht="25.5" customHeight="1" spans="1:18">
      <c r="A158" s="257"/>
      <c r="B158" s="258"/>
      <c r="C158" s="259"/>
      <c r="D158" s="260"/>
      <c r="E158" s="259"/>
      <c r="F158" s="261"/>
      <c r="G158" s="281"/>
      <c r="H158" s="262"/>
      <c r="I158" s="259"/>
      <c r="J158" s="259"/>
      <c r="K158" s="274"/>
      <c r="L158" s="271"/>
      <c r="M158" s="272"/>
      <c r="N158" s="273"/>
      <c r="O158" s="273"/>
      <c r="P158" s="273"/>
      <c r="Q158" s="277"/>
      <c r="R158" s="278"/>
    </row>
    <row r="159" s="242" customFormat="1" ht="25.5" customHeight="1" spans="1:18">
      <c r="A159" s="257"/>
      <c r="B159" s="258"/>
      <c r="C159" s="259"/>
      <c r="D159" s="265"/>
      <c r="E159" s="259"/>
      <c r="F159" s="261"/>
      <c r="G159" s="281"/>
      <c r="H159" s="262"/>
      <c r="I159" s="259"/>
      <c r="J159" s="259"/>
      <c r="K159" s="291"/>
      <c r="L159" s="271"/>
      <c r="M159" s="272"/>
      <c r="N159" s="273"/>
      <c r="O159" s="273"/>
      <c r="P159" s="273"/>
      <c r="Q159" s="277"/>
      <c r="R159" s="278"/>
    </row>
    <row r="160" s="243" customFormat="1" ht="24.75" customHeight="1" spans="1:18">
      <c r="A160" s="257"/>
      <c r="B160" s="258"/>
      <c r="C160" s="259"/>
      <c r="D160" s="265"/>
      <c r="E160" s="259"/>
      <c r="F160" s="261"/>
      <c r="G160" s="259"/>
      <c r="H160" s="262"/>
      <c r="I160" s="259"/>
      <c r="J160" s="259"/>
      <c r="K160" s="291"/>
      <c r="L160" s="271"/>
      <c r="M160" s="272"/>
      <c r="N160" s="270"/>
      <c r="O160" s="270"/>
      <c r="P160" s="270"/>
      <c r="Q160" s="277"/>
      <c r="R160" s="278"/>
    </row>
    <row r="161" s="243" customFormat="1" ht="24.75" customHeight="1" spans="1:18">
      <c r="A161" s="257"/>
      <c r="B161" s="258"/>
      <c r="C161" s="259"/>
      <c r="D161" s="265"/>
      <c r="E161" s="259"/>
      <c r="F161" s="261"/>
      <c r="G161" s="259"/>
      <c r="H161" s="262"/>
      <c r="I161" s="259"/>
      <c r="J161" s="259"/>
      <c r="K161" s="291"/>
      <c r="L161" s="271"/>
      <c r="M161" s="272"/>
      <c r="N161" s="270"/>
      <c r="O161" s="270"/>
      <c r="P161" s="270"/>
      <c r="Q161" s="277"/>
      <c r="R161" s="278"/>
    </row>
    <row r="162" s="243" customFormat="1" ht="24.75" customHeight="1" spans="1:18">
      <c r="A162" s="257"/>
      <c r="B162" s="258"/>
      <c r="C162" s="259"/>
      <c r="D162" s="265"/>
      <c r="E162" s="259"/>
      <c r="F162" s="261"/>
      <c r="G162" s="259"/>
      <c r="H162" s="262"/>
      <c r="I162" s="259"/>
      <c r="J162" s="259"/>
      <c r="K162" s="291"/>
      <c r="L162" s="271"/>
      <c r="M162" s="272"/>
      <c r="N162" s="270"/>
      <c r="O162" s="270"/>
      <c r="P162" s="270"/>
      <c r="Q162" s="277"/>
      <c r="R162" s="278"/>
    </row>
    <row r="163" s="243" customFormat="1" ht="24.75" customHeight="1" spans="1:18">
      <c r="A163" s="257"/>
      <c r="B163" s="258"/>
      <c r="C163" s="259"/>
      <c r="D163" s="265"/>
      <c r="E163" s="259"/>
      <c r="F163" s="261"/>
      <c r="G163" s="259"/>
      <c r="H163" s="262"/>
      <c r="I163" s="259"/>
      <c r="J163" s="259"/>
      <c r="K163" s="291"/>
      <c r="L163" s="271"/>
      <c r="M163" s="272"/>
      <c r="N163" s="270"/>
      <c r="O163" s="270"/>
      <c r="P163" s="270"/>
      <c r="Q163" s="277"/>
      <c r="R163" s="278"/>
    </row>
    <row r="164" s="243" customFormat="1" ht="24.75" customHeight="1" spans="1:18">
      <c r="A164" s="257"/>
      <c r="B164" s="258"/>
      <c r="C164" s="259"/>
      <c r="D164" s="265"/>
      <c r="E164" s="259"/>
      <c r="F164" s="261"/>
      <c r="G164" s="259"/>
      <c r="H164" s="262"/>
      <c r="I164" s="259"/>
      <c r="J164" s="259"/>
      <c r="K164" s="274"/>
      <c r="L164" s="271"/>
      <c r="M164" s="272"/>
      <c r="N164" s="270"/>
      <c r="O164" s="270"/>
      <c r="P164" s="270"/>
      <c r="Q164" s="277"/>
      <c r="R164" s="278"/>
    </row>
    <row r="165" s="243" customFormat="1" ht="24.75" customHeight="1" spans="1:18">
      <c r="A165" s="257"/>
      <c r="B165" s="258"/>
      <c r="C165" s="259"/>
      <c r="D165" s="264"/>
      <c r="E165" s="259"/>
      <c r="F165" s="261"/>
      <c r="G165" s="259"/>
      <c r="H165" s="262"/>
      <c r="I165" s="259"/>
      <c r="J165" s="259"/>
      <c r="K165" s="274"/>
      <c r="L165" s="271"/>
      <c r="M165" s="272"/>
      <c r="N165" s="270"/>
      <c r="O165" s="270"/>
      <c r="P165" s="270"/>
      <c r="Q165" s="277"/>
      <c r="R165" s="278"/>
    </row>
    <row r="166" s="243" customFormat="1" ht="24.75" customHeight="1" spans="1:18">
      <c r="A166" s="282"/>
      <c r="B166" s="258"/>
      <c r="C166" s="259"/>
      <c r="D166" s="264"/>
      <c r="E166" s="259"/>
      <c r="F166" s="281"/>
      <c r="G166" s="259"/>
      <c r="H166" s="262"/>
      <c r="I166" s="259"/>
      <c r="J166" s="259"/>
      <c r="K166" s="291"/>
      <c r="L166" s="292"/>
      <c r="M166" s="292"/>
      <c r="N166" s="293"/>
      <c r="O166" s="291"/>
      <c r="P166" s="291"/>
      <c r="Q166" s="277"/>
      <c r="R166" s="278"/>
    </row>
    <row r="167" s="242" customFormat="1" ht="29.25" customHeight="1" spans="1:18">
      <c r="A167" s="282"/>
      <c r="B167" s="258"/>
      <c r="C167" s="259"/>
      <c r="D167" s="265"/>
      <c r="E167" s="283"/>
      <c r="F167" s="284"/>
      <c r="G167" s="259"/>
      <c r="H167" s="262"/>
      <c r="I167" s="259"/>
      <c r="J167" s="259"/>
      <c r="K167" s="291"/>
      <c r="L167" s="292"/>
      <c r="M167" s="292"/>
      <c r="N167" s="293"/>
      <c r="O167" s="291"/>
      <c r="P167" s="291"/>
      <c r="Q167" s="277"/>
      <c r="R167" s="278"/>
    </row>
    <row r="168" s="242" customFormat="1" ht="24.75" customHeight="1" spans="1:18">
      <c r="A168" s="282"/>
      <c r="B168" s="258"/>
      <c r="C168" s="259"/>
      <c r="D168" s="285"/>
      <c r="E168" s="259"/>
      <c r="F168" s="284"/>
      <c r="G168" s="259"/>
      <c r="H168" s="262"/>
      <c r="I168" s="259"/>
      <c r="J168" s="259"/>
      <c r="K168" s="291"/>
      <c r="L168" s="292"/>
      <c r="M168" s="292"/>
      <c r="N168" s="293"/>
      <c r="O168" s="291"/>
      <c r="P168" s="291"/>
      <c r="Q168" s="277"/>
      <c r="R168" s="278"/>
    </row>
    <row r="169" s="242" customFormat="1" ht="24.75" customHeight="1" spans="1:18">
      <c r="A169" s="282"/>
      <c r="B169" s="258"/>
      <c r="C169" s="259"/>
      <c r="D169" s="285"/>
      <c r="E169" s="259"/>
      <c r="F169" s="284"/>
      <c r="G169" s="259"/>
      <c r="H169" s="262"/>
      <c r="I169" s="259"/>
      <c r="J169" s="259"/>
      <c r="K169" s="291"/>
      <c r="L169" s="292"/>
      <c r="M169" s="292"/>
      <c r="N169" s="293"/>
      <c r="O169" s="291"/>
      <c r="P169" s="291"/>
      <c r="Q169" s="277"/>
      <c r="R169" s="278"/>
    </row>
    <row r="170" s="242" customFormat="1" ht="24.75" customHeight="1" spans="1:18">
      <c r="A170" s="282"/>
      <c r="B170" s="258"/>
      <c r="C170" s="259"/>
      <c r="D170" s="285"/>
      <c r="E170" s="259"/>
      <c r="F170" s="284"/>
      <c r="G170" s="259"/>
      <c r="H170" s="262"/>
      <c r="I170" s="259"/>
      <c r="J170" s="259"/>
      <c r="K170" s="291"/>
      <c r="L170" s="292"/>
      <c r="M170" s="292"/>
      <c r="N170" s="293"/>
      <c r="O170" s="291"/>
      <c r="P170" s="291"/>
      <c r="Q170" s="277"/>
      <c r="R170" s="278"/>
    </row>
    <row r="171" s="242" customFormat="1" ht="24.75" customHeight="1" spans="1:18">
      <c r="A171" s="282"/>
      <c r="B171" s="258"/>
      <c r="C171" s="259"/>
      <c r="D171" s="285"/>
      <c r="E171" s="259"/>
      <c r="F171" s="284"/>
      <c r="G171" s="259"/>
      <c r="H171" s="262"/>
      <c r="I171" s="259"/>
      <c r="J171" s="259"/>
      <c r="K171" s="291"/>
      <c r="L171" s="292"/>
      <c r="M171" s="292"/>
      <c r="N171" s="293"/>
      <c r="O171" s="291"/>
      <c r="P171" s="291"/>
      <c r="Q171" s="277"/>
      <c r="R171" s="278"/>
    </row>
    <row r="172" s="243" customFormat="1" ht="27.75" customHeight="1" spans="1:18">
      <c r="A172" s="282"/>
      <c r="B172" s="258"/>
      <c r="C172" s="259"/>
      <c r="D172" s="265"/>
      <c r="E172" s="259"/>
      <c r="F172" s="284"/>
      <c r="G172" s="259"/>
      <c r="H172" s="262"/>
      <c r="I172" s="259"/>
      <c r="J172" s="259"/>
      <c r="K172" s="291"/>
      <c r="L172" s="292"/>
      <c r="M172" s="292"/>
      <c r="N172" s="293"/>
      <c r="O172" s="291"/>
      <c r="P172" s="291"/>
      <c r="Q172" s="277"/>
      <c r="R172" s="278"/>
    </row>
    <row r="173" s="243" customFormat="1" ht="27.75" customHeight="1" spans="1:18">
      <c r="A173" s="282"/>
      <c r="B173" s="258"/>
      <c r="C173" s="259"/>
      <c r="D173" s="265"/>
      <c r="E173" s="259"/>
      <c r="F173" s="284"/>
      <c r="G173" s="259"/>
      <c r="H173" s="262"/>
      <c r="I173" s="259"/>
      <c r="J173" s="259"/>
      <c r="K173" s="291"/>
      <c r="L173" s="292"/>
      <c r="M173" s="292"/>
      <c r="N173" s="293"/>
      <c r="O173" s="291"/>
      <c r="P173" s="291"/>
      <c r="Q173" s="277"/>
      <c r="R173" s="278"/>
    </row>
    <row r="174" s="242" customFormat="1" ht="24.75" customHeight="1" spans="1:18">
      <c r="A174" s="282"/>
      <c r="B174" s="258"/>
      <c r="C174" s="259"/>
      <c r="D174" s="285"/>
      <c r="E174" s="259"/>
      <c r="F174" s="284"/>
      <c r="G174" s="259"/>
      <c r="H174" s="262"/>
      <c r="I174" s="259"/>
      <c r="J174" s="259"/>
      <c r="K174" s="291"/>
      <c r="L174" s="292"/>
      <c r="M174" s="292"/>
      <c r="N174" s="293"/>
      <c r="O174" s="291"/>
      <c r="P174" s="291"/>
      <c r="Q174" s="277"/>
      <c r="R174" s="278"/>
    </row>
    <row r="175" s="242" customFormat="1" ht="24.75" customHeight="1" spans="1:18">
      <c r="A175" s="282"/>
      <c r="B175" s="258"/>
      <c r="C175" s="259"/>
      <c r="D175" s="265"/>
      <c r="E175" s="259"/>
      <c r="F175" s="284"/>
      <c r="G175" s="259"/>
      <c r="H175" s="262"/>
      <c r="I175" s="259"/>
      <c r="J175" s="259"/>
      <c r="K175" s="291"/>
      <c r="L175" s="292"/>
      <c r="M175" s="292"/>
      <c r="N175" s="293"/>
      <c r="O175" s="291"/>
      <c r="P175" s="291"/>
      <c r="Q175" s="277"/>
      <c r="R175" s="278"/>
    </row>
    <row r="176" s="243" customFormat="1" ht="24.75" customHeight="1" spans="1:18">
      <c r="A176" s="282"/>
      <c r="B176" s="258"/>
      <c r="C176" s="259"/>
      <c r="D176" s="265"/>
      <c r="E176" s="259"/>
      <c r="F176" s="284"/>
      <c r="G176" s="259"/>
      <c r="H176" s="262"/>
      <c r="I176" s="259"/>
      <c r="J176" s="259"/>
      <c r="K176" s="291"/>
      <c r="L176" s="292"/>
      <c r="M176" s="292"/>
      <c r="N176" s="293"/>
      <c r="O176" s="291"/>
      <c r="P176" s="291"/>
      <c r="Q176" s="277"/>
      <c r="R176" s="278"/>
    </row>
    <row r="177" s="243" customFormat="1" ht="24.75" customHeight="1" spans="1:18">
      <c r="A177" s="282"/>
      <c r="B177" s="258"/>
      <c r="C177" s="259"/>
      <c r="D177" s="265"/>
      <c r="E177" s="259"/>
      <c r="F177" s="284"/>
      <c r="G177" s="259"/>
      <c r="H177" s="262"/>
      <c r="I177" s="259"/>
      <c r="J177" s="259"/>
      <c r="K177" s="291"/>
      <c r="L177" s="292"/>
      <c r="M177" s="292"/>
      <c r="N177" s="293"/>
      <c r="O177" s="291"/>
      <c r="P177" s="291"/>
      <c r="Q177" s="277"/>
      <c r="R177" s="278"/>
    </row>
    <row r="178" s="243" customFormat="1" ht="24.75" customHeight="1" spans="1:18">
      <c r="A178" s="282"/>
      <c r="B178" s="258"/>
      <c r="C178" s="259"/>
      <c r="D178" s="264"/>
      <c r="E178" s="286"/>
      <c r="F178" s="284"/>
      <c r="G178" s="259"/>
      <c r="H178" s="262"/>
      <c r="I178" s="259"/>
      <c r="J178" s="259"/>
      <c r="K178" s="291"/>
      <c r="L178" s="292"/>
      <c r="M178" s="292"/>
      <c r="N178" s="293"/>
      <c r="O178" s="291"/>
      <c r="P178" s="291"/>
      <c r="Q178" s="277"/>
      <c r="R178" s="278"/>
    </row>
    <row r="179" s="243" customFormat="1" ht="24.75" customHeight="1" spans="1:18">
      <c r="A179" s="282"/>
      <c r="B179" s="258"/>
      <c r="C179" s="259"/>
      <c r="D179" s="265"/>
      <c r="E179" s="259"/>
      <c r="F179" s="284"/>
      <c r="G179" s="259"/>
      <c r="H179" s="262"/>
      <c r="I179" s="259"/>
      <c r="J179" s="259"/>
      <c r="K179" s="291"/>
      <c r="L179" s="292"/>
      <c r="M179" s="292"/>
      <c r="N179" s="293"/>
      <c r="O179" s="291"/>
      <c r="P179" s="291"/>
      <c r="Q179" s="277"/>
      <c r="R179" s="278"/>
    </row>
    <row r="180" s="242" customFormat="1" ht="25.5" customHeight="1" spans="1:18">
      <c r="A180" s="282"/>
      <c r="B180" s="258"/>
      <c r="C180" s="259"/>
      <c r="D180" s="265"/>
      <c r="E180" s="259"/>
      <c r="F180" s="284"/>
      <c r="G180" s="259"/>
      <c r="H180" s="262"/>
      <c r="I180" s="259"/>
      <c r="J180" s="259"/>
      <c r="K180" s="291"/>
      <c r="L180" s="292"/>
      <c r="M180" s="292"/>
      <c r="N180" s="293"/>
      <c r="O180" s="291"/>
      <c r="P180" s="291"/>
      <c r="Q180" s="277"/>
      <c r="R180" s="278"/>
    </row>
    <row r="181" s="242" customFormat="1" ht="25.5" customHeight="1" spans="1:18">
      <c r="A181" s="282"/>
      <c r="B181" s="258"/>
      <c r="C181" s="259"/>
      <c r="D181" s="265"/>
      <c r="E181" s="259"/>
      <c r="F181" s="284"/>
      <c r="G181" s="259"/>
      <c r="H181" s="262"/>
      <c r="I181" s="259"/>
      <c r="J181" s="259"/>
      <c r="K181" s="291"/>
      <c r="L181" s="292"/>
      <c r="M181" s="292"/>
      <c r="N181" s="293"/>
      <c r="O181" s="291"/>
      <c r="P181" s="291"/>
      <c r="Q181" s="277"/>
      <c r="R181" s="278"/>
    </row>
    <row r="182" s="243" customFormat="1" ht="24.75" customHeight="1" spans="1:18">
      <c r="A182" s="282"/>
      <c r="B182" s="258"/>
      <c r="C182" s="259"/>
      <c r="D182" s="265"/>
      <c r="E182" s="259"/>
      <c r="F182" s="284"/>
      <c r="G182" s="259"/>
      <c r="H182" s="262"/>
      <c r="I182" s="259"/>
      <c r="J182" s="259"/>
      <c r="K182" s="291"/>
      <c r="L182" s="292"/>
      <c r="M182" s="292"/>
      <c r="N182" s="293"/>
      <c r="O182" s="291"/>
      <c r="P182" s="291"/>
      <c r="Q182" s="277"/>
      <c r="R182" s="278"/>
    </row>
    <row r="183" s="243" customFormat="1" ht="24.75" customHeight="1" spans="1:18">
      <c r="A183" s="282"/>
      <c r="B183" s="258"/>
      <c r="C183" s="259"/>
      <c r="D183" s="265"/>
      <c r="E183" s="259"/>
      <c r="F183" s="284"/>
      <c r="G183" s="259"/>
      <c r="H183" s="262"/>
      <c r="I183" s="259"/>
      <c r="J183" s="259"/>
      <c r="K183" s="291"/>
      <c r="L183" s="292"/>
      <c r="M183" s="292"/>
      <c r="N183" s="293"/>
      <c r="O183" s="291"/>
      <c r="P183" s="291"/>
      <c r="Q183" s="277"/>
      <c r="R183" s="278"/>
    </row>
    <row r="184" s="243" customFormat="1" ht="24.75" customHeight="1" spans="1:18">
      <c r="A184" s="282"/>
      <c r="B184" s="258"/>
      <c r="C184" s="259"/>
      <c r="D184" s="265"/>
      <c r="E184" s="259"/>
      <c r="F184" s="284"/>
      <c r="G184" s="259"/>
      <c r="H184" s="262"/>
      <c r="I184" s="259"/>
      <c r="J184" s="259"/>
      <c r="K184" s="291"/>
      <c r="L184" s="292"/>
      <c r="M184" s="292"/>
      <c r="N184" s="293"/>
      <c r="O184" s="291"/>
      <c r="P184" s="291"/>
      <c r="Q184" s="277"/>
      <c r="R184" s="278"/>
    </row>
    <row r="185" s="243" customFormat="1" ht="24.75" customHeight="1" spans="1:18">
      <c r="A185" s="282"/>
      <c r="B185" s="258"/>
      <c r="C185" s="259"/>
      <c r="D185" s="265"/>
      <c r="E185" s="259"/>
      <c r="F185" s="284"/>
      <c r="G185" s="259"/>
      <c r="H185" s="262"/>
      <c r="I185" s="259"/>
      <c r="J185" s="259"/>
      <c r="K185" s="291"/>
      <c r="L185" s="292"/>
      <c r="M185" s="292"/>
      <c r="N185" s="293"/>
      <c r="O185" s="291"/>
      <c r="P185" s="291"/>
      <c r="Q185" s="277"/>
      <c r="R185" s="278"/>
    </row>
    <row r="186" s="243" customFormat="1" ht="24.75" customHeight="1" spans="1:18">
      <c r="A186" s="282"/>
      <c r="B186" s="258"/>
      <c r="C186" s="259"/>
      <c r="D186" s="265"/>
      <c r="E186" s="259"/>
      <c r="F186" s="284"/>
      <c r="G186" s="259"/>
      <c r="H186" s="262"/>
      <c r="I186" s="259"/>
      <c r="J186" s="259"/>
      <c r="K186" s="291"/>
      <c r="L186" s="292"/>
      <c r="M186" s="292"/>
      <c r="N186" s="293"/>
      <c r="O186" s="291"/>
      <c r="P186" s="291"/>
      <c r="Q186" s="277"/>
      <c r="R186" s="278"/>
    </row>
    <row r="187" s="243" customFormat="1" ht="24.75" customHeight="1" spans="1:18">
      <c r="A187" s="282"/>
      <c r="B187" s="258"/>
      <c r="C187" s="259"/>
      <c r="D187" s="264"/>
      <c r="E187" s="286"/>
      <c r="F187" s="284"/>
      <c r="G187" s="259"/>
      <c r="H187" s="262"/>
      <c r="I187" s="259"/>
      <c r="J187" s="259"/>
      <c r="K187" s="291"/>
      <c r="L187" s="292"/>
      <c r="M187" s="292"/>
      <c r="N187" s="293"/>
      <c r="O187" s="291"/>
      <c r="P187" s="291"/>
      <c r="Q187" s="277"/>
      <c r="R187" s="278"/>
    </row>
    <row r="188" s="243" customFormat="1" ht="24.75" customHeight="1" spans="1:18">
      <c r="A188" s="282"/>
      <c r="B188" s="258"/>
      <c r="C188" s="259"/>
      <c r="D188" s="264"/>
      <c r="E188" s="259"/>
      <c r="F188" s="284"/>
      <c r="G188" s="259"/>
      <c r="H188" s="262"/>
      <c r="I188" s="259"/>
      <c r="J188" s="259"/>
      <c r="K188" s="291"/>
      <c r="L188" s="292"/>
      <c r="M188" s="292"/>
      <c r="N188" s="293"/>
      <c r="O188" s="291"/>
      <c r="P188" s="291"/>
      <c r="Q188" s="277"/>
      <c r="R188" s="278"/>
    </row>
    <row r="189" s="243" customFormat="1" ht="24.75" customHeight="1" spans="1:18">
      <c r="A189" s="282"/>
      <c r="B189" s="258"/>
      <c r="C189" s="259"/>
      <c r="D189" s="264"/>
      <c r="E189" s="259"/>
      <c r="F189" s="281"/>
      <c r="G189" s="259"/>
      <c r="H189" s="262"/>
      <c r="I189" s="259"/>
      <c r="J189" s="259"/>
      <c r="K189" s="291"/>
      <c r="L189" s="292"/>
      <c r="M189" s="292"/>
      <c r="N189" s="293"/>
      <c r="O189" s="291"/>
      <c r="P189" s="291"/>
      <c r="Q189" s="277"/>
      <c r="R189" s="278"/>
    </row>
    <row r="190" s="242" customFormat="1" ht="29.25" customHeight="1" spans="1:18">
      <c r="A190" s="282"/>
      <c r="B190" s="258"/>
      <c r="C190" s="259"/>
      <c r="D190" s="265"/>
      <c r="E190" s="283"/>
      <c r="F190" s="284"/>
      <c r="G190" s="259"/>
      <c r="H190" s="262"/>
      <c r="I190" s="259"/>
      <c r="J190" s="259"/>
      <c r="K190" s="291"/>
      <c r="L190" s="292"/>
      <c r="M190" s="292"/>
      <c r="N190" s="293"/>
      <c r="O190" s="291"/>
      <c r="P190" s="291"/>
      <c r="Q190" s="277"/>
      <c r="R190" s="278"/>
    </row>
    <row r="191" s="242" customFormat="1" ht="24.75" customHeight="1" spans="1:18">
      <c r="A191" s="282"/>
      <c r="B191" s="258"/>
      <c r="C191" s="259"/>
      <c r="D191" s="285"/>
      <c r="E191" s="259"/>
      <c r="F191" s="284"/>
      <c r="G191" s="259"/>
      <c r="H191" s="262"/>
      <c r="I191" s="259"/>
      <c r="J191" s="259"/>
      <c r="K191" s="291"/>
      <c r="L191" s="292"/>
      <c r="M191" s="292"/>
      <c r="N191" s="293"/>
      <c r="O191" s="291"/>
      <c r="P191" s="291"/>
      <c r="Q191" s="277"/>
      <c r="R191" s="278"/>
    </row>
    <row r="192" s="242" customFormat="1" ht="24.75" customHeight="1" spans="1:18">
      <c r="A192" s="282"/>
      <c r="B192" s="258"/>
      <c r="C192" s="259"/>
      <c r="D192" s="285"/>
      <c r="E192" s="259"/>
      <c r="F192" s="284"/>
      <c r="G192" s="259"/>
      <c r="H192" s="262"/>
      <c r="I192" s="259"/>
      <c r="J192" s="259"/>
      <c r="K192" s="291"/>
      <c r="L192" s="292"/>
      <c r="M192" s="292"/>
      <c r="N192" s="293"/>
      <c r="O192" s="291"/>
      <c r="P192" s="291"/>
      <c r="Q192" s="277"/>
      <c r="R192" s="278"/>
    </row>
    <row r="193" s="243" customFormat="1" ht="27.75" customHeight="1" spans="1:18">
      <c r="A193" s="282"/>
      <c r="B193" s="258"/>
      <c r="C193" s="259"/>
      <c r="D193" s="265"/>
      <c r="E193" s="259"/>
      <c r="F193" s="284"/>
      <c r="G193" s="259"/>
      <c r="H193" s="262"/>
      <c r="I193" s="259"/>
      <c r="J193" s="259"/>
      <c r="K193" s="291"/>
      <c r="L193" s="292"/>
      <c r="M193" s="292"/>
      <c r="N193" s="293"/>
      <c r="O193" s="291"/>
      <c r="P193" s="291"/>
      <c r="Q193" s="277"/>
      <c r="R193" s="278"/>
    </row>
    <row r="194" s="243" customFormat="1" ht="27.75" customHeight="1" spans="1:18">
      <c r="A194" s="282"/>
      <c r="B194" s="258"/>
      <c r="C194" s="259"/>
      <c r="D194" s="265"/>
      <c r="E194" s="259"/>
      <c r="F194" s="284"/>
      <c r="G194" s="259"/>
      <c r="H194" s="262"/>
      <c r="I194" s="259"/>
      <c r="J194" s="259"/>
      <c r="K194" s="291"/>
      <c r="L194" s="292"/>
      <c r="M194" s="292"/>
      <c r="N194" s="293"/>
      <c r="O194" s="291"/>
      <c r="P194" s="291"/>
      <c r="Q194" s="277"/>
      <c r="R194" s="278"/>
    </row>
    <row r="195" s="243" customFormat="1" ht="27.75" customHeight="1" spans="1:18">
      <c r="A195" s="282"/>
      <c r="B195" s="258"/>
      <c r="C195" s="259"/>
      <c r="D195" s="265"/>
      <c r="E195" s="259"/>
      <c r="F195" s="284"/>
      <c r="G195" s="259"/>
      <c r="H195" s="262"/>
      <c r="I195" s="259"/>
      <c r="J195" s="259"/>
      <c r="K195" s="291"/>
      <c r="L195" s="292"/>
      <c r="M195" s="292"/>
      <c r="N195" s="293"/>
      <c r="O195" s="291"/>
      <c r="P195" s="291"/>
      <c r="Q195" s="277"/>
      <c r="R195" s="278"/>
    </row>
    <row r="196" s="242" customFormat="1" ht="24.75" customHeight="1" spans="1:18">
      <c r="A196" s="282"/>
      <c r="B196" s="258"/>
      <c r="C196" s="259"/>
      <c r="D196" s="285"/>
      <c r="E196" s="259"/>
      <c r="F196" s="284"/>
      <c r="G196" s="259"/>
      <c r="H196" s="262"/>
      <c r="I196" s="259"/>
      <c r="J196" s="259"/>
      <c r="K196" s="291"/>
      <c r="L196" s="292"/>
      <c r="M196" s="292"/>
      <c r="N196" s="293"/>
      <c r="O196" s="291"/>
      <c r="P196" s="291"/>
      <c r="Q196" s="277"/>
      <c r="R196" s="278"/>
    </row>
    <row r="197" s="242" customFormat="1" ht="24.75" customHeight="1" spans="1:18">
      <c r="A197" s="282"/>
      <c r="B197" s="258"/>
      <c r="C197" s="259"/>
      <c r="D197" s="265"/>
      <c r="E197" s="259"/>
      <c r="F197" s="284"/>
      <c r="G197" s="259"/>
      <c r="H197" s="262"/>
      <c r="I197" s="259"/>
      <c r="J197" s="259"/>
      <c r="K197" s="291"/>
      <c r="L197" s="292"/>
      <c r="M197" s="292"/>
      <c r="N197" s="293"/>
      <c r="O197" s="291"/>
      <c r="P197" s="291"/>
      <c r="Q197" s="277"/>
      <c r="R197" s="278"/>
    </row>
    <row r="198" s="243" customFormat="1" ht="24.75" customHeight="1" spans="1:18">
      <c r="A198" s="282"/>
      <c r="B198" s="258"/>
      <c r="C198" s="259"/>
      <c r="D198" s="265"/>
      <c r="E198" s="259"/>
      <c r="F198" s="284"/>
      <c r="G198" s="259"/>
      <c r="H198" s="262"/>
      <c r="I198" s="259"/>
      <c r="J198" s="259"/>
      <c r="K198" s="291"/>
      <c r="L198" s="292"/>
      <c r="M198" s="292"/>
      <c r="N198" s="293"/>
      <c r="O198" s="291"/>
      <c r="P198" s="291"/>
      <c r="Q198" s="277"/>
      <c r="R198" s="278"/>
    </row>
    <row r="199" s="243" customFormat="1" ht="24.75" customHeight="1" spans="1:18">
      <c r="A199" s="282"/>
      <c r="B199" s="258"/>
      <c r="C199" s="259"/>
      <c r="D199" s="265"/>
      <c r="E199" s="259"/>
      <c r="F199" s="284"/>
      <c r="G199" s="259"/>
      <c r="H199" s="262"/>
      <c r="I199" s="259"/>
      <c r="J199" s="259"/>
      <c r="K199" s="291"/>
      <c r="L199" s="292"/>
      <c r="M199" s="292"/>
      <c r="N199" s="293"/>
      <c r="O199" s="291"/>
      <c r="P199" s="291"/>
      <c r="Q199" s="277"/>
      <c r="R199" s="278"/>
    </row>
    <row r="200" s="243" customFormat="1" ht="24.75" customHeight="1" spans="1:18">
      <c r="A200" s="282"/>
      <c r="B200" s="258"/>
      <c r="C200" s="259"/>
      <c r="D200" s="264"/>
      <c r="E200" s="286"/>
      <c r="F200" s="284"/>
      <c r="G200" s="259"/>
      <c r="H200" s="262"/>
      <c r="I200" s="259"/>
      <c r="J200" s="259"/>
      <c r="K200" s="291"/>
      <c r="L200" s="292"/>
      <c r="M200" s="292"/>
      <c r="N200" s="293"/>
      <c r="O200" s="291"/>
      <c r="P200" s="291"/>
      <c r="Q200" s="277"/>
      <c r="R200" s="278"/>
    </row>
    <row r="201" s="243" customFormat="1" ht="24.75" customHeight="1" spans="1:18">
      <c r="A201" s="282"/>
      <c r="B201" s="258"/>
      <c r="C201" s="259"/>
      <c r="D201" s="265"/>
      <c r="E201" s="259"/>
      <c r="F201" s="284"/>
      <c r="G201" s="259"/>
      <c r="H201" s="262"/>
      <c r="I201" s="259"/>
      <c r="J201" s="259"/>
      <c r="K201" s="291"/>
      <c r="L201" s="292"/>
      <c r="M201" s="292"/>
      <c r="N201" s="293"/>
      <c r="O201" s="291"/>
      <c r="P201" s="291"/>
      <c r="Q201" s="277"/>
      <c r="R201" s="278"/>
    </row>
    <row r="202" s="242" customFormat="1" ht="25.5" customHeight="1" spans="1:18">
      <c r="A202" s="282"/>
      <c r="B202" s="258"/>
      <c r="C202" s="259"/>
      <c r="D202" s="265"/>
      <c r="E202" s="259"/>
      <c r="F202" s="284"/>
      <c r="G202" s="259"/>
      <c r="H202" s="262"/>
      <c r="I202" s="259"/>
      <c r="J202" s="259"/>
      <c r="K202" s="291"/>
      <c r="L202" s="292"/>
      <c r="M202" s="292"/>
      <c r="N202" s="293"/>
      <c r="O202" s="291"/>
      <c r="P202" s="291"/>
      <c r="Q202" s="277"/>
      <c r="R202" s="278"/>
    </row>
    <row r="203" s="242" customFormat="1" ht="25.5" customHeight="1" spans="1:18">
      <c r="A203" s="282"/>
      <c r="B203" s="258"/>
      <c r="C203" s="259"/>
      <c r="D203" s="265"/>
      <c r="E203" s="259"/>
      <c r="F203" s="284"/>
      <c r="G203" s="259"/>
      <c r="H203" s="262"/>
      <c r="I203" s="259"/>
      <c r="J203" s="259"/>
      <c r="K203" s="291"/>
      <c r="L203" s="292"/>
      <c r="M203" s="292"/>
      <c r="N203" s="293"/>
      <c r="O203" s="291"/>
      <c r="P203" s="291"/>
      <c r="Q203" s="277"/>
      <c r="R203" s="278"/>
    </row>
    <row r="204" s="242" customFormat="1" ht="25.5" customHeight="1" spans="1:18">
      <c r="A204" s="282"/>
      <c r="B204" s="258"/>
      <c r="C204" s="259"/>
      <c r="D204" s="265"/>
      <c r="E204" s="259"/>
      <c r="F204" s="284"/>
      <c r="G204" s="259"/>
      <c r="H204" s="262"/>
      <c r="I204" s="259"/>
      <c r="J204" s="259"/>
      <c r="K204" s="291"/>
      <c r="L204" s="292"/>
      <c r="M204" s="292"/>
      <c r="N204" s="293"/>
      <c r="O204" s="291"/>
      <c r="P204" s="291"/>
      <c r="Q204" s="277"/>
      <c r="R204" s="278"/>
    </row>
    <row r="205" s="243" customFormat="1" ht="24.75" customHeight="1" spans="1:18">
      <c r="A205" s="282"/>
      <c r="B205" s="258"/>
      <c r="C205" s="259"/>
      <c r="D205" s="265"/>
      <c r="E205" s="259"/>
      <c r="F205" s="284"/>
      <c r="G205" s="259"/>
      <c r="H205" s="262"/>
      <c r="I205" s="259"/>
      <c r="J205" s="259"/>
      <c r="K205" s="291"/>
      <c r="L205" s="292"/>
      <c r="M205" s="292"/>
      <c r="N205" s="293"/>
      <c r="O205" s="291"/>
      <c r="P205" s="291"/>
      <c r="Q205" s="277"/>
      <c r="R205" s="278"/>
    </row>
    <row r="206" s="243" customFormat="1" ht="24.75" customHeight="1" spans="1:18">
      <c r="A206" s="282"/>
      <c r="B206" s="258"/>
      <c r="C206" s="259"/>
      <c r="D206" s="265"/>
      <c r="E206" s="259"/>
      <c r="F206" s="284"/>
      <c r="G206" s="259"/>
      <c r="H206" s="262"/>
      <c r="I206" s="259"/>
      <c r="J206" s="259"/>
      <c r="K206" s="291"/>
      <c r="L206" s="292"/>
      <c r="M206" s="292"/>
      <c r="N206" s="293"/>
      <c r="O206" s="291"/>
      <c r="P206" s="291"/>
      <c r="Q206" s="277"/>
      <c r="R206" s="278"/>
    </row>
    <row r="207" s="243" customFormat="1" ht="24.75" customHeight="1" spans="1:18">
      <c r="A207" s="282"/>
      <c r="B207" s="258"/>
      <c r="C207" s="259"/>
      <c r="D207" s="265"/>
      <c r="E207" s="259"/>
      <c r="F207" s="284"/>
      <c r="G207" s="259"/>
      <c r="H207" s="262"/>
      <c r="I207" s="259"/>
      <c r="J207" s="259"/>
      <c r="K207" s="291"/>
      <c r="L207" s="292"/>
      <c r="M207" s="292"/>
      <c r="N207" s="293"/>
      <c r="O207" s="291"/>
      <c r="P207" s="291"/>
      <c r="Q207" s="277"/>
      <c r="R207" s="278"/>
    </row>
    <row r="208" s="243" customFormat="1" ht="24.75" customHeight="1" spans="1:18">
      <c r="A208" s="282"/>
      <c r="B208" s="258"/>
      <c r="C208" s="259"/>
      <c r="D208" s="265"/>
      <c r="E208" s="259"/>
      <c r="F208" s="284"/>
      <c r="G208" s="259"/>
      <c r="H208" s="262"/>
      <c r="I208" s="259"/>
      <c r="J208" s="259"/>
      <c r="K208" s="291"/>
      <c r="L208" s="292"/>
      <c r="M208" s="292"/>
      <c r="N208" s="293"/>
      <c r="O208" s="291"/>
      <c r="P208" s="291"/>
      <c r="Q208" s="277"/>
      <c r="R208" s="278"/>
    </row>
    <row r="209" s="243" customFormat="1" ht="24.75" customHeight="1" spans="1:18">
      <c r="A209" s="282"/>
      <c r="B209" s="258"/>
      <c r="C209" s="259"/>
      <c r="D209" s="264"/>
      <c r="E209" s="286"/>
      <c r="F209" s="284"/>
      <c r="G209" s="259"/>
      <c r="H209" s="262"/>
      <c r="I209" s="259"/>
      <c r="J209" s="259"/>
      <c r="K209" s="291"/>
      <c r="L209" s="292"/>
      <c r="M209" s="292"/>
      <c r="N209" s="293"/>
      <c r="O209" s="291"/>
      <c r="P209" s="291"/>
      <c r="Q209" s="277"/>
      <c r="R209" s="278"/>
    </row>
    <row r="210" s="243" customFormat="1" ht="24.75" customHeight="1" spans="1:18">
      <c r="A210" s="282"/>
      <c r="B210" s="258"/>
      <c r="C210" s="259"/>
      <c r="D210" s="264"/>
      <c r="E210" s="259"/>
      <c r="F210" s="284"/>
      <c r="G210" s="259"/>
      <c r="H210" s="262"/>
      <c r="I210" s="259"/>
      <c r="J210" s="259"/>
      <c r="K210" s="291"/>
      <c r="L210" s="292"/>
      <c r="M210" s="292"/>
      <c r="N210" s="293"/>
      <c r="O210" s="291"/>
      <c r="P210" s="291"/>
      <c r="Q210" s="277"/>
      <c r="R210" s="278"/>
    </row>
    <row r="211" s="243" customFormat="1" ht="24.75" customHeight="1" spans="1:18">
      <c r="A211" s="282"/>
      <c r="B211" s="258"/>
      <c r="C211" s="259"/>
      <c r="D211" s="264"/>
      <c r="E211" s="259"/>
      <c r="F211" s="281"/>
      <c r="G211" s="259"/>
      <c r="H211" s="262"/>
      <c r="I211" s="259"/>
      <c r="J211" s="259"/>
      <c r="K211" s="291"/>
      <c r="L211" s="292"/>
      <c r="M211" s="292"/>
      <c r="N211" s="293"/>
      <c r="O211" s="291"/>
      <c r="P211" s="291"/>
      <c r="Q211" s="277"/>
      <c r="R211" s="278"/>
    </row>
    <row r="212" s="243" customFormat="1" ht="24.75" customHeight="1" spans="1:18">
      <c r="A212" s="282"/>
      <c r="B212" s="258"/>
      <c r="C212" s="259"/>
      <c r="D212" s="264"/>
      <c r="E212" s="259"/>
      <c r="F212" s="281"/>
      <c r="G212" s="259"/>
      <c r="H212" s="262"/>
      <c r="I212" s="259"/>
      <c r="J212" s="259"/>
      <c r="K212" s="291"/>
      <c r="L212" s="292"/>
      <c r="M212" s="292"/>
      <c r="N212" s="293"/>
      <c r="O212" s="291"/>
      <c r="P212" s="291"/>
      <c r="Q212" s="277"/>
      <c r="R212" s="278"/>
    </row>
    <row r="213" s="242" customFormat="1" ht="29.25" customHeight="1" spans="1:18">
      <c r="A213" s="282"/>
      <c r="B213" s="258"/>
      <c r="C213" s="259"/>
      <c r="D213" s="265"/>
      <c r="E213" s="283"/>
      <c r="F213" s="284"/>
      <c r="G213" s="259"/>
      <c r="H213" s="262"/>
      <c r="I213" s="259"/>
      <c r="J213" s="259"/>
      <c r="K213" s="291"/>
      <c r="L213" s="292"/>
      <c r="M213" s="292"/>
      <c r="N213" s="293"/>
      <c r="O213" s="291"/>
      <c r="P213" s="291"/>
      <c r="Q213" s="277"/>
      <c r="R213" s="278"/>
    </row>
    <row r="214" s="242" customFormat="1" ht="24.75" customHeight="1" spans="1:18">
      <c r="A214" s="282"/>
      <c r="B214" s="258"/>
      <c r="C214" s="259"/>
      <c r="D214" s="285"/>
      <c r="E214" s="259"/>
      <c r="F214" s="284"/>
      <c r="G214" s="259"/>
      <c r="H214" s="262"/>
      <c r="I214" s="259"/>
      <c r="J214" s="259"/>
      <c r="K214" s="291"/>
      <c r="L214" s="292"/>
      <c r="M214" s="292"/>
      <c r="N214" s="293"/>
      <c r="O214" s="291"/>
      <c r="P214" s="291"/>
      <c r="Q214" s="277"/>
      <c r="R214" s="278"/>
    </row>
    <row r="215" s="242" customFormat="1" ht="24.75" customHeight="1" spans="1:18">
      <c r="A215" s="282"/>
      <c r="B215" s="258"/>
      <c r="C215" s="259"/>
      <c r="D215" s="285"/>
      <c r="E215" s="259"/>
      <c r="F215" s="284"/>
      <c r="G215" s="259"/>
      <c r="H215" s="262"/>
      <c r="I215" s="259"/>
      <c r="J215" s="259"/>
      <c r="K215" s="291"/>
      <c r="L215" s="292"/>
      <c r="M215" s="292"/>
      <c r="N215" s="293"/>
      <c r="O215" s="291"/>
      <c r="P215" s="291"/>
      <c r="Q215" s="277"/>
      <c r="R215" s="278"/>
    </row>
    <row r="216" s="243" customFormat="1" ht="27.75" customHeight="1" spans="1:18">
      <c r="A216" s="282"/>
      <c r="B216" s="258"/>
      <c r="C216" s="259"/>
      <c r="D216" s="265"/>
      <c r="E216" s="259"/>
      <c r="F216" s="284"/>
      <c r="G216" s="259"/>
      <c r="H216" s="262"/>
      <c r="I216" s="259"/>
      <c r="J216" s="259"/>
      <c r="K216" s="291"/>
      <c r="L216" s="292"/>
      <c r="M216" s="292"/>
      <c r="N216" s="293"/>
      <c r="O216" s="291"/>
      <c r="P216" s="291"/>
      <c r="Q216" s="277"/>
      <c r="R216" s="278"/>
    </row>
    <row r="217" s="243" customFormat="1" ht="27.75" customHeight="1" spans="1:18">
      <c r="A217" s="282"/>
      <c r="B217" s="258"/>
      <c r="C217" s="259"/>
      <c r="D217" s="265"/>
      <c r="E217" s="259"/>
      <c r="F217" s="284"/>
      <c r="G217" s="259"/>
      <c r="H217" s="262"/>
      <c r="I217" s="259"/>
      <c r="J217" s="259"/>
      <c r="K217" s="291"/>
      <c r="L217" s="292"/>
      <c r="M217" s="292"/>
      <c r="N217" s="293"/>
      <c r="O217" s="291"/>
      <c r="P217" s="291"/>
      <c r="Q217" s="277"/>
      <c r="R217" s="278"/>
    </row>
    <row r="218" s="243" customFormat="1" ht="27.75" customHeight="1" spans="1:18">
      <c r="A218" s="282"/>
      <c r="B218" s="258"/>
      <c r="C218" s="259"/>
      <c r="D218" s="265"/>
      <c r="E218" s="259"/>
      <c r="F218" s="284"/>
      <c r="G218" s="259"/>
      <c r="H218" s="262"/>
      <c r="I218" s="259"/>
      <c r="J218" s="259"/>
      <c r="K218" s="291"/>
      <c r="L218" s="292"/>
      <c r="M218" s="292"/>
      <c r="N218" s="293"/>
      <c r="O218" s="291"/>
      <c r="P218" s="291"/>
      <c r="Q218" s="277"/>
      <c r="R218" s="278"/>
    </row>
    <row r="219" s="242" customFormat="1" ht="24.75" customHeight="1" spans="1:18">
      <c r="A219" s="282"/>
      <c r="B219" s="258"/>
      <c r="C219" s="259"/>
      <c r="D219" s="285"/>
      <c r="E219" s="259"/>
      <c r="F219" s="284"/>
      <c r="G219" s="259"/>
      <c r="H219" s="262"/>
      <c r="I219" s="259"/>
      <c r="J219" s="259"/>
      <c r="K219" s="291"/>
      <c r="L219" s="292"/>
      <c r="M219" s="292"/>
      <c r="N219" s="293"/>
      <c r="O219" s="291"/>
      <c r="P219" s="291"/>
      <c r="Q219" s="277"/>
      <c r="R219" s="278"/>
    </row>
    <row r="220" s="242" customFormat="1" ht="24.75" customHeight="1" spans="1:18">
      <c r="A220" s="282"/>
      <c r="B220" s="258"/>
      <c r="C220" s="259"/>
      <c r="D220" s="265"/>
      <c r="E220" s="259"/>
      <c r="F220" s="284"/>
      <c r="G220" s="259"/>
      <c r="H220" s="262"/>
      <c r="I220" s="259"/>
      <c r="J220" s="259"/>
      <c r="K220" s="291"/>
      <c r="L220" s="292"/>
      <c r="M220" s="292"/>
      <c r="N220" s="293"/>
      <c r="O220" s="291"/>
      <c r="P220" s="291"/>
      <c r="Q220" s="277"/>
      <c r="R220" s="278"/>
    </row>
    <row r="221" s="243" customFormat="1" ht="24.75" customHeight="1" spans="1:18">
      <c r="A221" s="282"/>
      <c r="B221" s="258"/>
      <c r="C221" s="259"/>
      <c r="D221" s="265"/>
      <c r="E221" s="259"/>
      <c r="F221" s="284"/>
      <c r="G221" s="259"/>
      <c r="H221" s="262"/>
      <c r="I221" s="259"/>
      <c r="J221" s="259"/>
      <c r="K221" s="291"/>
      <c r="L221" s="292"/>
      <c r="M221" s="292"/>
      <c r="N221" s="293"/>
      <c r="O221" s="291"/>
      <c r="P221" s="291"/>
      <c r="Q221" s="277"/>
      <c r="R221" s="278"/>
    </row>
    <row r="222" s="243" customFormat="1" ht="24.75" customHeight="1" spans="1:18">
      <c r="A222" s="282"/>
      <c r="B222" s="258"/>
      <c r="C222" s="259"/>
      <c r="D222" s="265"/>
      <c r="E222" s="259"/>
      <c r="F222" s="284"/>
      <c r="G222" s="259"/>
      <c r="H222" s="262"/>
      <c r="I222" s="259"/>
      <c r="J222" s="259"/>
      <c r="K222" s="291"/>
      <c r="L222" s="292"/>
      <c r="M222" s="292"/>
      <c r="N222" s="293"/>
      <c r="O222" s="291"/>
      <c r="P222" s="291"/>
      <c r="Q222" s="277"/>
      <c r="R222" s="278"/>
    </row>
    <row r="223" s="243" customFormat="1" ht="24.75" customHeight="1" spans="1:18">
      <c r="A223" s="282"/>
      <c r="B223" s="258"/>
      <c r="C223" s="259"/>
      <c r="D223" s="264"/>
      <c r="E223" s="286"/>
      <c r="F223" s="284"/>
      <c r="G223" s="259"/>
      <c r="H223" s="262"/>
      <c r="I223" s="259"/>
      <c r="J223" s="259"/>
      <c r="K223" s="291"/>
      <c r="L223" s="292"/>
      <c r="M223" s="292"/>
      <c r="N223" s="293"/>
      <c r="O223" s="291"/>
      <c r="P223" s="291"/>
      <c r="Q223" s="277"/>
      <c r="R223" s="278"/>
    </row>
    <row r="224" s="243" customFormat="1" ht="24.75" customHeight="1" spans="1:18">
      <c r="A224" s="282"/>
      <c r="B224" s="258"/>
      <c r="C224" s="259"/>
      <c r="D224" s="265"/>
      <c r="E224" s="259"/>
      <c r="F224" s="284"/>
      <c r="G224" s="259"/>
      <c r="H224" s="262"/>
      <c r="I224" s="259"/>
      <c r="J224" s="259"/>
      <c r="K224" s="291"/>
      <c r="L224" s="292"/>
      <c r="M224" s="292"/>
      <c r="N224" s="293"/>
      <c r="O224" s="291"/>
      <c r="P224" s="291"/>
      <c r="Q224" s="277"/>
      <c r="R224" s="278"/>
    </row>
    <row r="225" s="242" customFormat="1" ht="25.5" customHeight="1" spans="1:18">
      <c r="A225" s="282"/>
      <c r="B225" s="258"/>
      <c r="C225" s="259"/>
      <c r="D225" s="265"/>
      <c r="E225" s="259"/>
      <c r="F225" s="284"/>
      <c r="G225" s="259"/>
      <c r="H225" s="262"/>
      <c r="I225" s="259"/>
      <c r="J225" s="259"/>
      <c r="K225" s="291"/>
      <c r="L225" s="292"/>
      <c r="M225" s="292"/>
      <c r="N225" s="293"/>
      <c r="O225" s="291"/>
      <c r="P225" s="291"/>
      <c r="Q225" s="277"/>
      <c r="R225" s="278"/>
    </row>
    <row r="226" s="242" customFormat="1" ht="25.5" customHeight="1" spans="1:18">
      <c r="A226" s="282"/>
      <c r="B226" s="258"/>
      <c r="C226" s="259"/>
      <c r="D226" s="265"/>
      <c r="E226" s="259"/>
      <c r="F226" s="284"/>
      <c r="G226" s="259"/>
      <c r="H226" s="262"/>
      <c r="I226" s="259"/>
      <c r="J226" s="259"/>
      <c r="K226" s="291"/>
      <c r="L226" s="292"/>
      <c r="M226" s="292"/>
      <c r="N226" s="293"/>
      <c r="O226" s="291"/>
      <c r="P226" s="291"/>
      <c r="Q226" s="277"/>
      <c r="R226" s="278"/>
    </row>
    <row r="227" s="242" customFormat="1" ht="25.5" customHeight="1" spans="1:18">
      <c r="A227" s="282"/>
      <c r="B227" s="258"/>
      <c r="C227" s="259"/>
      <c r="D227" s="265"/>
      <c r="E227" s="259"/>
      <c r="F227" s="284"/>
      <c r="G227" s="259"/>
      <c r="H227" s="262"/>
      <c r="I227" s="259"/>
      <c r="J227" s="259"/>
      <c r="K227" s="291"/>
      <c r="L227" s="292"/>
      <c r="M227" s="292"/>
      <c r="N227" s="293"/>
      <c r="O227" s="291"/>
      <c r="P227" s="291"/>
      <c r="Q227" s="277"/>
      <c r="R227" s="278"/>
    </row>
    <row r="228" s="243" customFormat="1" ht="24.75" customHeight="1" spans="1:18">
      <c r="A228" s="282"/>
      <c r="B228" s="258"/>
      <c r="C228" s="259"/>
      <c r="D228" s="265"/>
      <c r="E228" s="259"/>
      <c r="F228" s="284"/>
      <c r="G228" s="259"/>
      <c r="H228" s="262"/>
      <c r="I228" s="259"/>
      <c r="J228" s="259"/>
      <c r="K228" s="291"/>
      <c r="L228" s="292"/>
      <c r="M228" s="292"/>
      <c r="N228" s="293"/>
      <c r="O228" s="291"/>
      <c r="P228" s="291"/>
      <c r="Q228" s="277"/>
      <c r="R228" s="278"/>
    </row>
    <row r="229" s="243" customFormat="1" ht="24.75" customHeight="1" spans="1:18">
      <c r="A229" s="282"/>
      <c r="B229" s="258"/>
      <c r="C229" s="259"/>
      <c r="D229" s="265"/>
      <c r="E229" s="259"/>
      <c r="F229" s="284"/>
      <c r="G229" s="259"/>
      <c r="H229" s="262"/>
      <c r="I229" s="259"/>
      <c r="J229" s="259"/>
      <c r="K229" s="291"/>
      <c r="L229" s="292"/>
      <c r="M229" s="292"/>
      <c r="N229" s="293"/>
      <c r="O229" s="291"/>
      <c r="P229" s="291"/>
      <c r="Q229" s="277"/>
      <c r="R229" s="278"/>
    </row>
    <row r="230" s="243" customFormat="1" ht="24.75" customHeight="1" spans="1:18">
      <c r="A230" s="282"/>
      <c r="B230" s="258"/>
      <c r="C230" s="259"/>
      <c r="D230" s="265"/>
      <c r="E230" s="259"/>
      <c r="F230" s="284"/>
      <c r="G230" s="259"/>
      <c r="H230" s="262"/>
      <c r="I230" s="259"/>
      <c r="J230" s="259"/>
      <c r="K230" s="291"/>
      <c r="L230" s="292"/>
      <c r="M230" s="292"/>
      <c r="N230" s="293"/>
      <c r="O230" s="291"/>
      <c r="P230" s="291"/>
      <c r="Q230" s="277"/>
      <c r="R230" s="278"/>
    </row>
    <row r="231" s="243" customFormat="1" ht="24.75" customHeight="1" spans="1:18">
      <c r="A231" s="282"/>
      <c r="B231" s="258"/>
      <c r="C231" s="259"/>
      <c r="D231" s="265"/>
      <c r="E231" s="259"/>
      <c r="F231" s="284"/>
      <c r="G231" s="259"/>
      <c r="H231" s="262"/>
      <c r="I231" s="259"/>
      <c r="J231" s="259"/>
      <c r="K231" s="291"/>
      <c r="L231" s="292"/>
      <c r="M231" s="292"/>
      <c r="N231" s="293"/>
      <c r="O231" s="291"/>
      <c r="P231" s="291"/>
      <c r="Q231" s="277"/>
      <c r="R231" s="278"/>
    </row>
    <row r="232" s="243" customFormat="1" ht="24.75" customHeight="1" spans="1:18">
      <c r="A232" s="282"/>
      <c r="B232" s="258"/>
      <c r="C232" s="259"/>
      <c r="D232" s="265"/>
      <c r="E232" s="259"/>
      <c r="F232" s="284"/>
      <c r="G232" s="259"/>
      <c r="H232" s="262"/>
      <c r="I232" s="259"/>
      <c r="J232" s="259"/>
      <c r="K232" s="291"/>
      <c r="L232" s="292"/>
      <c r="M232" s="292"/>
      <c r="N232" s="293"/>
      <c r="O232" s="291"/>
      <c r="P232" s="291"/>
      <c r="Q232" s="277"/>
      <c r="R232" s="278"/>
    </row>
    <row r="233" s="243" customFormat="1" ht="24.75" customHeight="1" spans="1:18">
      <c r="A233" s="282"/>
      <c r="B233" s="258"/>
      <c r="C233" s="259"/>
      <c r="D233" s="264"/>
      <c r="E233" s="286"/>
      <c r="F233" s="284"/>
      <c r="G233" s="259"/>
      <c r="H233" s="262"/>
      <c r="I233" s="259"/>
      <c r="J233" s="259"/>
      <c r="K233" s="291"/>
      <c r="L233" s="292"/>
      <c r="M233" s="292"/>
      <c r="N233" s="293"/>
      <c r="O233" s="291"/>
      <c r="P233" s="291"/>
      <c r="Q233" s="277"/>
      <c r="R233" s="278"/>
    </row>
    <row r="234" s="243" customFormat="1" ht="25.5" customHeight="1" spans="1:18">
      <c r="A234" s="282"/>
      <c r="B234" s="258"/>
      <c r="C234" s="259"/>
      <c r="D234" s="264"/>
      <c r="E234" s="259"/>
      <c r="F234" s="284"/>
      <c r="G234" s="259"/>
      <c r="H234" s="262"/>
      <c r="I234" s="259"/>
      <c r="J234" s="259"/>
      <c r="K234" s="291"/>
      <c r="L234" s="292"/>
      <c r="M234" s="292"/>
      <c r="N234" s="293"/>
      <c r="O234" s="291"/>
      <c r="P234" s="291"/>
      <c r="Q234" s="277"/>
      <c r="R234" s="278"/>
    </row>
    <row r="235" s="243" customFormat="1" ht="24.75" customHeight="1" spans="1:18">
      <c r="A235" s="282"/>
      <c r="B235" s="258"/>
      <c r="C235" s="259"/>
      <c r="D235" s="264"/>
      <c r="E235" s="259"/>
      <c r="F235" s="281"/>
      <c r="G235" s="259"/>
      <c r="H235" s="262"/>
      <c r="I235" s="259"/>
      <c r="J235" s="259"/>
      <c r="K235" s="291"/>
      <c r="L235" s="292"/>
      <c r="M235" s="292"/>
      <c r="N235" s="293"/>
      <c r="O235" s="291"/>
      <c r="P235" s="291"/>
      <c r="Q235" s="277"/>
      <c r="R235" s="278"/>
    </row>
    <row r="236" s="242" customFormat="1" ht="29.25" customHeight="1" spans="1:18">
      <c r="A236" s="282"/>
      <c r="B236" s="258"/>
      <c r="C236" s="259"/>
      <c r="D236" s="265"/>
      <c r="E236" s="283"/>
      <c r="F236" s="284"/>
      <c r="G236" s="259"/>
      <c r="H236" s="262"/>
      <c r="I236" s="259"/>
      <c r="J236" s="259"/>
      <c r="K236" s="291"/>
      <c r="L236" s="292"/>
      <c r="M236" s="292"/>
      <c r="N236" s="293"/>
      <c r="O236" s="291"/>
      <c r="P236" s="291"/>
      <c r="Q236" s="277"/>
      <c r="R236" s="278"/>
    </row>
    <row r="237" s="242" customFormat="1" ht="24.75" customHeight="1" spans="1:18">
      <c r="A237" s="282"/>
      <c r="B237" s="258"/>
      <c r="C237" s="259"/>
      <c r="D237" s="285"/>
      <c r="E237" s="259"/>
      <c r="F237" s="284"/>
      <c r="G237" s="259"/>
      <c r="H237" s="262"/>
      <c r="I237" s="259"/>
      <c r="J237" s="259"/>
      <c r="K237" s="291"/>
      <c r="L237" s="292"/>
      <c r="M237" s="292"/>
      <c r="N237" s="293"/>
      <c r="O237" s="291"/>
      <c r="P237" s="291"/>
      <c r="Q237" s="277"/>
      <c r="R237" s="278"/>
    </row>
    <row r="238" s="242" customFormat="1" ht="24.75" customHeight="1" spans="1:18">
      <c r="A238" s="282"/>
      <c r="B238" s="258"/>
      <c r="C238" s="259"/>
      <c r="D238" s="285"/>
      <c r="E238" s="259"/>
      <c r="F238" s="284"/>
      <c r="G238" s="259"/>
      <c r="H238" s="262"/>
      <c r="I238" s="259"/>
      <c r="J238" s="259"/>
      <c r="K238" s="291"/>
      <c r="L238" s="292"/>
      <c r="M238" s="292"/>
      <c r="N238" s="293"/>
      <c r="O238" s="291"/>
      <c r="P238" s="291"/>
      <c r="Q238" s="277"/>
      <c r="R238" s="278"/>
    </row>
    <row r="239" s="242" customFormat="1" ht="24.75" customHeight="1" spans="1:18">
      <c r="A239" s="282"/>
      <c r="B239" s="258"/>
      <c r="C239" s="259"/>
      <c r="D239" s="285"/>
      <c r="E239" s="259"/>
      <c r="F239" s="284"/>
      <c r="G239" s="259"/>
      <c r="H239" s="262"/>
      <c r="I239" s="259"/>
      <c r="J239" s="259"/>
      <c r="K239" s="291"/>
      <c r="L239" s="292"/>
      <c r="M239" s="292"/>
      <c r="N239" s="293"/>
      <c r="O239" s="291"/>
      <c r="P239" s="291"/>
      <c r="Q239" s="277"/>
      <c r="R239" s="278"/>
    </row>
    <row r="240" s="243" customFormat="1" ht="27.75" customHeight="1" spans="1:18">
      <c r="A240" s="282"/>
      <c r="B240" s="258"/>
      <c r="C240" s="259"/>
      <c r="D240" s="265"/>
      <c r="E240" s="259"/>
      <c r="F240" s="284"/>
      <c r="G240" s="259"/>
      <c r="H240" s="262"/>
      <c r="I240" s="259"/>
      <c r="J240" s="259"/>
      <c r="K240" s="291"/>
      <c r="L240" s="292"/>
      <c r="M240" s="292"/>
      <c r="N240" s="293"/>
      <c r="O240" s="291"/>
      <c r="P240" s="291"/>
      <c r="Q240" s="277"/>
      <c r="R240" s="278"/>
    </row>
    <row r="241" s="243" customFormat="1" ht="27.75" customHeight="1" spans="1:18">
      <c r="A241" s="282"/>
      <c r="B241" s="258"/>
      <c r="C241" s="259"/>
      <c r="D241" s="265"/>
      <c r="E241" s="259"/>
      <c r="F241" s="284"/>
      <c r="G241" s="259"/>
      <c r="H241" s="262"/>
      <c r="I241" s="259"/>
      <c r="J241" s="259"/>
      <c r="K241" s="291"/>
      <c r="L241" s="292"/>
      <c r="M241" s="292"/>
      <c r="N241" s="293"/>
      <c r="O241" s="291"/>
      <c r="P241" s="291"/>
      <c r="Q241" s="277"/>
      <c r="R241" s="278"/>
    </row>
    <row r="242" s="243" customFormat="1" ht="27.75" customHeight="1" spans="1:18">
      <c r="A242" s="282"/>
      <c r="B242" s="258"/>
      <c r="C242" s="259"/>
      <c r="D242" s="265"/>
      <c r="E242" s="259"/>
      <c r="F242" s="284"/>
      <c r="G242" s="259"/>
      <c r="H242" s="262"/>
      <c r="I242" s="259"/>
      <c r="J242" s="259"/>
      <c r="K242" s="291"/>
      <c r="L242" s="292"/>
      <c r="M242" s="292"/>
      <c r="N242" s="293"/>
      <c r="O242" s="291"/>
      <c r="P242" s="291"/>
      <c r="Q242" s="277"/>
      <c r="R242" s="278"/>
    </row>
    <row r="243" s="242" customFormat="1" ht="24.75" customHeight="1" spans="1:18">
      <c r="A243" s="282"/>
      <c r="B243" s="258"/>
      <c r="C243" s="259"/>
      <c r="D243" s="285"/>
      <c r="E243" s="259"/>
      <c r="F243" s="284"/>
      <c r="G243" s="259"/>
      <c r="H243" s="262"/>
      <c r="I243" s="259"/>
      <c r="J243" s="259"/>
      <c r="K243" s="291"/>
      <c r="L243" s="292"/>
      <c r="M243" s="292"/>
      <c r="N243" s="293"/>
      <c r="O243" s="291"/>
      <c r="P243" s="291"/>
      <c r="Q243" s="277"/>
      <c r="R243" s="278"/>
    </row>
    <row r="244" s="242" customFormat="1" ht="24.75" customHeight="1" spans="1:18">
      <c r="A244" s="282"/>
      <c r="B244" s="258"/>
      <c r="C244" s="259"/>
      <c r="D244" s="265"/>
      <c r="E244" s="259"/>
      <c r="F244" s="284"/>
      <c r="G244" s="259"/>
      <c r="H244" s="262"/>
      <c r="I244" s="259"/>
      <c r="J244" s="259"/>
      <c r="K244" s="291"/>
      <c r="L244" s="292"/>
      <c r="M244" s="292"/>
      <c r="N244" s="293"/>
      <c r="O244" s="291"/>
      <c r="P244" s="291"/>
      <c r="Q244" s="277"/>
      <c r="R244" s="278"/>
    </row>
    <row r="245" s="243" customFormat="1" ht="24.75" customHeight="1" spans="1:18">
      <c r="A245" s="282"/>
      <c r="B245" s="258"/>
      <c r="C245" s="259"/>
      <c r="D245" s="265"/>
      <c r="E245" s="259"/>
      <c r="F245" s="284"/>
      <c r="G245" s="259"/>
      <c r="H245" s="262"/>
      <c r="I245" s="259"/>
      <c r="J245" s="259"/>
      <c r="K245" s="291"/>
      <c r="L245" s="292"/>
      <c r="M245" s="292"/>
      <c r="N245" s="293"/>
      <c r="O245" s="291"/>
      <c r="P245" s="291"/>
      <c r="Q245" s="277"/>
      <c r="R245" s="278"/>
    </row>
    <row r="246" s="243" customFormat="1" ht="24.75" customHeight="1" spans="1:18">
      <c r="A246" s="282"/>
      <c r="B246" s="258"/>
      <c r="C246" s="259"/>
      <c r="D246" s="265"/>
      <c r="E246" s="259"/>
      <c r="F246" s="284"/>
      <c r="G246" s="259"/>
      <c r="H246" s="262"/>
      <c r="I246" s="259"/>
      <c r="J246" s="259"/>
      <c r="K246" s="291"/>
      <c r="L246" s="292"/>
      <c r="M246" s="292"/>
      <c r="N246" s="293"/>
      <c r="O246" s="291"/>
      <c r="P246" s="291"/>
      <c r="Q246" s="277"/>
      <c r="R246" s="278"/>
    </row>
    <row r="247" s="243" customFormat="1" ht="24.75" customHeight="1" spans="1:18">
      <c r="A247" s="282"/>
      <c r="B247" s="258"/>
      <c r="C247" s="259"/>
      <c r="D247" s="264"/>
      <c r="E247" s="286"/>
      <c r="F247" s="284"/>
      <c r="G247" s="259"/>
      <c r="H247" s="262"/>
      <c r="I247" s="259"/>
      <c r="J247" s="259"/>
      <c r="K247" s="291"/>
      <c r="L247" s="292"/>
      <c r="M247" s="292"/>
      <c r="N247" s="293"/>
      <c r="O247" s="291"/>
      <c r="P247" s="291"/>
      <c r="Q247" s="277"/>
      <c r="R247" s="278"/>
    </row>
    <row r="248" s="243" customFormat="1" ht="24.75" customHeight="1" spans="1:18">
      <c r="A248" s="282"/>
      <c r="B248" s="258"/>
      <c r="C248" s="259"/>
      <c r="D248" s="265"/>
      <c r="E248" s="259"/>
      <c r="F248" s="284"/>
      <c r="G248" s="259"/>
      <c r="H248" s="262"/>
      <c r="I248" s="259"/>
      <c r="J248" s="259"/>
      <c r="K248" s="291"/>
      <c r="L248" s="292"/>
      <c r="M248" s="292"/>
      <c r="N248" s="293"/>
      <c r="O248" s="291"/>
      <c r="P248" s="291"/>
      <c r="Q248" s="277"/>
      <c r="R248" s="278"/>
    </row>
    <row r="249" s="242" customFormat="1" ht="25.5" customHeight="1" spans="1:18">
      <c r="A249" s="282"/>
      <c r="B249" s="258"/>
      <c r="C249" s="259"/>
      <c r="D249" s="265"/>
      <c r="E249" s="259"/>
      <c r="F249" s="284"/>
      <c r="G249" s="259"/>
      <c r="H249" s="262"/>
      <c r="I249" s="259"/>
      <c r="J249" s="259"/>
      <c r="K249" s="291"/>
      <c r="L249" s="292"/>
      <c r="M249" s="292"/>
      <c r="N249" s="293"/>
      <c r="O249" s="291"/>
      <c r="P249" s="291"/>
      <c r="Q249" s="277"/>
      <c r="R249" s="278"/>
    </row>
    <row r="250" s="242" customFormat="1" ht="25.5" customHeight="1" spans="1:18">
      <c r="A250" s="282"/>
      <c r="B250" s="258"/>
      <c r="C250" s="259"/>
      <c r="D250" s="265"/>
      <c r="E250" s="259"/>
      <c r="F250" s="284"/>
      <c r="G250" s="259"/>
      <c r="H250" s="262"/>
      <c r="I250" s="259"/>
      <c r="J250" s="259"/>
      <c r="K250" s="291"/>
      <c r="L250" s="292"/>
      <c r="M250" s="292"/>
      <c r="N250" s="293"/>
      <c r="O250" s="291"/>
      <c r="P250" s="291"/>
      <c r="Q250" s="277"/>
      <c r="R250" s="278"/>
    </row>
    <row r="251" s="242" customFormat="1" ht="25.5" customHeight="1" spans="1:18">
      <c r="A251" s="282"/>
      <c r="B251" s="258"/>
      <c r="C251" s="259"/>
      <c r="D251" s="265"/>
      <c r="E251" s="259"/>
      <c r="F251" s="284"/>
      <c r="G251" s="259"/>
      <c r="H251" s="262"/>
      <c r="I251" s="259"/>
      <c r="J251" s="259"/>
      <c r="K251" s="291"/>
      <c r="L251" s="292"/>
      <c r="M251" s="292"/>
      <c r="N251" s="293"/>
      <c r="O251" s="291"/>
      <c r="P251" s="291"/>
      <c r="Q251" s="277"/>
      <c r="R251" s="278"/>
    </row>
    <row r="252" s="243" customFormat="1" ht="24.75" customHeight="1" spans="1:18">
      <c r="A252" s="282"/>
      <c r="B252" s="258"/>
      <c r="C252" s="259"/>
      <c r="D252" s="265"/>
      <c r="E252" s="259"/>
      <c r="F252" s="284"/>
      <c r="G252" s="259"/>
      <c r="H252" s="262"/>
      <c r="I252" s="259"/>
      <c r="J252" s="259"/>
      <c r="K252" s="291"/>
      <c r="L252" s="292"/>
      <c r="M252" s="292"/>
      <c r="N252" s="293"/>
      <c r="O252" s="291"/>
      <c r="P252" s="291"/>
      <c r="Q252" s="277"/>
      <c r="R252" s="278"/>
    </row>
    <row r="253" s="243" customFormat="1" ht="24.75" customHeight="1" spans="1:18">
      <c r="A253" s="282"/>
      <c r="B253" s="258"/>
      <c r="C253" s="259"/>
      <c r="D253" s="265"/>
      <c r="E253" s="259"/>
      <c r="F253" s="284"/>
      <c r="G253" s="259"/>
      <c r="H253" s="262"/>
      <c r="I253" s="259"/>
      <c r="J253" s="259"/>
      <c r="K253" s="291"/>
      <c r="L253" s="292"/>
      <c r="M253" s="292"/>
      <c r="N253" s="293"/>
      <c r="O253" s="291"/>
      <c r="P253" s="291"/>
      <c r="Q253" s="277"/>
      <c r="R253" s="278"/>
    </row>
    <row r="254" s="243" customFormat="1" ht="24.75" customHeight="1" spans="1:18">
      <c r="A254" s="282"/>
      <c r="B254" s="258"/>
      <c r="C254" s="259"/>
      <c r="D254" s="265"/>
      <c r="E254" s="259"/>
      <c r="F254" s="284"/>
      <c r="G254" s="259"/>
      <c r="H254" s="262"/>
      <c r="I254" s="259"/>
      <c r="J254" s="259"/>
      <c r="K254" s="291"/>
      <c r="L254" s="292"/>
      <c r="M254" s="292"/>
      <c r="N254" s="293"/>
      <c r="O254" s="291"/>
      <c r="P254" s="291"/>
      <c r="Q254" s="277"/>
      <c r="R254" s="278"/>
    </row>
    <row r="255" s="243" customFormat="1" ht="24.75" customHeight="1" spans="1:18">
      <c r="A255" s="282"/>
      <c r="B255" s="258"/>
      <c r="C255" s="259"/>
      <c r="D255" s="265"/>
      <c r="E255" s="259"/>
      <c r="F255" s="284"/>
      <c r="G255" s="259"/>
      <c r="H255" s="262"/>
      <c r="I255" s="259"/>
      <c r="J255" s="259"/>
      <c r="K255" s="291"/>
      <c r="L255" s="292"/>
      <c r="M255" s="292"/>
      <c r="N255" s="293"/>
      <c r="O255" s="291"/>
      <c r="P255" s="291"/>
      <c r="Q255" s="277"/>
      <c r="R255" s="278"/>
    </row>
    <row r="256" s="243" customFormat="1" ht="24.75" customHeight="1" spans="1:18">
      <c r="A256" s="282"/>
      <c r="B256" s="258"/>
      <c r="C256" s="259"/>
      <c r="D256" s="264"/>
      <c r="E256" s="286"/>
      <c r="F256" s="284"/>
      <c r="G256" s="259"/>
      <c r="H256" s="262"/>
      <c r="I256" s="259"/>
      <c r="J256" s="259"/>
      <c r="K256" s="291"/>
      <c r="L256" s="292"/>
      <c r="M256" s="292"/>
      <c r="N256" s="293"/>
      <c r="O256" s="291"/>
      <c r="P256" s="291"/>
      <c r="Q256" s="277"/>
      <c r="R256" s="278"/>
    </row>
    <row r="257" s="243" customFormat="1" ht="25.5" customHeight="1" spans="1:18">
      <c r="A257" s="282"/>
      <c r="B257" s="258"/>
      <c r="C257" s="259"/>
      <c r="D257" s="264"/>
      <c r="E257" s="259"/>
      <c r="F257" s="284"/>
      <c r="G257" s="259"/>
      <c r="H257" s="262"/>
      <c r="I257" s="259"/>
      <c r="J257" s="259"/>
      <c r="K257" s="291"/>
      <c r="L257" s="292"/>
      <c r="M257" s="292"/>
      <c r="N257" s="293"/>
      <c r="O257" s="291"/>
      <c r="P257" s="291"/>
      <c r="Q257" s="277"/>
      <c r="R257" s="278"/>
    </row>
    <row r="258" s="243" customFormat="1" ht="24.75" customHeight="1" spans="1:18">
      <c r="A258" s="282"/>
      <c r="B258" s="258"/>
      <c r="C258" s="259"/>
      <c r="D258" s="264"/>
      <c r="E258" s="259"/>
      <c r="F258" s="281"/>
      <c r="G258" s="259"/>
      <c r="H258" s="262"/>
      <c r="I258" s="259"/>
      <c r="J258" s="259"/>
      <c r="K258" s="291"/>
      <c r="L258" s="292"/>
      <c r="M258" s="292"/>
      <c r="N258" s="293"/>
      <c r="O258" s="291"/>
      <c r="P258" s="291"/>
      <c r="Q258" s="277"/>
      <c r="R258" s="278"/>
    </row>
    <row r="259" s="242" customFormat="1" ht="29.25" customHeight="1" spans="1:18">
      <c r="A259" s="282"/>
      <c r="B259" s="258"/>
      <c r="C259" s="259"/>
      <c r="D259" s="265"/>
      <c r="E259" s="283"/>
      <c r="F259" s="284"/>
      <c r="G259" s="259"/>
      <c r="H259" s="262"/>
      <c r="I259" s="259"/>
      <c r="J259" s="259"/>
      <c r="K259" s="291"/>
      <c r="L259" s="292"/>
      <c r="M259" s="292"/>
      <c r="N259" s="293"/>
      <c r="O259" s="291"/>
      <c r="P259" s="291"/>
      <c r="Q259" s="277"/>
      <c r="R259" s="278"/>
    </row>
    <row r="260" s="242" customFormat="1" ht="24.75" customHeight="1" spans="1:18">
      <c r="A260" s="282"/>
      <c r="B260" s="258"/>
      <c r="C260" s="259"/>
      <c r="D260" s="285"/>
      <c r="E260" s="259"/>
      <c r="F260" s="284"/>
      <c r="G260" s="259"/>
      <c r="H260" s="262"/>
      <c r="I260" s="259"/>
      <c r="J260" s="259"/>
      <c r="K260" s="291"/>
      <c r="L260" s="292"/>
      <c r="M260" s="292"/>
      <c r="N260" s="293"/>
      <c r="O260" s="291"/>
      <c r="P260" s="291"/>
      <c r="Q260" s="277"/>
      <c r="R260" s="278"/>
    </row>
    <row r="261" s="242" customFormat="1" ht="24.75" customHeight="1" spans="1:18">
      <c r="A261" s="282"/>
      <c r="B261" s="258"/>
      <c r="C261" s="259"/>
      <c r="D261" s="285"/>
      <c r="E261" s="259"/>
      <c r="F261" s="284"/>
      <c r="G261" s="259"/>
      <c r="H261" s="262"/>
      <c r="I261" s="259"/>
      <c r="J261" s="259"/>
      <c r="K261" s="291"/>
      <c r="L261" s="292"/>
      <c r="M261" s="292"/>
      <c r="N261" s="293"/>
      <c r="O261" s="291"/>
      <c r="P261" s="291"/>
      <c r="Q261" s="277"/>
      <c r="R261" s="278"/>
    </row>
    <row r="262" s="243" customFormat="1" ht="27.75" customHeight="1" spans="1:18">
      <c r="A262" s="282"/>
      <c r="B262" s="258"/>
      <c r="C262" s="259"/>
      <c r="D262" s="265"/>
      <c r="E262" s="259"/>
      <c r="F262" s="284"/>
      <c r="G262" s="259"/>
      <c r="H262" s="262"/>
      <c r="I262" s="259"/>
      <c r="J262" s="259"/>
      <c r="K262" s="291"/>
      <c r="L262" s="292"/>
      <c r="M262" s="292"/>
      <c r="N262" s="293"/>
      <c r="O262" s="291"/>
      <c r="P262" s="291"/>
      <c r="Q262" s="277"/>
      <c r="R262" s="278"/>
    </row>
    <row r="263" s="243" customFormat="1" ht="27.75" customHeight="1" spans="1:18">
      <c r="A263" s="282"/>
      <c r="B263" s="258"/>
      <c r="C263" s="259"/>
      <c r="D263" s="265"/>
      <c r="E263" s="259"/>
      <c r="F263" s="284"/>
      <c r="G263" s="259"/>
      <c r="H263" s="262"/>
      <c r="I263" s="259"/>
      <c r="J263" s="259"/>
      <c r="K263" s="291"/>
      <c r="L263" s="292"/>
      <c r="M263" s="292"/>
      <c r="N263" s="293"/>
      <c r="O263" s="291"/>
      <c r="P263" s="291"/>
      <c r="Q263" s="277"/>
      <c r="R263" s="278"/>
    </row>
    <row r="264" s="243" customFormat="1" ht="27.75" customHeight="1" spans="1:18">
      <c r="A264" s="282"/>
      <c r="B264" s="258"/>
      <c r="C264" s="259"/>
      <c r="D264" s="265"/>
      <c r="E264" s="259"/>
      <c r="F264" s="284"/>
      <c r="G264" s="259"/>
      <c r="H264" s="262"/>
      <c r="I264" s="259"/>
      <c r="J264" s="259"/>
      <c r="K264" s="291"/>
      <c r="L264" s="292"/>
      <c r="M264" s="292"/>
      <c r="N264" s="293"/>
      <c r="O264" s="291"/>
      <c r="P264" s="291"/>
      <c r="Q264" s="277"/>
      <c r="R264" s="278"/>
    </row>
    <row r="265" s="242" customFormat="1" ht="24.75" customHeight="1" spans="1:18">
      <c r="A265" s="282"/>
      <c r="B265" s="258"/>
      <c r="C265" s="259"/>
      <c r="D265" s="285"/>
      <c r="E265" s="259"/>
      <c r="F265" s="284"/>
      <c r="G265" s="259"/>
      <c r="H265" s="262"/>
      <c r="I265" s="259"/>
      <c r="J265" s="259"/>
      <c r="K265" s="291"/>
      <c r="L265" s="292"/>
      <c r="M265" s="292"/>
      <c r="N265" s="293"/>
      <c r="O265" s="291"/>
      <c r="P265" s="291"/>
      <c r="Q265" s="277"/>
      <c r="R265" s="278"/>
    </row>
    <row r="266" s="242" customFormat="1" ht="24.75" customHeight="1" spans="1:18">
      <c r="A266" s="282"/>
      <c r="B266" s="258"/>
      <c r="C266" s="259"/>
      <c r="D266" s="285"/>
      <c r="E266" s="259"/>
      <c r="F266" s="284"/>
      <c r="G266" s="259"/>
      <c r="H266" s="262"/>
      <c r="I266" s="259"/>
      <c r="J266" s="259"/>
      <c r="K266" s="291"/>
      <c r="L266" s="292"/>
      <c r="M266" s="292"/>
      <c r="N266" s="293"/>
      <c r="O266" s="291"/>
      <c r="P266" s="291"/>
      <c r="Q266" s="277"/>
      <c r="R266" s="278"/>
    </row>
    <row r="267" s="242" customFormat="1" ht="24.75" customHeight="1" spans="1:18">
      <c r="A267" s="282"/>
      <c r="B267" s="258"/>
      <c r="C267" s="259"/>
      <c r="D267" s="265"/>
      <c r="E267" s="259"/>
      <c r="F267" s="284"/>
      <c r="G267" s="259"/>
      <c r="H267" s="262"/>
      <c r="I267" s="259"/>
      <c r="J267" s="259"/>
      <c r="K267" s="291"/>
      <c r="L267" s="292"/>
      <c r="M267" s="292"/>
      <c r="N267" s="293"/>
      <c r="O267" s="291"/>
      <c r="P267" s="291"/>
      <c r="Q267" s="277"/>
      <c r="R267" s="278"/>
    </row>
    <row r="268" s="243" customFormat="1" ht="24.75" customHeight="1" spans="1:18">
      <c r="A268" s="282"/>
      <c r="B268" s="258"/>
      <c r="C268" s="259"/>
      <c r="D268" s="265"/>
      <c r="E268" s="259"/>
      <c r="F268" s="284"/>
      <c r="G268" s="259"/>
      <c r="H268" s="262"/>
      <c r="I268" s="259"/>
      <c r="J268" s="259"/>
      <c r="K268" s="291"/>
      <c r="L268" s="292"/>
      <c r="M268" s="292"/>
      <c r="N268" s="293"/>
      <c r="O268" s="291"/>
      <c r="P268" s="291"/>
      <c r="Q268" s="277"/>
      <c r="R268" s="278"/>
    </row>
    <row r="269" s="243" customFormat="1" ht="24.75" customHeight="1" spans="1:18">
      <c r="A269" s="282"/>
      <c r="B269" s="258"/>
      <c r="C269" s="259"/>
      <c r="D269" s="265"/>
      <c r="E269" s="259"/>
      <c r="F269" s="284"/>
      <c r="G269" s="259"/>
      <c r="H269" s="262"/>
      <c r="I269" s="259"/>
      <c r="J269" s="259"/>
      <c r="K269" s="291"/>
      <c r="L269" s="292"/>
      <c r="M269" s="292"/>
      <c r="N269" s="293"/>
      <c r="O269" s="291"/>
      <c r="P269" s="291"/>
      <c r="Q269" s="277"/>
      <c r="R269" s="278"/>
    </row>
    <row r="270" s="243" customFormat="1" ht="24.75" customHeight="1" spans="1:18">
      <c r="A270" s="282"/>
      <c r="B270" s="258"/>
      <c r="C270" s="259"/>
      <c r="D270" s="264"/>
      <c r="E270" s="286"/>
      <c r="F270" s="284"/>
      <c r="G270" s="259"/>
      <c r="H270" s="262"/>
      <c r="I270" s="259"/>
      <c r="J270" s="259"/>
      <c r="K270" s="291"/>
      <c r="L270" s="292"/>
      <c r="M270" s="292"/>
      <c r="N270" s="293"/>
      <c r="O270" s="291"/>
      <c r="P270" s="291"/>
      <c r="Q270" s="277"/>
      <c r="R270" s="278"/>
    </row>
    <row r="271" s="243" customFormat="1" ht="24.75" customHeight="1" spans="1:18">
      <c r="A271" s="282"/>
      <c r="B271" s="258"/>
      <c r="C271" s="259"/>
      <c r="D271" s="265"/>
      <c r="E271" s="259"/>
      <c r="F271" s="284"/>
      <c r="G271" s="259"/>
      <c r="H271" s="262"/>
      <c r="I271" s="259"/>
      <c r="J271" s="259"/>
      <c r="K271" s="291"/>
      <c r="L271" s="292"/>
      <c r="M271" s="292"/>
      <c r="N271" s="293"/>
      <c r="O271" s="291"/>
      <c r="P271" s="291"/>
      <c r="Q271" s="277"/>
      <c r="R271" s="278"/>
    </row>
    <row r="272" s="242" customFormat="1" ht="25.5" customHeight="1" spans="1:18">
      <c r="A272" s="282"/>
      <c r="B272" s="258"/>
      <c r="C272" s="259"/>
      <c r="D272" s="265"/>
      <c r="E272" s="259"/>
      <c r="F272" s="284"/>
      <c r="G272" s="259"/>
      <c r="H272" s="262"/>
      <c r="I272" s="259"/>
      <c r="J272" s="259"/>
      <c r="K272" s="291"/>
      <c r="L272" s="292"/>
      <c r="M272" s="292"/>
      <c r="N272" s="293"/>
      <c r="O272" s="291"/>
      <c r="P272" s="291"/>
      <c r="Q272" s="277"/>
      <c r="R272" s="278"/>
    </row>
    <row r="273" s="242" customFormat="1" ht="25.5" customHeight="1" spans="1:18">
      <c r="A273" s="282"/>
      <c r="B273" s="258"/>
      <c r="C273" s="259"/>
      <c r="D273" s="265"/>
      <c r="E273" s="259"/>
      <c r="F273" s="284"/>
      <c r="G273" s="259"/>
      <c r="H273" s="262"/>
      <c r="I273" s="259"/>
      <c r="J273" s="259"/>
      <c r="K273" s="291"/>
      <c r="L273" s="292"/>
      <c r="M273" s="292"/>
      <c r="N273" s="293"/>
      <c r="O273" s="291"/>
      <c r="P273" s="291"/>
      <c r="Q273" s="277"/>
      <c r="R273" s="278"/>
    </row>
    <row r="274" s="242" customFormat="1" ht="25.5" customHeight="1" spans="1:18">
      <c r="A274" s="282"/>
      <c r="B274" s="258"/>
      <c r="C274" s="259"/>
      <c r="D274" s="265"/>
      <c r="E274" s="259"/>
      <c r="F274" s="284"/>
      <c r="G274" s="259"/>
      <c r="H274" s="262"/>
      <c r="I274" s="259"/>
      <c r="J274" s="259"/>
      <c r="K274" s="291"/>
      <c r="L274" s="292"/>
      <c r="M274" s="292"/>
      <c r="N274" s="293"/>
      <c r="O274" s="291"/>
      <c r="P274" s="291"/>
      <c r="Q274" s="277"/>
      <c r="R274" s="278"/>
    </row>
    <row r="275" s="243" customFormat="1" ht="24.75" customHeight="1" spans="1:18">
      <c r="A275" s="282"/>
      <c r="B275" s="258"/>
      <c r="C275" s="259"/>
      <c r="D275" s="265"/>
      <c r="E275" s="259"/>
      <c r="F275" s="284"/>
      <c r="G275" s="259"/>
      <c r="H275" s="262"/>
      <c r="I275" s="259"/>
      <c r="J275" s="259"/>
      <c r="K275" s="291"/>
      <c r="L275" s="292"/>
      <c r="M275" s="292"/>
      <c r="N275" s="293"/>
      <c r="O275" s="291"/>
      <c r="P275" s="291"/>
      <c r="Q275" s="277"/>
      <c r="R275" s="278"/>
    </row>
    <row r="276" s="243" customFormat="1" ht="24.75" customHeight="1" spans="1:18">
      <c r="A276" s="282"/>
      <c r="B276" s="258"/>
      <c r="C276" s="259"/>
      <c r="D276" s="265"/>
      <c r="E276" s="259"/>
      <c r="F276" s="284"/>
      <c r="G276" s="259"/>
      <c r="H276" s="262"/>
      <c r="I276" s="259"/>
      <c r="J276" s="259"/>
      <c r="K276" s="291"/>
      <c r="L276" s="292"/>
      <c r="M276" s="292"/>
      <c r="N276" s="293"/>
      <c r="O276" s="291"/>
      <c r="P276" s="291"/>
      <c r="Q276" s="277"/>
      <c r="R276" s="278"/>
    </row>
    <row r="277" s="243" customFormat="1" ht="24.75" customHeight="1" spans="1:18">
      <c r="A277" s="282"/>
      <c r="B277" s="258"/>
      <c r="C277" s="259"/>
      <c r="D277" s="265"/>
      <c r="E277" s="259"/>
      <c r="F277" s="284"/>
      <c r="G277" s="259"/>
      <c r="H277" s="262"/>
      <c r="I277" s="259"/>
      <c r="J277" s="259"/>
      <c r="K277" s="291"/>
      <c r="L277" s="292"/>
      <c r="M277" s="292"/>
      <c r="N277" s="293"/>
      <c r="O277" s="291"/>
      <c r="P277" s="291"/>
      <c r="Q277" s="277"/>
      <c r="R277" s="278"/>
    </row>
    <row r="278" s="243" customFormat="1" ht="24.75" customHeight="1" spans="1:18">
      <c r="A278" s="282"/>
      <c r="B278" s="258"/>
      <c r="C278" s="259"/>
      <c r="D278" s="265"/>
      <c r="E278" s="259"/>
      <c r="F278" s="284"/>
      <c r="G278" s="259"/>
      <c r="H278" s="262"/>
      <c r="I278" s="259"/>
      <c r="J278" s="259"/>
      <c r="K278" s="291"/>
      <c r="L278" s="292"/>
      <c r="M278" s="292"/>
      <c r="N278" s="293"/>
      <c r="O278" s="291"/>
      <c r="P278" s="291"/>
      <c r="Q278" s="277"/>
      <c r="R278" s="278"/>
    </row>
    <row r="279" s="243" customFormat="1" ht="24.75" customHeight="1" spans="1:18">
      <c r="A279" s="282"/>
      <c r="B279" s="258"/>
      <c r="C279" s="259"/>
      <c r="D279" s="265"/>
      <c r="E279" s="259"/>
      <c r="F279" s="284"/>
      <c r="G279" s="259"/>
      <c r="H279" s="262"/>
      <c r="I279" s="259"/>
      <c r="J279" s="259"/>
      <c r="K279" s="291"/>
      <c r="L279" s="292"/>
      <c r="M279" s="292"/>
      <c r="N279" s="293"/>
      <c r="O279" s="291"/>
      <c r="P279" s="291"/>
      <c r="Q279" s="277"/>
      <c r="R279" s="278"/>
    </row>
    <row r="280" s="243" customFormat="1" ht="24.75" customHeight="1" spans="1:18">
      <c r="A280" s="282"/>
      <c r="B280" s="258"/>
      <c r="C280" s="259"/>
      <c r="D280" s="264"/>
      <c r="E280" s="286"/>
      <c r="F280" s="284"/>
      <c r="G280" s="259"/>
      <c r="H280" s="262"/>
      <c r="I280" s="259"/>
      <c r="J280" s="259"/>
      <c r="K280" s="291"/>
      <c r="L280" s="292"/>
      <c r="M280" s="292"/>
      <c r="N280" s="293"/>
      <c r="O280" s="291"/>
      <c r="P280" s="291"/>
      <c r="Q280" s="277"/>
      <c r="R280" s="278"/>
    </row>
    <row r="281" s="243" customFormat="1" ht="24.75" customHeight="1" spans="1:18">
      <c r="A281" s="282"/>
      <c r="B281" s="258"/>
      <c r="C281" s="259"/>
      <c r="D281" s="264"/>
      <c r="E281" s="259"/>
      <c r="F281" s="281"/>
      <c r="G281" s="259"/>
      <c r="H281" s="262"/>
      <c r="I281" s="259"/>
      <c r="J281" s="259"/>
      <c r="K281" s="291"/>
      <c r="L281" s="292"/>
      <c r="M281" s="292"/>
      <c r="N281" s="293"/>
      <c r="O281" s="291"/>
      <c r="P281" s="291"/>
      <c r="Q281" s="277"/>
      <c r="R281" s="278"/>
    </row>
    <row r="282" s="242" customFormat="1" ht="29.25" customHeight="1" spans="1:18">
      <c r="A282" s="282"/>
      <c r="B282" s="258"/>
      <c r="C282" s="259"/>
      <c r="D282" s="265"/>
      <c r="E282" s="283"/>
      <c r="F282" s="284"/>
      <c r="G282" s="259"/>
      <c r="H282" s="262"/>
      <c r="I282" s="259"/>
      <c r="J282" s="259"/>
      <c r="K282" s="291"/>
      <c r="L282" s="292"/>
      <c r="M282" s="292"/>
      <c r="N282" s="293"/>
      <c r="O282" s="291"/>
      <c r="P282" s="291"/>
      <c r="Q282" s="277"/>
      <c r="R282" s="278"/>
    </row>
    <row r="283" s="242" customFormat="1" ht="24.75" customHeight="1" spans="1:18">
      <c r="A283" s="282"/>
      <c r="B283" s="258"/>
      <c r="C283" s="259"/>
      <c r="D283" s="285"/>
      <c r="E283" s="259"/>
      <c r="F283" s="284"/>
      <c r="G283" s="259"/>
      <c r="H283" s="262"/>
      <c r="I283" s="259"/>
      <c r="J283" s="259"/>
      <c r="K283" s="291"/>
      <c r="L283" s="292"/>
      <c r="M283" s="292"/>
      <c r="N283" s="293"/>
      <c r="O283" s="291"/>
      <c r="P283" s="291"/>
      <c r="Q283" s="277"/>
      <c r="R283" s="278"/>
    </row>
    <row r="284" s="242" customFormat="1" ht="24.75" customHeight="1" spans="1:18">
      <c r="A284" s="282"/>
      <c r="B284" s="258"/>
      <c r="C284" s="259"/>
      <c r="D284" s="285"/>
      <c r="E284" s="259"/>
      <c r="F284" s="284"/>
      <c r="G284" s="259"/>
      <c r="H284" s="262"/>
      <c r="I284" s="259"/>
      <c r="J284" s="259"/>
      <c r="K284" s="291"/>
      <c r="L284" s="292"/>
      <c r="M284" s="292"/>
      <c r="N284" s="293"/>
      <c r="O284" s="291"/>
      <c r="P284" s="291"/>
      <c r="Q284" s="277"/>
      <c r="R284" s="278"/>
    </row>
    <row r="285" s="243" customFormat="1" ht="27.75" customHeight="1" spans="1:18">
      <c r="A285" s="282"/>
      <c r="B285" s="258"/>
      <c r="C285" s="259"/>
      <c r="D285" s="265"/>
      <c r="E285" s="259"/>
      <c r="F285" s="284"/>
      <c r="G285" s="259"/>
      <c r="H285" s="262"/>
      <c r="I285" s="259"/>
      <c r="J285" s="259"/>
      <c r="K285" s="291"/>
      <c r="L285" s="292"/>
      <c r="M285" s="292"/>
      <c r="N285" s="293"/>
      <c r="O285" s="291"/>
      <c r="P285" s="291"/>
      <c r="Q285" s="277"/>
      <c r="R285" s="278"/>
    </row>
    <row r="286" s="243" customFormat="1" ht="27.75" customHeight="1" spans="1:18">
      <c r="A286" s="282"/>
      <c r="B286" s="258"/>
      <c r="C286" s="259"/>
      <c r="D286" s="265"/>
      <c r="E286" s="259"/>
      <c r="F286" s="284"/>
      <c r="G286" s="259"/>
      <c r="H286" s="262"/>
      <c r="I286" s="259"/>
      <c r="J286" s="259"/>
      <c r="K286" s="291"/>
      <c r="L286" s="292"/>
      <c r="M286" s="292"/>
      <c r="N286" s="293"/>
      <c r="O286" s="291"/>
      <c r="P286" s="291"/>
      <c r="Q286" s="277"/>
      <c r="R286" s="278"/>
    </row>
    <row r="287" s="243" customFormat="1" ht="27.75" customHeight="1" spans="1:18">
      <c r="A287" s="282"/>
      <c r="B287" s="258"/>
      <c r="C287" s="259"/>
      <c r="D287" s="265"/>
      <c r="E287" s="259"/>
      <c r="F287" s="284"/>
      <c r="G287" s="259"/>
      <c r="H287" s="262"/>
      <c r="I287" s="259"/>
      <c r="J287" s="259"/>
      <c r="K287" s="291"/>
      <c r="L287" s="292"/>
      <c r="M287" s="292"/>
      <c r="N287" s="293"/>
      <c r="O287" s="291"/>
      <c r="P287" s="291"/>
      <c r="Q287" s="277"/>
      <c r="R287" s="278"/>
    </row>
    <row r="288" s="242" customFormat="1" ht="24.75" customHeight="1" spans="1:18">
      <c r="A288" s="282"/>
      <c r="B288" s="258"/>
      <c r="C288" s="259"/>
      <c r="D288" s="285"/>
      <c r="E288" s="259"/>
      <c r="F288" s="284"/>
      <c r="G288" s="259"/>
      <c r="H288" s="262"/>
      <c r="I288" s="259"/>
      <c r="J288" s="259"/>
      <c r="K288" s="291"/>
      <c r="L288" s="292"/>
      <c r="M288" s="292"/>
      <c r="N288" s="293"/>
      <c r="O288" s="291"/>
      <c r="P288" s="291"/>
      <c r="Q288" s="277"/>
      <c r="R288" s="278"/>
    </row>
    <row r="289" s="242" customFormat="1" ht="24.75" customHeight="1" spans="1:18">
      <c r="A289" s="282"/>
      <c r="B289" s="258"/>
      <c r="C289" s="259"/>
      <c r="D289" s="265"/>
      <c r="E289" s="259"/>
      <c r="F289" s="284"/>
      <c r="G289" s="259"/>
      <c r="H289" s="262"/>
      <c r="I289" s="259"/>
      <c r="J289" s="259"/>
      <c r="K289" s="291"/>
      <c r="L289" s="292"/>
      <c r="M289" s="292"/>
      <c r="N289" s="293"/>
      <c r="O289" s="291"/>
      <c r="P289" s="291"/>
      <c r="Q289" s="277"/>
      <c r="R289" s="278"/>
    </row>
    <row r="290" s="242" customFormat="1" ht="24.75" customHeight="1" spans="1:18">
      <c r="A290" s="282"/>
      <c r="B290" s="258"/>
      <c r="C290" s="259"/>
      <c r="D290" s="265"/>
      <c r="E290" s="259"/>
      <c r="F290" s="284"/>
      <c r="G290" s="259"/>
      <c r="H290" s="262"/>
      <c r="I290" s="259"/>
      <c r="J290" s="259"/>
      <c r="K290" s="291"/>
      <c r="L290" s="292"/>
      <c r="M290" s="292"/>
      <c r="N290" s="293"/>
      <c r="O290" s="291"/>
      <c r="P290" s="291"/>
      <c r="Q290" s="277"/>
      <c r="R290" s="278"/>
    </row>
  </sheetData>
  <autoFilter ref="A1:R290">
    <extLst/>
  </autoFilter>
  <pageMargins left="0.15748031496063" right="0.15748031496063" top="0.393700787401575" bottom="0.118110236220472" header="0.393700787401575" footer="0.15748031496063"/>
  <pageSetup paperSize="9" scale="5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H127"/>
  <sheetViews>
    <sheetView zoomScale="89" zoomScaleNormal="89" workbookViewId="0">
      <pane xSplit="3" ySplit="1" topLeftCell="D2" activePane="bottomRight" state="frozen"/>
      <selection/>
      <selection pane="topRight"/>
      <selection pane="bottomLeft"/>
      <selection pane="bottomRight" activeCell="Q39" sqref="Q39"/>
    </sheetView>
  </sheetViews>
  <sheetFormatPr defaultColWidth="9" defaultRowHeight="15"/>
  <cols>
    <col min="1" max="1" width="17.5714285714286" style="216" customWidth="1"/>
    <col min="2" max="2" width="26" style="217" customWidth="1"/>
    <col min="3" max="3" width="18.2857142857143" style="217" customWidth="1"/>
    <col min="4" max="4" width="8.71428571428571" style="217" customWidth="1"/>
    <col min="5" max="30" width="9.14285714285714" style="217" customWidth="1"/>
    <col min="31" max="31" width="9.14285714285714" style="217"/>
    <col min="32" max="32" width="9" style="217" customWidth="1"/>
    <col min="33" max="34" width="9.14285714285714" style="217" customWidth="1"/>
    <col min="35" max="16384" width="9.14285714285714" style="217"/>
  </cols>
  <sheetData>
    <row r="1" spans="1:34">
      <c r="A1" s="216" t="s">
        <v>39</v>
      </c>
      <c r="B1" s="216" t="s">
        <v>40</v>
      </c>
      <c r="C1" s="217" t="s">
        <v>41</v>
      </c>
      <c r="D1" s="4">
        <v>45352</v>
      </c>
      <c r="E1" s="4">
        <v>45353</v>
      </c>
      <c r="F1" s="4">
        <v>45354</v>
      </c>
      <c r="G1" s="4">
        <v>45355</v>
      </c>
      <c r="H1" s="4">
        <v>45356</v>
      </c>
      <c r="I1" s="4">
        <v>45357</v>
      </c>
      <c r="J1" s="4">
        <v>45358</v>
      </c>
      <c r="K1" s="4">
        <v>45359</v>
      </c>
      <c r="L1" s="4">
        <v>45360</v>
      </c>
      <c r="M1" s="4">
        <v>45361</v>
      </c>
      <c r="N1" s="4">
        <v>45362</v>
      </c>
      <c r="O1" s="4">
        <v>45363</v>
      </c>
      <c r="P1" s="4">
        <v>45364</v>
      </c>
      <c r="Q1" s="4">
        <v>45365</v>
      </c>
      <c r="R1" s="4">
        <v>45366</v>
      </c>
      <c r="S1" s="4">
        <v>45367</v>
      </c>
      <c r="T1" s="4">
        <v>45368</v>
      </c>
      <c r="U1" s="4">
        <v>45369</v>
      </c>
      <c r="V1" s="4">
        <v>45370</v>
      </c>
      <c r="W1" s="4">
        <v>45371</v>
      </c>
      <c r="X1" s="4">
        <v>45372</v>
      </c>
      <c r="Y1" s="4">
        <v>45373</v>
      </c>
      <c r="Z1" s="4">
        <v>45374</v>
      </c>
      <c r="AA1" s="4">
        <v>45375</v>
      </c>
      <c r="AB1" s="4">
        <v>45376</v>
      </c>
      <c r="AC1" s="4">
        <v>45377</v>
      </c>
      <c r="AD1" s="4">
        <v>45378</v>
      </c>
      <c r="AE1" s="4">
        <v>45379</v>
      </c>
      <c r="AF1" s="4">
        <v>45380</v>
      </c>
      <c r="AG1" s="4">
        <v>45381</v>
      </c>
      <c r="AH1" s="4">
        <v>45382</v>
      </c>
    </row>
    <row r="2" ht="18.75" customHeight="1" spans="1:34">
      <c r="A2" s="294" t="str">
        <f>'FG TYPE'!B2</f>
        <v>W01-03000027</v>
      </c>
      <c r="B2" s="294" t="str">
        <f>'FG TYPE'!C2</f>
        <v>0,127 A</v>
      </c>
      <c r="C2" s="229">
        <f>SUM(B3:B3)</f>
        <v>1.94</v>
      </c>
      <c r="D2" s="230">
        <f t="shared" ref="D2:AH2" si="0">SUM(D3:D3)</f>
        <v>0</v>
      </c>
      <c r="E2" s="230">
        <f t="shared" si="0"/>
        <v>0</v>
      </c>
      <c r="F2" s="230">
        <f t="shared" si="0"/>
        <v>0</v>
      </c>
      <c r="G2" s="230">
        <f t="shared" si="0"/>
        <v>0</v>
      </c>
      <c r="H2" s="230">
        <f t="shared" si="0"/>
        <v>0</v>
      </c>
      <c r="I2" s="230">
        <f t="shared" si="0"/>
        <v>0</v>
      </c>
      <c r="J2" s="230">
        <f t="shared" si="0"/>
        <v>0</v>
      </c>
      <c r="K2" s="230">
        <f t="shared" si="0"/>
        <v>0</v>
      </c>
      <c r="L2" s="230">
        <f t="shared" si="0"/>
        <v>0</v>
      </c>
      <c r="M2" s="230">
        <f t="shared" si="0"/>
        <v>0</v>
      </c>
      <c r="N2" s="230">
        <f t="shared" si="0"/>
        <v>0</v>
      </c>
      <c r="O2" s="230">
        <f t="shared" si="0"/>
        <v>0</v>
      </c>
      <c r="P2" s="230">
        <f t="shared" si="0"/>
        <v>0</v>
      </c>
      <c r="Q2" s="230">
        <f t="shared" si="0"/>
        <v>0</v>
      </c>
      <c r="R2" s="230">
        <f t="shared" si="0"/>
        <v>0</v>
      </c>
      <c r="S2" s="230">
        <f t="shared" si="0"/>
        <v>0</v>
      </c>
      <c r="T2" s="230">
        <f t="shared" si="0"/>
        <v>0</v>
      </c>
      <c r="U2" s="230">
        <f t="shared" si="0"/>
        <v>0</v>
      </c>
      <c r="V2" s="230">
        <f t="shared" si="0"/>
        <v>0</v>
      </c>
      <c r="W2" s="230">
        <f t="shared" si="0"/>
        <v>0</v>
      </c>
      <c r="X2" s="230">
        <f t="shared" si="0"/>
        <v>0</v>
      </c>
      <c r="Y2" s="230">
        <f t="shared" si="0"/>
        <v>0</v>
      </c>
      <c r="Z2" s="230">
        <f t="shared" si="0"/>
        <v>1.94</v>
      </c>
      <c r="AA2" s="230">
        <f t="shared" si="0"/>
        <v>0</v>
      </c>
      <c r="AB2" s="230">
        <f t="shared" si="0"/>
        <v>0</v>
      </c>
      <c r="AC2" s="230">
        <f t="shared" si="0"/>
        <v>0</v>
      </c>
      <c r="AD2" s="230">
        <f t="shared" si="0"/>
        <v>0</v>
      </c>
      <c r="AE2" s="230">
        <f t="shared" si="0"/>
        <v>0</v>
      </c>
      <c r="AF2" s="230">
        <f t="shared" si="0"/>
        <v>0</v>
      </c>
      <c r="AG2" s="230">
        <f t="shared" si="0"/>
        <v>0</v>
      </c>
      <c r="AH2" s="230">
        <f t="shared" si="0"/>
        <v>0</v>
      </c>
    </row>
    <row r="3" ht="13.5" customHeight="1" spans="2:34">
      <c r="B3" s="219">
        <f>SUM(D3:AG3)</f>
        <v>1.94</v>
      </c>
      <c r="C3" s="231" t="str">
        <f>'FG TYPE'!E2</f>
        <v>S01</v>
      </c>
      <c r="D3" s="219">
        <f>SUMIFS('Job Number'!$K$2:$K$290,'Job Number'!$A$2:$A$290,'Line Output'!D$1,'Job Number'!$B$2:$B$290,'Line Output'!$C3,'Job Number'!$E$2:$E$290,'Line Output'!$A$2)</f>
        <v>0</v>
      </c>
      <c r="E3" s="219">
        <f>SUMIFS('Job Number'!$K$2:$K$290,'Job Number'!$A$2:$A$290,'Line Output'!E$1,'Job Number'!$B$2:$B$290,'Line Output'!$C3,'Job Number'!$E$2:$E$290,'Line Output'!$A$2)</f>
        <v>0</v>
      </c>
      <c r="F3" s="219">
        <f>SUMIFS('Job Number'!$K$2:$K$290,'Job Number'!$A$2:$A$290,'Line Output'!F$1,'Job Number'!$B$2:$B$290,'Line Output'!$C3,'Job Number'!$E$2:$E$290,'Line Output'!$A$2)</f>
        <v>0</v>
      </c>
      <c r="G3" s="219">
        <f>SUMIFS('Job Number'!$K$2:$K$290,'Job Number'!$A$2:$A$290,'Line Output'!G$1,'Job Number'!$B$2:$B$290,'Line Output'!$C3,'Job Number'!$E$2:$E$290,'Line Output'!$A$2)</f>
        <v>0</v>
      </c>
      <c r="H3" s="219">
        <f>SUMIFS('Job Number'!$K$2:$K$290,'Job Number'!$A$2:$A$290,'Line Output'!H$1,'Job Number'!$B$2:$B$290,'Line Output'!$C3,'Job Number'!$E$2:$E$290,'Line Output'!$A$2)</f>
        <v>0</v>
      </c>
      <c r="I3" s="219">
        <f>SUMIFS('Job Number'!$K$2:$K$290,'Job Number'!$A$2:$A$290,'Line Output'!I$1,'Job Number'!$B$2:$B$290,'Line Output'!$C3,'Job Number'!$E$2:$E$290,'Line Output'!$A$2)</f>
        <v>0</v>
      </c>
      <c r="J3" s="219">
        <f>SUMIFS('Job Number'!$K$2:$K$290,'Job Number'!$A$2:$A$290,'Line Output'!J$1,'Job Number'!$B$2:$B$290,'Line Output'!$C3,'Job Number'!$E$2:$E$290,'Line Output'!$A$2)</f>
        <v>0</v>
      </c>
      <c r="K3" s="219">
        <f>SUMIFS('Job Number'!$K$2:$K$290,'Job Number'!$A$2:$A$290,'Line Output'!K$1,'Job Number'!$B$2:$B$290,'Line Output'!$C3,'Job Number'!$E$2:$E$290,'Line Output'!$A$2)</f>
        <v>0</v>
      </c>
      <c r="L3" s="219">
        <f>SUMIFS('Job Number'!$K$2:$K$290,'Job Number'!$A$2:$A$290,'Line Output'!L$1,'Job Number'!$B$2:$B$290,'Line Output'!$C3,'Job Number'!$E$2:$E$290,'Line Output'!$A$2)</f>
        <v>0</v>
      </c>
      <c r="M3" s="219">
        <f>SUMIFS('Job Number'!$K$2:$K$290,'Job Number'!$A$2:$A$290,'Line Output'!M$1,'Job Number'!$B$2:$B$290,'Line Output'!$C3,'Job Number'!$E$2:$E$290,'Line Output'!$A$2)</f>
        <v>0</v>
      </c>
      <c r="N3" s="219">
        <f>SUMIFS('Job Number'!$K$2:$K$290,'Job Number'!$A$2:$A$290,'Line Output'!N$1,'Job Number'!$B$2:$B$290,'Line Output'!$C3,'Job Number'!$E$2:$E$290,'Line Output'!$A$2)</f>
        <v>0</v>
      </c>
      <c r="O3" s="219">
        <f>SUMIFS('Job Number'!$K$2:$K$290,'Job Number'!$A$2:$A$290,'Line Output'!O$1,'Job Number'!$B$2:$B$290,'Line Output'!$C3,'Job Number'!$E$2:$E$290,'Line Output'!$A$2)</f>
        <v>0</v>
      </c>
      <c r="P3" s="219">
        <f>SUMIFS('Job Number'!$K$2:$K$290,'Job Number'!$A$2:$A$290,'Line Output'!P$1,'Job Number'!$B$2:$B$290,'Line Output'!$C3,'Job Number'!$E$2:$E$290,'Line Output'!$A$2)</f>
        <v>0</v>
      </c>
      <c r="Q3" s="219">
        <f>SUMIFS('Job Number'!$K$2:$K$290,'Job Number'!$A$2:$A$290,'Line Output'!Q$1,'Job Number'!$B$2:$B$290,'Line Output'!$C3,'Job Number'!$E$2:$E$290,'Line Output'!$A$2)</f>
        <v>0</v>
      </c>
      <c r="R3" s="219">
        <f>SUMIFS('Job Number'!$K$2:$K$290,'Job Number'!$A$2:$A$290,'Line Output'!R$1,'Job Number'!$B$2:$B$290,'Line Output'!$C3,'Job Number'!$E$2:$E$290,'Line Output'!$A$2)</f>
        <v>0</v>
      </c>
      <c r="S3" s="219">
        <f>SUMIFS('Job Number'!$K$2:$K$290,'Job Number'!$A$2:$A$290,'Line Output'!S$1,'Job Number'!$B$2:$B$290,'Line Output'!$C3,'Job Number'!$E$2:$E$290,'Line Output'!$A$2)</f>
        <v>0</v>
      </c>
      <c r="T3" s="219">
        <f>SUMIFS('Job Number'!$K$2:$K$290,'Job Number'!$A$2:$A$290,'Line Output'!T$1,'Job Number'!$B$2:$B$290,'Line Output'!$C3,'Job Number'!$E$2:$E$290,'Line Output'!$A$2)</f>
        <v>0</v>
      </c>
      <c r="U3" s="219">
        <f>SUMIFS('Job Number'!$K$2:$K$290,'Job Number'!$A$2:$A$290,'Line Output'!U$1,'Job Number'!$B$2:$B$290,'Line Output'!$C3,'Job Number'!$E$2:$E$290,'Line Output'!$A$2)</f>
        <v>0</v>
      </c>
      <c r="V3" s="219">
        <f>SUMIFS('Job Number'!$K$2:$K$290,'Job Number'!$A$2:$A$290,'Line Output'!V$1,'Job Number'!$B$2:$B$290,'Line Output'!$C3,'Job Number'!$E$2:$E$290,'Line Output'!$A$2)</f>
        <v>0</v>
      </c>
      <c r="W3" s="219">
        <f>SUMIFS('Job Number'!$K$2:$K$290,'Job Number'!$A$2:$A$290,'Line Output'!W$1,'Job Number'!$B$2:$B$290,'Line Output'!$C3,'Job Number'!$E$2:$E$290,'Line Output'!$A$2)</f>
        <v>0</v>
      </c>
      <c r="X3" s="219">
        <f>SUMIFS('Job Number'!$K$2:$K$290,'Job Number'!$A$2:$A$290,'Line Output'!X$1,'Job Number'!$B$2:$B$290,'Line Output'!$C3,'Job Number'!$E$2:$E$290,'Line Output'!$A$2)</f>
        <v>0</v>
      </c>
      <c r="Y3" s="219">
        <f>SUMIFS('Job Number'!$K$2:$K$290,'Job Number'!$A$2:$A$290,'Line Output'!Y$1,'Job Number'!$B$2:$B$290,'Line Output'!$C3,'Job Number'!$E$2:$E$290,'Line Output'!$A$2)</f>
        <v>0</v>
      </c>
      <c r="Z3" s="219">
        <f>SUMIFS('Job Number'!$K$2:$K$290,'Job Number'!$A$2:$A$290,'Line Output'!Z$1,'Job Number'!$B$2:$B$290,'Line Output'!$C3,'Job Number'!$E$2:$E$290,'Line Output'!$A$2)</f>
        <v>1.94</v>
      </c>
      <c r="AA3" s="219">
        <f>SUMIFS('Job Number'!$K$2:$K$290,'Job Number'!$A$2:$A$290,'Line Output'!AA$1,'Job Number'!$B$2:$B$290,'Line Output'!$C3,'Job Number'!$E$2:$E$290,'Line Output'!$A$2)</f>
        <v>0</v>
      </c>
      <c r="AB3" s="219">
        <f>SUMIFS('Job Number'!$K$2:$K$290,'Job Number'!$A$2:$A$290,'Line Output'!AB$1,'Job Number'!$B$2:$B$290,'Line Output'!$C3,'Job Number'!$E$2:$E$290,'Line Output'!$A$2)</f>
        <v>0</v>
      </c>
      <c r="AC3" s="219">
        <f>SUMIFS('Job Number'!$K$2:$K$290,'Job Number'!$A$2:$A$290,'Line Output'!AC$1,'Job Number'!$B$2:$B$290,'Line Output'!$C3,'Job Number'!$E$2:$E$290,'Line Output'!$A$2)</f>
        <v>0</v>
      </c>
      <c r="AD3" s="219">
        <f>SUMIFS('Job Number'!$K$2:$K$290,'Job Number'!$A$2:$A$290,'Line Output'!AD$1,'Job Number'!$B$2:$B$290,'Line Output'!$C3,'Job Number'!$E$2:$E$290,'Line Output'!$A$2)</f>
        <v>0</v>
      </c>
      <c r="AE3" s="219">
        <f>SUMIFS('Job Number'!$K$2:$K$290,'Job Number'!$A$2:$A$290,'Line Output'!AE$1,'Job Number'!$B$2:$B$290,'Line Output'!$C3,'Job Number'!$E$2:$E$290,'Line Output'!$A$2)</f>
        <v>0</v>
      </c>
      <c r="AF3" s="219">
        <f>SUMIFS('Job Number'!$K$2:$K$290,'Job Number'!$A$2:$A$290,'Line Output'!AF$1,'Job Number'!$B$2:$B$290,'Line Output'!$C3,'Job Number'!$E$2:$E$290,'Line Output'!$A$2)</f>
        <v>0</v>
      </c>
      <c r="AG3" s="219">
        <f>SUMIFS('Job Number'!$K$2:$K$290,'Job Number'!$A$2:$A$290,'Line Output'!AG$1,'Job Number'!$B$2:$B$290,'Line Output'!$C3,'Job Number'!$E$2:$E$290,'Line Output'!$A$2)</f>
        <v>0</v>
      </c>
      <c r="AH3" s="219">
        <f>SUMIFS('Job Number'!$K$2:$K$290,'Job Number'!$A$2:$A$290,'Line Output'!AH$1,'Job Number'!$B$2:$B$290,'Line Output'!$C3,'Job Number'!$E$2:$E$290,'Line Output'!$A$2)</f>
        <v>0</v>
      </c>
    </row>
    <row r="4" ht="18.75" customHeight="1" spans="2:34">
      <c r="B4" s="222"/>
      <c r="C4" s="231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</row>
    <row r="5" ht="12.75" customHeight="1" spans="1:34">
      <c r="A5" s="294" t="str">
        <f>'FG TYPE'!B3</f>
        <v>W01-03000013</v>
      </c>
      <c r="B5" s="294" t="str">
        <f>'FG TYPE'!C3</f>
        <v>0,120 A</v>
      </c>
      <c r="C5" s="229">
        <f>SUM(B6:B6)</f>
        <v>0</v>
      </c>
      <c r="D5" s="230">
        <f t="shared" ref="D5:AH5" si="1">SUM(D6:D6)</f>
        <v>0</v>
      </c>
      <c r="E5" s="230">
        <f t="shared" si="1"/>
        <v>0</v>
      </c>
      <c r="F5" s="230">
        <f t="shared" si="1"/>
        <v>0</v>
      </c>
      <c r="G5" s="230">
        <f t="shared" si="1"/>
        <v>0</v>
      </c>
      <c r="H5" s="230">
        <f t="shared" si="1"/>
        <v>0</v>
      </c>
      <c r="I5" s="230">
        <f t="shared" si="1"/>
        <v>0</v>
      </c>
      <c r="J5" s="230">
        <f t="shared" si="1"/>
        <v>0</v>
      </c>
      <c r="K5" s="230">
        <f t="shared" si="1"/>
        <v>0</v>
      </c>
      <c r="L5" s="230">
        <f t="shared" si="1"/>
        <v>0</v>
      </c>
      <c r="M5" s="230">
        <f t="shared" si="1"/>
        <v>0</v>
      </c>
      <c r="N5" s="230">
        <f t="shared" si="1"/>
        <v>0</v>
      </c>
      <c r="O5" s="230">
        <f t="shared" si="1"/>
        <v>0</v>
      </c>
      <c r="P5" s="230">
        <f t="shared" si="1"/>
        <v>0</v>
      </c>
      <c r="Q5" s="230">
        <f t="shared" si="1"/>
        <v>0</v>
      </c>
      <c r="R5" s="230">
        <f t="shared" si="1"/>
        <v>0</v>
      </c>
      <c r="S5" s="230">
        <f t="shared" si="1"/>
        <v>0</v>
      </c>
      <c r="T5" s="230">
        <f t="shared" si="1"/>
        <v>0</v>
      </c>
      <c r="U5" s="230">
        <f t="shared" si="1"/>
        <v>0</v>
      </c>
      <c r="V5" s="230">
        <f t="shared" si="1"/>
        <v>0</v>
      </c>
      <c r="W5" s="230">
        <f t="shared" si="1"/>
        <v>0</v>
      </c>
      <c r="X5" s="230">
        <f t="shared" si="1"/>
        <v>0</v>
      </c>
      <c r="Y5" s="230">
        <f t="shared" si="1"/>
        <v>0</v>
      </c>
      <c r="Z5" s="230">
        <f t="shared" si="1"/>
        <v>0</v>
      </c>
      <c r="AA5" s="230">
        <f t="shared" si="1"/>
        <v>0</v>
      </c>
      <c r="AB5" s="230">
        <f t="shared" si="1"/>
        <v>0</v>
      </c>
      <c r="AC5" s="230">
        <f t="shared" si="1"/>
        <v>0</v>
      </c>
      <c r="AD5" s="230">
        <f t="shared" si="1"/>
        <v>0</v>
      </c>
      <c r="AE5" s="230">
        <f t="shared" si="1"/>
        <v>0</v>
      </c>
      <c r="AF5" s="230">
        <f t="shared" si="1"/>
        <v>0</v>
      </c>
      <c r="AG5" s="230">
        <f t="shared" si="1"/>
        <v>0</v>
      </c>
      <c r="AH5" s="230">
        <f t="shared" si="1"/>
        <v>0</v>
      </c>
    </row>
    <row r="6" ht="17.25" customHeight="1" spans="2:34">
      <c r="B6" s="219">
        <f>SUM(D6:AG6)</f>
        <v>0</v>
      </c>
      <c r="C6" s="231" t="str">
        <f>'FG TYPE'!E3</f>
        <v>S01</v>
      </c>
      <c r="D6" s="219">
        <f>SUMIFS('Job Number'!$K$2:$K$290,'Job Number'!$A$2:$A$290,'Line Output'!D$1,'Job Number'!$B$2:$B$290,'Line Output'!$C6,'Job Number'!$E$2:$E$290,'Line Output'!$A$5)</f>
        <v>0</v>
      </c>
      <c r="E6" s="219">
        <f>SUMIFS('Job Number'!$K$2:$K$290,'Job Number'!$A$2:$A$290,'Line Output'!E$1,'Job Number'!$B$2:$B$290,'Line Output'!$C6,'Job Number'!$E$2:$E$290,'Line Output'!$A$5)</f>
        <v>0</v>
      </c>
      <c r="F6" s="219">
        <f>SUMIFS('Job Number'!$K$2:$K$290,'Job Number'!$A$2:$A$290,'Line Output'!F$1,'Job Number'!$B$2:$B$290,'Line Output'!$C6,'Job Number'!$E$2:$E$290,'Line Output'!$A$5)</f>
        <v>0</v>
      </c>
      <c r="G6" s="219">
        <f>SUMIFS('Job Number'!$K$2:$K$290,'Job Number'!$A$2:$A$290,'Line Output'!G$1,'Job Number'!$B$2:$B$290,'Line Output'!$C6,'Job Number'!$E$2:$E$290,'Line Output'!$A$5)</f>
        <v>0</v>
      </c>
      <c r="H6" s="219">
        <f>SUMIFS('Job Number'!$K$2:$K$290,'Job Number'!$A$2:$A$290,'Line Output'!H$1,'Job Number'!$B$2:$B$290,'Line Output'!$C6,'Job Number'!$E$2:$E$290,'Line Output'!$A$5)</f>
        <v>0</v>
      </c>
      <c r="I6" s="219">
        <f>SUMIFS('Job Number'!$K$2:$K$290,'Job Number'!$A$2:$A$290,'Line Output'!I$1,'Job Number'!$B$2:$B$290,'Line Output'!$C6,'Job Number'!$E$2:$E$290,'Line Output'!$A$5)</f>
        <v>0</v>
      </c>
      <c r="J6" s="219">
        <f>SUMIFS('Job Number'!$K$2:$K$290,'Job Number'!$A$2:$A$290,'Line Output'!J$1,'Job Number'!$B$2:$B$290,'Line Output'!$C6,'Job Number'!$E$2:$E$290,'Line Output'!$A$5)</f>
        <v>0</v>
      </c>
      <c r="K6" s="219">
        <f>SUMIFS('Job Number'!$K$2:$K$290,'Job Number'!$A$2:$A$290,'Line Output'!K$1,'Job Number'!$B$2:$B$290,'Line Output'!$C6,'Job Number'!$E$2:$E$290,'Line Output'!$A$5)</f>
        <v>0</v>
      </c>
      <c r="L6" s="219">
        <f>SUMIFS('Job Number'!$K$2:$K$290,'Job Number'!$A$2:$A$290,'Line Output'!L$1,'Job Number'!$B$2:$B$290,'Line Output'!$C6,'Job Number'!$E$2:$E$290,'Line Output'!$A$5)</f>
        <v>0</v>
      </c>
      <c r="M6" s="219">
        <f>SUMIFS('Job Number'!$K$2:$K$290,'Job Number'!$A$2:$A$290,'Line Output'!M$1,'Job Number'!$B$2:$B$290,'Line Output'!$C6,'Job Number'!$E$2:$E$290,'Line Output'!$A$5)</f>
        <v>0</v>
      </c>
      <c r="N6" s="219">
        <f>SUMIFS('Job Number'!$K$2:$K$290,'Job Number'!$A$2:$A$290,'Line Output'!N$1,'Job Number'!$B$2:$B$290,'Line Output'!$C6,'Job Number'!$E$2:$E$290,'Line Output'!$A$5)</f>
        <v>0</v>
      </c>
      <c r="O6" s="219">
        <f>SUMIFS('Job Number'!$K$2:$K$290,'Job Number'!$A$2:$A$290,'Line Output'!O$1,'Job Number'!$B$2:$B$290,'Line Output'!$C6,'Job Number'!$E$2:$E$290,'Line Output'!$A$5)</f>
        <v>0</v>
      </c>
      <c r="P6" s="219">
        <f>SUMIFS('Job Number'!$K$2:$K$290,'Job Number'!$A$2:$A$290,'Line Output'!P$1,'Job Number'!$B$2:$B$290,'Line Output'!$C6,'Job Number'!$E$2:$E$290,'Line Output'!$A$5)</f>
        <v>0</v>
      </c>
      <c r="Q6" s="219">
        <f>SUMIFS('Job Number'!$K$2:$K$290,'Job Number'!$A$2:$A$290,'Line Output'!Q$1,'Job Number'!$B$2:$B$290,'Line Output'!$C6,'Job Number'!$E$2:$E$290,'Line Output'!$A$5)</f>
        <v>0</v>
      </c>
      <c r="R6" s="219">
        <f>SUMIFS('Job Number'!$K$2:$K$290,'Job Number'!$A$2:$A$290,'Line Output'!R$1,'Job Number'!$B$2:$B$290,'Line Output'!$C6,'Job Number'!$E$2:$E$290,'Line Output'!$A$5)</f>
        <v>0</v>
      </c>
      <c r="S6" s="219">
        <f>SUMIFS('Job Number'!$K$2:$K$290,'Job Number'!$A$2:$A$290,'Line Output'!S$1,'Job Number'!$B$2:$B$290,'Line Output'!$C6,'Job Number'!$E$2:$E$290,'Line Output'!$A$5)</f>
        <v>0</v>
      </c>
      <c r="T6" s="219">
        <f>SUMIFS('Job Number'!$K$2:$K$290,'Job Number'!$A$2:$A$290,'Line Output'!T$1,'Job Number'!$B$2:$B$290,'Line Output'!$C6,'Job Number'!$E$2:$E$290,'Line Output'!$A$5)</f>
        <v>0</v>
      </c>
      <c r="U6" s="219">
        <f>SUMIFS('Job Number'!$K$2:$K$290,'Job Number'!$A$2:$A$290,'Line Output'!U$1,'Job Number'!$B$2:$B$290,'Line Output'!$C6,'Job Number'!$E$2:$E$290,'Line Output'!$A$5)</f>
        <v>0</v>
      </c>
      <c r="V6" s="219">
        <f>SUMIFS('Job Number'!$K$2:$K$290,'Job Number'!$A$2:$A$290,'Line Output'!V$1,'Job Number'!$B$2:$B$290,'Line Output'!$C6,'Job Number'!$E$2:$E$290,'Line Output'!$A$5)</f>
        <v>0</v>
      </c>
      <c r="W6" s="219">
        <f>SUMIFS('Job Number'!$K$2:$K$290,'Job Number'!$A$2:$A$290,'Line Output'!W$1,'Job Number'!$B$2:$B$290,'Line Output'!$C6,'Job Number'!$E$2:$E$290,'Line Output'!$A$5)</f>
        <v>0</v>
      </c>
      <c r="X6" s="219">
        <f>SUMIFS('Job Number'!$K$2:$K$290,'Job Number'!$A$2:$A$290,'Line Output'!X$1,'Job Number'!$B$2:$B$290,'Line Output'!$C6,'Job Number'!$E$2:$E$290,'Line Output'!$A$5)</f>
        <v>0</v>
      </c>
      <c r="Y6" s="219">
        <f>SUMIFS('Job Number'!$K$2:$K$290,'Job Number'!$A$2:$A$290,'Line Output'!Y$1,'Job Number'!$B$2:$B$290,'Line Output'!$C6,'Job Number'!$E$2:$E$290,'Line Output'!$A$5)</f>
        <v>0</v>
      </c>
      <c r="Z6" s="219">
        <f>SUMIFS('Job Number'!$K$2:$K$290,'Job Number'!$A$2:$A$290,'Line Output'!Z$1,'Job Number'!$B$2:$B$290,'Line Output'!$C6,'Job Number'!$E$2:$E$290,'Line Output'!$A$5)</f>
        <v>0</v>
      </c>
      <c r="AA6" s="219">
        <f>SUMIFS('Job Number'!$K$2:$K$290,'Job Number'!$A$2:$A$290,'Line Output'!AA$1,'Job Number'!$B$2:$B$290,'Line Output'!$C6,'Job Number'!$E$2:$E$290,'Line Output'!$A$5)</f>
        <v>0</v>
      </c>
      <c r="AB6" s="219">
        <f>SUMIFS('Job Number'!$K$2:$K$290,'Job Number'!$A$2:$A$290,'Line Output'!AB$1,'Job Number'!$B$2:$B$290,'Line Output'!$C6,'Job Number'!$E$2:$E$290,'Line Output'!$A$5)</f>
        <v>0</v>
      </c>
      <c r="AC6" s="219">
        <f>SUMIFS('Job Number'!$K$2:$K$290,'Job Number'!$A$2:$A$290,'Line Output'!AC$1,'Job Number'!$B$2:$B$290,'Line Output'!$C6,'Job Number'!$E$2:$E$290,'Line Output'!$A$5)</f>
        <v>0</v>
      </c>
      <c r="AD6" s="219">
        <f>SUMIFS('Job Number'!$K$2:$K$290,'Job Number'!$A$2:$A$290,'Line Output'!AD$1,'Job Number'!$B$2:$B$290,'Line Output'!$C6,'Job Number'!$E$2:$E$290,'Line Output'!$A$5)</f>
        <v>0</v>
      </c>
      <c r="AE6" s="219">
        <f>SUMIFS('Job Number'!$K$2:$K$290,'Job Number'!$A$2:$A$290,'Line Output'!AE$1,'Job Number'!$B$2:$B$290,'Line Output'!$C6,'Job Number'!$E$2:$E$290,'Line Output'!$A$5)</f>
        <v>0</v>
      </c>
      <c r="AF6" s="219">
        <f>SUMIFS('Job Number'!$K$2:$K$290,'Job Number'!$A$2:$A$290,'Line Output'!AF$1,'Job Number'!$B$2:$B$290,'Line Output'!$C6,'Job Number'!$E$2:$E$290,'Line Output'!$A$5)</f>
        <v>0</v>
      </c>
      <c r="AG6" s="219">
        <f>SUMIFS('Job Number'!$K$2:$K$290,'Job Number'!$A$2:$A$290,'Line Output'!AG$1,'Job Number'!$B$2:$B$290,'Line Output'!$C6,'Job Number'!$E$2:$E$290,'Line Output'!$A$5)</f>
        <v>0</v>
      </c>
      <c r="AH6" s="219">
        <f>SUMIFS('Job Number'!$K$2:$K$290,'Job Number'!$A$2:$A$290,'Line Output'!AH$1,'Job Number'!$B$2:$B$290,'Line Output'!$C6,'Job Number'!$E$2:$E$290,'Line Output'!$A$5)</f>
        <v>0</v>
      </c>
    </row>
    <row r="7" ht="17.25" customHeight="1" spans="2:34">
      <c r="B7" s="222"/>
      <c r="C7" s="231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</row>
    <row r="8" spans="1:34">
      <c r="A8" s="294" t="str">
        <f>'FG TYPE'!B4</f>
        <v>W01-03000026</v>
      </c>
      <c r="B8" s="294" t="str">
        <f>'FG TYPE'!C4</f>
        <v>0,200 A</v>
      </c>
      <c r="C8" s="229">
        <f>SUM(B9:B9)</f>
        <v>0</v>
      </c>
      <c r="D8" s="230">
        <f t="shared" ref="D8:AH8" si="2">SUM(D9:D9)</f>
        <v>0</v>
      </c>
      <c r="E8" s="230">
        <f t="shared" si="2"/>
        <v>0</v>
      </c>
      <c r="F8" s="230">
        <f t="shared" si="2"/>
        <v>0</v>
      </c>
      <c r="G8" s="230">
        <f t="shared" si="2"/>
        <v>0</v>
      </c>
      <c r="H8" s="230">
        <f t="shared" si="2"/>
        <v>0</v>
      </c>
      <c r="I8" s="230">
        <f t="shared" si="2"/>
        <v>0</v>
      </c>
      <c r="J8" s="230">
        <f t="shared" si="2"/>
        <v>0</v>
      </c>
      <c r="K8" s="230">
        <f t="shared" si="2"/>
        <v>0</v>
      </c>
      <c r="L8" s="230">
        <f t="shared" si="2"/>
        <v>0</v>
      </c>
      <c r="M8" s="230">
        <f t="shared" si="2"/>
        <v>0</v>
      </c>
      <c r="N8" s="230">
        <f t="shared" si="2"/>
        <v>0</v>
      </c>
      <c r="O8" s="230">
        <f t="shared" si="2"/>
        <v>0</v>
      </c>
      <c r="P8" s="230">
        <f t="shared" si="2"/>
        <v>0</v>
      </c>
      <c r="Q8" s="230">
        <f t="shared" si="2"/>
        <v>0</v>
      </c>
      <c r="R8" s="230">
        <f t="shared" si="2"/>
        <v>0</v>
      </c>
      <c r="S8" s="230">
        <f t="shared" si="2"/>
        <v>0</v>
      </c>
      <c r="T8" s="230">
        <f t="shared" si="2"/>
        <v>0</v>
      </c>
      <c r="U8" s="230">
        <f t="shared" si="2"/>
        <v>0</v>
      </c>
      <c r="V8" s="230">
        <f t="shared" si="2"/>
        <v>0</v>
      </c>
      <c r="W8" s="230">
        <f t="shared" si="2"/>
        <v>0</v>
      </c>
      <c r="X8" s="230">
        <f t="shared" si="2"/>
        <v>0</v>
      </c>
      <c r="Y8" s="230">
        <f t="shared" si="2"/>
        <v>0</v>
      </c>
      <c r="Z8" s="230">
        <f t="shared" si="2"/>
        <v>0</v>
      </c>
      <c r="AA8" s="230">
        <f t="shared" si="2"/>
        <v>0</v>
      </c>
      <c r="AB8" s="230">
        <f t="shared" si="2"/>
        <v>0</v>
      </c>
      <c r="AC8" s="230">
        <f t="shared" si="2"/>
        <v>0</v>
      </c>
      <c r="AD8" s="230">
        <f t="shared" si="2"/>
        <v>0</v>
      </c>
      <c r="AE8" s="230">
        <f t="shared" si="2"/>
        <v>0</v>
      </c>
      <c r="AF8" s="230">
        <f t="shared" si="2"/>
        <v>0</v>
      </c>
      <c r="AG8" s="230">
        <f t="shared" si="2"/>
        <v>0</v>
      </c>
      <c r="AH8" s="230">
        <f t="shared" si="2"/>
        <v>0</v>
      </c>
    </row>
    <row r="9" ht="17.25" customHeight="1" spans="2:34">
      <c r="B9" s="219">
        <f>SUM(D9:AG9)</f>
        <v>0</v>
      </c>
      <c r="C9" s="231" t="str">
        <f>'FG TYPE'!E4</f>
        <v>S01</v>
      </c>
      <c r="D9" s="219">
        <f>SUMIFS('Job Number'!$K$2:$K$290,'Job Number'!$A$2:$A$290,'Line Output'!D$1,'Job Number'!$B$2:$B$290,'Line Output'!$C9,'Job Number'!$E$2:$E$290,'Line Output'!$A$8)</f>
        <v>0</v>
      </c>
      <c r="E9" s="219">
        <f>SUMIFS('Job Number'!$K$2:$K$290,'Job Number'!$A$2:$A$290,'Line Output'!E$1,'Job Number'!$B$2:$B$290,'Line Output'!$C9,'Job Number'!$E$2:$E$290,'Line Output'!$A$8)</f>
        <v>0</v>
      </c>
      <c r="F9" s="219">
        <f>SUMIFS('Job Number'!$K$2:$K$290,'Job Number'!$A$2:$A$290,'Line Output'!F$1,'Job Number'!$B$2:$B$290,'Line Output'!$C9,'Job Number'!$E$2:$E$290,'Line Output'!$A$8)</f>
        <v>0</v>
      </c>
      <c r="G9" s="219">
        <f>SUMIFS('Job Number'!$K$2:$K$290,'Job Number'!$A$2:$A$290,'Line Output'!G$1,'Job Number'!$B$2:$B$290,'Line Output'!$C9,'Job Number'!$E$2:$E$290,'Line Output'!$A$8)</f>
        <v>0</v>
      </c>
      <c r="H9" s="219">
        <f>SUMIFS('Job Number'!$K$2:$K$290,'Job Number'!$A$2:$A$290,'Line Output'!H$1,'Job Number'!$B$2:$B$290,'Line Output'!$C9,'Job Number'!$E$2:$E$290,'Line Output'!$A$8)</f>
        <v>0</v>
      </c>
      <c r="I9" s="219">
        <f>SUMIFS('Job Number'!$K$2:$K$290,'Job Number'!$A$2:$A$290,'Line Output'!I$1,'Job Number'!$B$2:$B$290,'Line Output'!$C9,'Job Number'!$E$2:$E$290,'Line Output'!$A$8)</f>
        <v>0</v>
      </c>
      <c r="J9" s="219">
        <f>SUMIFS('Job Number'!$K$2:$K$290,'Job Number'!$A$2:$A$290,'Line Output'!J$1,'Job Number'!$B$2:$B$290,'Line Output'!$C9,'Job Number'!$E$2:$E$290,'Line Output'!$A$8)</f>
        <v>0</v>
      </c>
      <c r="K9" s="219">
        <f>SUMIFS('Job Number'!$K$2:$K$290,'Job Number'!$A$2:$A$290,'Line Output'!K$1,'Job Number'!$B$2:$B$290,'Line Output'!$C9,'Job Number'!$E$2:$E$290,'Line Output'!$A$8)</f>
        <v>0</v>
      </c>
      <c r="L9" s="219">
        <f>SUMIFS('Job Number'!$K$2:$K$290,'Job Number'!$A$2:$A$290,'Line Output'!L$1,'Job Number'!$B$2:$B$290,'Line Output'!$C9,'Job Number'!$E$2:$E$290,'Line Output'!$A$8)</f>
        <v>0</v>
      </c>
      <c r="M9" s="219">
        <f>SUMIFS('Job Number'!$K$2:$K$290,'Job Number'!$A$2:$A$290,'Line Output'!M$1,'Job Number'!$B$2:$B$290,'Line Output'!$C9,'Job Number'!$E$2:$E$290,'Line Output'!$A$8)</f>
        <v>0</v>
      </c>
      <c r="N9" s="219">
        <f>SUMIFS('Job Number'!$K$2:$K$290,'Job Number'!$A$2:$A$290,'Line Output'!N$1,'Job Number'!$B$2:$B$290,'Line Output'!$C9,'Job Number'!$E$2:$E$290,'Line Output'!$A$8)</f>
        <v>0</v>
      </c>
      <c r="O9" s="219">
        <f>SUMIFS('Job Number'!$K$2:$K$290,'Job Number'!$A$2:$A$290,'Line Output'!O$1,'Job Number'!$B$2:$B$290,'Line Output'!$C9,'Job Number'!$E$2:$E$290,'Line Output'!$A$8)</f>
        <v>0</v>
      </c>
      <c r="P9" s="219">
        <f>SUMIFS('Job Number'!$K$2:$K$290,'Job Number'!$A$2:$A$290,'Line Output'!P$1,'Job Number'!$B$2:$B$290,'Line Output'!$C9,'Job Number'!$E$2:$E$290,'Line Output'!$A$8)</f>
        <v>0</v>
      </c>
      <c r="Q9" s="219">
        <f>SUMIFS('Job Number'!$K$2:$K$290,'Job Number'!$A$2:$A$290,'Line Output'!Q$1,'Job Number'!$B$2:$B$290,'Line Output'!$C9,'Job Number'!$E$2:$E$290,'Line Output'!$A$8)</f>
        <v>0</v>
      </c>
      <c r="R9" s="219">
        <f>SUMIFS('Job Number'!$K$2:$K$290,'Job Number'!$A$2:$A$290,'Line Output'!R$1,'Job Number'!$B$2:$B$290,'Line Output'!$C9,'Job Number'!$E$2:$E$290,'Line Output'!$A$8)</f>
        <v>0</v>
      </c>
      <c r="S9" s="219">
        <f>SUMIFS('Job Number'!$K$2:$K$290,'Job Number'!$A$2:$A$290,'Line Output'!S$1,'Job Number'!$B$2:$B$290,'Line Output'!$C9,'Job Number'!$E$2:$E$290,'Line Output'!$A$8)</f>
        <v>0</v>
      </c>
      <c r="T9" s="219">
        <f>SUMIFS('Job Number'!$K$2:$K$290,'Job Number'!$A$2:$A$290,'Line Output'!T$1,'Job Number'!$B$2:$B$290,'Line Output'!$C9,'Job Number'!$E$2:$E$290,'Line Output'!$A$8)</f>
        <v>0</v>
      </c>
      <c r="U9" s="219">
        <f>SUMIFS('Job Number'!$K$2:$K$290,'Job Number'!$A$2:$A$290,'Line Output'!U$1,'Job Number'!$B$2:$B$290,'Line Output'!$C9,'Job Number'!$E$2:$E$290,'Line Output'!$A$8)</f>
        <v>0</v>
      </c>
      <c r="V9" s="219">
        <f>SUMIFS('Job Number'!$K$2:$K$290,'Job Number'!$A$2:$A$290,'Line Output'!V$1,'Job Number'!$B$2:$B$290,'Line Output'!$C9,'Job Number'!$E$2:$E$290,'Line Output'!$A$8)</f>
        <v>0</v>
      </c>
      <c r="W9" s="219">
        <f>SUMIFS('Job Number'!$K$2:$K$290,'Job Number'!$A$2:$A$290,'Line Output'!W$1,'Job Number'!$B$2:$B$290,'Line Output'!$C9,'Job Number'!$E$2:$E$290,'Line Output'!$A$8)</f>
        <v>0</v>
      </c>
      <c r="X9" s="219">
        <f>SUMIFS('Job Number'!$K$2:$K$290,'Job Number'!$A$2:$A$290,'Line Output'!X$1,'Job Number'!$B$2:$B$290,'Line Output'!$C9,'Job Number'!$E$2:$E$290,'Line Output'!$A$8)</f>
        <v>0</v>
      </c>
      <c r="Y9" s="219">
        <f>SUMIFS('Job Number'!$K$2:$K$290,'Job Number'!$A$2:$A$290,'Line Output'!Y$1,'Job Number'!$B$2:$B$290,'Line Output'!$C9,'Job Number'!$E$2:$E$290,'Line Output'!$A$8)</f>
        <v>0</v>
      </c>
      <c r="Z9" s="219">
        <f>SUMIFS('Job Number'!$K$2:$K$290,'Job Number'!$A$2:$A$290,'Line Output'!Z$1,'Job Number'!$B$2:$B$290,'Line Output'!$C9,'Job Number'!$E$2:$E$290,'Line Output'!$A$8)</f>
        <v>0</v>
      </c>
      <c r="AA9" s="219">
        <f>SUMIFS('Job Number'!$K$2:$K$290,'Job Number'!$A$2:$A$290,'Line Output'!AA$1,'Job Number'!$B$2:$B$290,'Line Output'!$C9,'Job Number'!$E$2:$E$290,'Line Output'!$A$8)</f>
        <v>0</v>
      </c>
      <c r="AB9" s="219">
        <f>SUMIFS('Job Number'!$K$2:$K$290,'Job Number'!$A$2:$A$290,'Line Output'!AB$1,'Job Number'!$B$2:$B$290,'Line Output'!$C9,'Job Number'!$E$2:$E$290,'Line Output'!$A$8)</f>
        <v>0</v>
      </c>
      <c r="AC9" s="219">
        <f>SUMIFS('Job Number'!$K$2:$K$290,'Job Number'!$A$2:$A$290,'Line Output'!AC$1,'Job Number'!$B$2:$B$290,'Line Output'!$C9,'Job Number'!$E$2:$E$290,'Line Output'!$A$8)</f>
        <v>0</v>
      </c>
      <c r="AD9" s="219">
        <f>SUMIFS('Job Number'!$K$2:$K$290,'Job Number'!$A$2:$A$290,'Line Output'!AD$1,'Job Number'!$B$2:$B$290,'Line Output'!$C9,'Job Number'!$E$2:$E$290,'Line Output'!$A$8)</f>
        <v>0</v>
      </c>
      <c r="AE9" s="219">
        <f>SUMIFS('Job Number'!$K$2:$K$290,'Job Number'!$A$2:$A$290,'Line Output'!AE$1,'Job Number'!$B$2:$B$290,'Line Output'!$C9,'Job Number'!$E$2:$E$290,'Line Output'!$A$8)</f>
        <v>0</v>
      </c>
      <c r="AF9" s="219">
        <f>SUMIFS('Job Number'!$K$2:$K$290,'Job Number'!$A$2:$A$290,'Line Output'!AF$1,'Job Number'!$B$2:$B$290,'Line Output'!$C9,'Job Number'!$E$2:$E$290,'Line Output'!$A$8)</f>
        <v>0</v>
      </c>
      <c r="AG9" s="219">
        <f>SUMIFS('Job Number'!$K$2:$K$290,'Job Number'!$A$2:$A$290,'Line Output'!AG$1,'Job Number'!$B$2:$B$290,'Line Output'!$C9,'Job Number'!$E$2:$E$290,'Line Output'!$A$8)</f>
        <v>0</v>
      </c>
      <c r="AH9" s="219">
        <f>SUMIFS('Job Number'!$K$2:$K$290,'Job Number'!$A$2:$A$290,'Line Output'!AH$1,'Job Number'!$B$2:$B$290,'Line Output'!$C9,'Job Number'!$E$2:$E$290,'Line Output'!$A$8)</f>
        <v>0</v>
      </c>
    </row>
    <row r="10" ht="17.25" customHeight="1" spans="2:34">
      <c r="B10" s="222"/>
      <c r="C10" s="231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</row>
    <row r="11" ht="13.5" customHeight="1" spans="1:34">
      <c r="A11" s="294" t="str">
        <f>'FG TYPE'!B5</f>
        <v>W01-03000020</v>
      </c>
      <c r="B11" s="294" t="str">
        <f>'FG TYPE'!C5</f>
        <v>0,160 A</v>
      </c>
      <c r="C11" s="229">
        <f>SUM(B12:B12)</f>
        <v>1608.22</v>
      </c>
      <c r="D11" s="230">
        <f t="shared" ref="D11:AH11" si="3">SUM(D12:D12)</f>
        <v>0</v>
      </c>
      <c r="E11" s="230">
        <f t="shared" si="3"/>
        <v>0</v>
      </c>
      <c r="F11" s="230">
        <f t="shared" si="3"/>
        <v>0</v>
      </c>
      <c r="G11" s="230">
        <f t="shared" si="3"/>
        <v>0</v>
      </c>
      <c r="H11" s="230">
        <f t="shared" si="3"/>
        <v>120.26</v>
      </c>
      <c r="I11" s="230">
        <f t="shared" si="3"/>
        <v>76.84</v>
      </c>
      <c r="J11" s="230">
        <f t="shared" si="3"/>
        <v>0</v>
      </c>
      <c r="K11" s="230">
        <f t="shared" si="3"/>
        <v>0</v>
      </c>
      <c r="L11" s="230">
        <f t="shared" si="3"/>
        <v>0</v>
      </c>
      <c r="M11" s="230">
        <f t="shared" si="3"/>
        <v>0</v>
      </c>
      <c r="N11" s="230">
        <f t="shared" si="3"/>
        <v>0</v>
      </c>
      <c r="O11" s="230">
        <f t="shared" si="3"/>
        <v>85.8</v>
      </c>
      <c r="P11" s="230">
        <f t="shared" si="3"/>
        <v>324.48</v>
      </c>
      <c r="Q11" s="230">
        <f t="shared" si="3"/>
        <v>272.16</v>
      </c>
      <c r="R11" s="230">
        <f t="shared" si="3"/>
        <v>17.56</v>
      </c>
      <c r="S11" s="230">
        <f t="shared" si="3"/>
        <v>0</v>
      </c>
      <c r="T11" s="230">
        <f t="shared" si="3"/>
        <v>0</v>
      </c>
      <c r="U11" s="230">
        <f t="shared" si="3"/>
        <v>0</v>
      </c>
      <c r="V11" s="230">
        <f t="shared" si="3"/>
        <v>0</v>
      </c>
      <c r="W11" s="230">
        <f t="shared" si="3"/>
        <v>334.24</v>
      </c>
      <c r="X11" s="230">
        <f t="shared" si="3"/>
        <v>362.44</v>
      </c>
      <c r="Y11" s="230">
        <f t="shared" si="3"/>
        <v>14.44</v>
      </c>
      <c r="Z11" s="230">
        <f t="shared" si="3"/>
        <v>0</v>
      </c>
      <c r="AA11" s="230">
        <f t="shared" si="3"/>
        <v>0</v>
      </c>
      <c r="AB11" s="230">
        <f t="shared" si="3"/>
        <v>0</v>
      </c>
      <c r="AC11" s="230">
        <f t="shared" si="3"/>
        <v>0</v>
      </c>
      <c r="AD11" s="230">
        <f t="shared" si="3"/>
        <v>0</v>
      </c>
      <c r="AE11" s="230">
        <f t="shared" si="3"/>
        <v>0</v>
      </c>
      <c r="AF11" s="230">
        <f t="shared" si="3"/>
        <v>0</v>
      </c>
      <c r="AG11" s="230">
        <f t="shared" si="3"/>
        <v>0</v>
      </c>
      <c r="AH11" s="230">
        <f t="shared" si="3"/>
        <v>0</v>
      </c>
    </row>
    <row r="12" spans="2:34">
      <c r="B12" s="219">
        <f>SUM(D12:AG12)</f>
        <v>1608.22</v>
      </c>
      <c r="C12" s="231" t="str">
        <f>'FG TYPE'!E5</f>
        <v>S01</v>
      </c>
      <c r="D12" s="219">
        <f>SUMIFS('Job Number'!$K$2:$K$290,'Job Number'!$A$2:$A$290,'Line Output'!D$1,'Job Number'!$B$2:$B$290,'Line Output'!$C12,'Job Number'!$E$2:$E$290,'Line Output'!$A$11)</f>
        <v>0</v>
      </c>
      <c r="E12" s="219">
        <f>SUMIFS('Job Number'!$K$2:$K$290,'Job Number'!$A$2:$A$290,'Line Output'!E$1,'Job Number'!$B$2:$B$290,'Line Output'!$C12,'Job Number'!$E$2:$E$290,'Line Output'!$A$11)</f>
        <v>0</v>
      </c>
      <c r="F12" s="219">
        <f>SUMIFS('Job Number'!$K$2:$K$290,'Job Number'!$A$2:$A$290,'Line Output'!F$1,'Job Number'!$B$2:$B$290,'Line Output'!$C12,'Job Number'!$E$2:$E$290,'Line Output'!$A$11)</f>
        <v>0</v>
      </c>
      <c r="G12" s="219">
        <f>SUMIFS('Job Number'!$K$2:$K$290,'Job Number'!$A$2:$A$290,'Line Output'!G$1,'Job Number'!$B$2:$B$290,'Line Output'!$C12,'Job Number'!$E$2:$E$290,'Line Output'!$A$11)</f>
        <v>0</v>
      </c>
      <c r="H12" s="219">
        <f>SUMIFS('Job Number'!$K$2:$K$290,'Job Number'!$A$2:$A$290,'Line Output'!H$1,'Job Number'!$B$2:$B$290,'Line Output'!$C12,'Job Number'!$E$2:$E$290,'Line Output'!$A$11)</f>
        <v>120.26</v>
      </c>
      <c r="I12" s="219">
        <f>SUMIFS('Job Number'!$K$2:$K$290,'Job Number'!$A$2:$A$290,'Line Output'!I$1,'Job Number'!$B$2:$B$290,'Line Output'!$C12,'Job Number'!$E$2:$E$290,'Line Output'!$A$11)</f>
        <v>76.84</v>
      </c>
      <c r="J12" s="219">
        <f>SUMIFS('Job Number'!$K$2:$K$290,'Job Number'!$A$2:$A$290,'Line Output'!J$1,'Job Number'!$B$2:$B$290,'Line Output'!$C12,'Job Number'!$E$2:$E$290,'Line Output'!$A$11)</f>
        <v>0</v>
      </c>
      <c r="K12" s="219">
        <f>SUMIFS('Job Number'!$K$2:$K$290,'Job Number'!$A$2:$A$290,'Line Output'!K$1,'Job Number'!$B$2:$B$290,'Line Output'!$C12,'Job Number'!$E$2:$E$290,'Line Output'!$A$11)</f>
        <v>0</v>
      </c>
      <c r="L12" s="219">
        <f>SUMIFS('Job Number'!$K$2:$K$290,'Job Number'!$A$2:$A$290,'Line Output'!L$1,'Job Number'!$B$2:$B$290,'Line Output'!$C12,'Job Number'!$E$2:$E$290,'Line Output'!$A$11)</f>
        <v>0</v>
      </c>
      <c r="M12" s="219">
        <f>SUMIFS('Job Number'!$K$2:$K$290,'Job Number'!$A$2:$A$290,'Line Output'!M$1,'Job Number'!$B$2:$B$290,'Line Output'!$C12,'Job Number'!$E$2:$E$290,'Line Output'!$A$11)</f>
        <v>0</v>
      </c>
      <c r="N12" s="219">
        <f>SUMIFS('Job Number'!$K$2:$K$290,'Job Number'!$A$2:$A$290,'Line Output'!N$1,'Job Number'!$B$2:$B$290,'Line Output'!$C12,'Job Number'!$E$2:$E$290,'Line Output'!$A$11)</f>
        <v>0</v>
      </c>
      <c r="O12" s="219">
        <f>SUMIFS('Job Number'!$K$2:$K$290,'Job Number'!$A$2:$A$290,'Line Output'!O$1,'Job Number'!$B$2:$B$290,'Line Output'!$C12,'Job Number'!$E$2:$E$290,'Line Output'!$A$11)</f>
        <v>85.8</v>
      </c>
      <c r="P12" s="219">
        <f>SUMIFS('Job Number'!$K$2:$K$290,'Job Number'!$A$2:$A$290,'Line Output'!P$1,'Job Number'!$B$2:$B$290,'Line Output'!$C12,'Job Number'!$E$2:$E$290,'Line Output'!$A$11)</f>
        <v>324.48</v>
      </c>
      <c r="Q12" s="219">
        <f>SUMIFS('Job Number'!$K$2:$K$290,'Job Number'!$A$2:$A$290,'Line Output'!Q$1,'Job Number'!$B$2:$B$290,'Line Output'!$C12,'Job Number'!$E$2:$E$290,'Line Output'!$A$11)</f>
        <v>272.16</v>
      </c>
      <c r="R12" s="219">
        <f>SUMIFS('Job Number'!$K$2:$K$290,'Job Number'!$A$2:$A$290,'Line Output'!R$1,'Job Number'!$B$2:$B$290,'Line Output'!$C12,'Job Number'!$E$2:$E$290,'Line Output'!$A$11)</f>
        <v>17.56</v>
      </c>
      <c r="S12" s="219">
        <f>SUMIFS('Job Number'!$K$2:$K$290,'Job Number'!$A$2:$A$290,'Line Output'!S$1,'Job Number'!$B$2:$B$290,'Line Output'!$C12,'Job Number'!$E$2:$E$290,'Line Output'!$A$11)</f>
        <v>0</v>
      </c>
      <c r="T12" s="219">
        <f>SUMIFS('Job Number'!$K$2:$K$290,'Job Number'!$A$2:$A$290,'Line Output'!T$1,'Job Number'!$B$2:$B$290,'Line Output'!$C12,'Job Number'!$E$2:$E$290,'Line Output'!$A$11)</f>
        <v>0</v>
      </c>
      <c r="U12" s="219">
        <f>SUMIFS('Job Number'!$K$2:$K$290,'Job Number'!$A$2:$A$290,'Line Output'!U$1,'Job Number'!$B$2:$B$290,'Line Output'!$C12,'Job Number'!$E$2:$E$290,'Line Output'!$A$11)</f>
        <v>0</v>
      </c>
      <c r="V12" s="219">
        <f>SUMIFS('Job Number'!$K$2:$K$290,'Job Number'!$A$2:$A$290,'Line Output'!V$1,'Job Number'!$B$2:$B$290,'Line Output'!$C12,'Job Number'!$E$2:$E$290,'Line Output'!$A$11)</f>
        <v>0</v>
      </c>
      <c r="W12" s="219">
        <f>SUMIFS('Job Number'!$K$2:$K$290,'Job Number'!$A$2:$A$290,'Line Output'!W$1,'Job Number'!$B$2:$B$290,'Line Output'!$C12,'Job Number'!$E$2:$E$290,'Line Output'!$A$11)</f>
        <v>334.24</v>
      </c>
      <c r="X12" s="219">
        <f>SUMIFS('Job Number'!$K$2:$K$290,'Job Number'!$A$2:$A$290,'Line Output'!X$1,'Job Number'!$B$2:$B$290,'Line Output'!$C12,'Job Number'!$E$2:$E$290,'Line Output'!$A$11)</f>
        <v>362.44</v>
      </c>
      <c r="Y12" s="219">
        <f>SUMIFS('Job Number'!$K$2:$K$290,'Job Number'!$A$2:$A$290,'Line Output'!Y$1,'Job Number'!$B$2:$B$290,'Line Output'!$C12,'Job Number'!$E$2:$E$290,'Line Output'!$A$11)</f>
        <v>14.44</v>
      </c>
      <c r="Z12" s="219">
        <f>SUMIFS('Job Number'!$K$2:$K$290,'Job Number'!$A$2:$A$290,'Line Output'!Z$1,'Job Number'!$B$2:$B$290,'Line Output'!$C12,'Job Number'!$E$2:$E$290,'Line Output'!$A$11)</f>
        <v>0</v>
      </c>
      <c r="AA12" s="219">
        <f>SUMIFS('Job Number'!$K$2:$K$290,'Job Number'!$A$2:$A$290,'Line Output'!AA$1,'Job Number'!$B$2:$B$290,'Line Output'!$C12,'Job Number'!$E$2:$E$290,'Line Output'!$A$11)</f>
        <v>0</v>
      </c>
      <c r="AB12" s="219">
        <f>SUMIFS('Job Number'!$K$2:$K$290,'Job Number'!$A$2:$A$290,'Line Output'!AB$1,'Job Number'!$B$2:$B$290,'Line Output'!$C12,'Job Number'!$E$2:$E$290,'Line Output'!$A$11)</f>
        <v>0</v>
      </c>
      <c r="AC12" s="219">
        <f>SUMIFS('Job Number'!$K$2:$K$290,'Job Number'!$A$2:$A$290,'Line Output'!AC$1,'Job Number'!$B$2:$B$290,'Line Output'!$C12,'Job Number'!$E$2:$E$290,'Line Output'!$A$11)</f>
        <v>0</v>
      </c>
      <c r="AD12" s="219">
        <f>SUMIFS('Job Number'!$K$2:$K$290,'Job Number'!$A$2:$A$290,'Line Output'!AD$1,'Job Number'!$B$2:$B$290,'Line Output'!$C12,'Job Number'!$E$2:$E$290,'Line Output'!$A$11)</f>
        <v>0</v>
      </c>
      <c r="AE12" s="219">
        <f>SUMIFS('Job Number'!$K$2:$K$290,'Job Number'!$A$2:$A$290,'Line Output'!AE$1,'Job Number'!$B$2:$B$290,'Line Output'!$C12,'Job Number'!$E$2:$E$290,'Line Output'!$A$11)</f>
        <v>0</v>
      </c>
      <c r="AF12" s="219">
        <f>SUMIFS('Job Number'!$K$2:$K$290,'Job Number'!$A$2:$A$290,'Line Output'!AF$1,'Job Number'!$B$2:$B$290,'Line Output'!$C12,'Job Number'!$E$2:$E$290,'Line Output'!$A$11)</f>
        <v>0</v>
      </c>
      <c r="AG12" s="219">
        <f>SUMIFS('Job Number'!$K$2:$K$290,'Job Number'!$A$2:$A$290,'Line Output'!AG$1,'Job Number'!$B$2:$B$290,'Line Output'!$C12,'Job Number'!$E$2:$E$290,'Line Output'!$A$11)</f>
        <v>0</v>
      </c>
      <c r="AH12" s="219">
        <f>SUMIFS('Job Number'!$K$2:$K$290,'Job Number'!$A$2:$A$290,'Line Output'!AH$1,'Job Number'!$B$2:$B$290,'Line Output'!$C12,'Job Number'!$E$2:$E$290,'Line Output'!$A$11)</f>
        <v>0</v>
      </c>
    </row>
    <row r="13" spans="2:34">
      <c r="B13" s="222"/>
      <c r="C13" s="231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</row>
    <row r="14" ht="13.5" customHeight="1" spans="1:34">
      <c r="A14" s="294" t="str">
        <f>'FG TYPE'!B6</f>
        <v>W01-03000004</v>
      </c>
      <c r="B14" s="294" t="str">
        <f>'FG TYPE'!C6</f>
        <v>0,080 A</v>
      </c>
      <c r="C14" s="229">
        <f>SUM(B15:B15)</f>
        <v>8113.96</v>
      </c>
      <c r="D14" s="230">
        <f t="shared" ref="D14:AH14" si="4">SUM(D15:D15)</f>
        <v>0</v>
      </c>
      <c r="E14" s="230">
        <f t="shared" si="4"/>
        <v>0</v>
      </c>
      <c r="F14" s="230">
        <f t="shared" si="4"/>
        <v>0</v>
      </c>
      <c r="G14" s="230">
        <f t="shared" si="4"/>
        <v>372.38</v>
      </c>
      <c r="H14" s="230">
        <f t="shared" si="4"/>
        <v>394.7</v>
      </c>
      <c r="I14" s="230">
        <f t="shared" si="4"/>
        <v>382.02</v>
      </c>
      <c r="J14" s="230">
        <f t="shared" si="4"/>
        <v>502.94</v>
      </c>
      <c r="K14" s="230">
        <f t="shared" si="4"/>
        <v>486.42</v>
      </c>
      <c r="L14" s="230">
        <f t="shared" si="4"/>
        <v>337.68</v>
      </c>
      <c r="M14" s="230">
        <f t="shared" si="4"/>
        <v>0</v>
      </c>
      <c r="N14" s="230">
        <f t="shared" si="4"/>
        <v>0</v>
      </c>
      <c r="O14" s="230">
        <f t="shared" si="4"/>
        <v>275.92</v>
      </c>
      <c r="P14" s="230">
        <f t="shared" si="4"/>
        <v>215.26</v>
      </c>
      <c r="Q14" s="230">
        <f t="shared" si="4"/>
        <v>427.9</v>
      </c>
      <c r="R14" s="230">
        <f t="shared" si="4"/>
        <v>744.78</v>
      </c>
      <c r="S14" s="230">
        <f t="shared" si="4"/>
        <v>519.84</v>
      </c>
      <c r="T14" s="230">
        <f t="shared" si="4"/>
        <v>0</v>
      </c>
      <c r="U14" s="230">
        <f t="shared" si="4"/>
        <v>603.9</v>
      </c>
      <c r="V14" s="230">
        <f t="shared" si="4"/>
        <v>400.38</v>
      </c>
      <c r="W14" s="230">
        <f t="shared" si="4"/>
        <v>342.5</v>
      </c>
      <c r="X14" s="230">
        <f t="shared" si="4"/>
        <v>195.42</v>
      </c>
      <c r="Y14" s="230">
        <f t="shared" si="4"/>
        <v>366.32</v>
      </c>
      <c r="Z14" s="230">
        <f t="shared" si="4"/>
        <v>247.02</v>
      </c>
      <c r="AA14" s="230">
        <f t="shared" si="4"/>
        <v>0</v>
      </c>
      <c r="AB14" s="230">
        <f t="shared" si="4"/>
        <v>357.84</v>
      </c>
      <c r="AC14" s="230">
        <f t="shared" si="4"/>
        <v>380.34</v>
      </c>
      <c r="AD14" s="230">
        <f t="shared" si="4"/>
        <v>254.38</v>
      </c>
      <c r="AE14" s="230">
        <f t="shared" si="4"/>
        <v>306.02</v>
      </c>
      <c r="AF14" s="230">
        <f t="shared" si="4"/>
        <v>0</v>
      </c>
      <c r="AG14" s="230">
        <f t="shared" si="4"/>
        <v>0</v>
      </c>
      <c r="AH14" s="230">
        <f t="shared" si="4"/>
        <v>0</v>
      </c>
    </row>
    <row r="15" spans="2:34">
      <c r="B15" s="219">
        <f>SUM(D15:AG15)</f>
        <v>8113.96</v>
      </c>
      <c r="C15" s="231" t="str">
        <f>'FG TYPE'!E6</f>
        <v>S01</v>
      </c>
      <c r="D15" s="219">
        <f>SUMIFS('Job Number'!$K$2:$K$290,'Job Number'!$A$2:$A$290,'Line Output'!D$1,'Job Number'!$B$2:$B$290,'Line Output'!$C15,'Job Number'!$E$2:$E$290,'Line Output'!$A$14)</f>
        <v>0</v>
      </c>
      <c r="E15" s="219">
        <f>SUMIFS('Job Number'!$K$2:$K$290,'Job Number'!$A$2:$A$290,'Line Output'!E$1,'Job Number'!$B$2:$B$290,'Line Output'!$C15,'Job Number'!$E$2:$E$290,'Line Output'!$A$14)</f>
        <v>0</v>
      </c>
      <c r="F15" s="219">
        <f>SUMIFS('Job Number'!$K$2:$K$290,'Job Number'!$A$2:$A$290,'Line Output'!F$1,'Job Number'!$B$2:$B$290,'Line Output'!$C15,'Job Number'!$E$2:$E$290,'Line Output'!$A$14)</f>
        <v>0</v>
      </c>
      <c r="G15" s="219">
        <f>SUMIFS('Job Number'!$K$2:$K$290,'Job Number'!$A$2:$A$290,'Line Output'!G$1,'Job Number'!$B$2:$B$290,'Line Output'!$C15,'Job Number'!$E$2:$E$290,'Line Output'!$A$14)</f>
        <v>372.38</v>
      </c>
      <c r="H15" s="219">
        <f>SUMIFS('Job Number'!$K$2:$K$290,'Job Number'!$A$2:$A$290,'Line Output'!H$1,'Job Number'!$B$2:$B$290,'Line Output'!$C15,'Job Number'!$E$2:$E$290,'Line Output'!$A$14)</f>
        <v>394.7</v>
      </c>
      <c r="I15" s="219">
        <f>SUMIFS('Job Number'!$K$2:$K$290,'Job Number'!$A$2:$A$290,'Line Output'!I$1,'Job Number'!$B$2:$B$290,'Line Output'!$C15,'Job Number'!$E$2:$E$290,'Line Output'!$A$14)</f>
        <v>382.02</v>
      </c>
      <c r="J15" s="219">
        <f>SUMIFS('Job Number'!$K$2:$K$290,'Job Number'!$A$2:$A$290,'Line Output'!J$1,'Job Number'!$B$2:$B$290,'Line Output'!$C15,'Job Number'!$E$2:$E$290,'Line Output'!$A$14)</f>
        <v>502.94</v>
      </c>
      <c r="K15" s="219">
        <f>SUMIFS('Job Number'!$K$2:$K$290,'Job Number'!$A$2:$A$290,'Line Output'!K$1,'Job Number'!$B$2:$B$290,'Line Output'!$C15,'Job Number'!$E$2:$E$290,'Line Output'!$A$14)</f>
        <v>486.42</v>
      </c>
      <c r="L15" s="219">
        <f>SUMIFS('Job Number'!$K$2:$K$290,'Job Number'!$A$2:$A$290,'Line Output'!L$1,'Job Number'!$B$2:$B$290,'Line Output'!$C15,'Job Number'!$E$2:$E$290,'Line Output'!$A$14)</f>
        <v>337.68</v>
      </c>
      <c r="M15" s="219">
        <f>SUMIFS('Job Number'!$K$2:$K$290,'Job Number'!$A$2:$A$290,'Line Output'!M$1,'Job Number'!$B$2:$B$290,'Line Output'!$C15,'Job Number'!$E$2:$E$290,'Line Output'!$A$14)</f>
        <v>0</v>
      </c>
      <c r="N15" s="219">
        <f>SUMIFS('Job Number'!$K$2:$K$290,'Job Number'!$A$2:$A$290,'Line Output'!N$1,'Job Number'!$B$2:$B$290,'Line Output'!$C15,'Job Number'!$E$2:$E$290,'Line Output'!$A$14)</f>
        <v>0</v>
      </c>
      <c r="O15" s="219">
        <f>SUMIFS('Job Number'!$K$2:$K$290,'Job Number'!$A$2:$A$290,'Line Output'!O$1,'Job Number'!$B$2:$B$290,'Line Output'!$C15,'Job Number'!$E$2:$E$290,'Line Output'!$A$14)</f>
        <v>275.92</v>
      </c>
      <c r="P15" s="219">
        <f>SUMIFS('Job Number'!$K$2:$K$290,'Job Number'!$A$2:$A$290,'Line Output'!P$1,'Job Number'!$B$2:$B$290,'Line Output'!$C15,'Job Number'!$E$2:$E$290,'Line Output'!$A$14)</f>
        <v>215.26</v>
      </c>
      <c r="Q15" s="219">
        <f>SUMIFS('Job Number'!$K$2:$K$290,'Job Number'!$A$2:$A$290,'Line Output'!Q$1,'Job Number'!$B$2:$B$290,'Line Output'!$C15,'Job Number'!$E$2:$E$290,'Line Output'!$A$14)</f>
        <v>427.9</v>
      </c>
      <c r="R15" s="219">
        <f>SUMIFS('Job Number'!$K$2:$K$290,'Job Number'!$A$2:$A$290,'Line Output'!R$1,'Job Number'!$B$2:$B$290,'Line Output'!$C15,'Job Number'!$E$2:$E$290,'Line Output'!$A$14)</f>
        <v>744.78</v>
      </c>
      <c r="S15" s="219">
        <f>SUMIFS('Job Number'!$K$2:$K$290,'Job Number'!$A$2:$A$290,'Line Output'!S$1,'Job Number'!$B$2:$B$290,'Line Output'!$C15,'Job Number'!$E$2:$E$290,'Line Output'!$A$14)</f>
        <v>519.84</v>
      </c>
      <c r="T15" s="219">
        <f>SUMIFS('Job Number'!$K$2:$K$290,'Job Number'!$A$2:$A$290,'Line Output'!T$1,'Job Number'!$B$2:$B$290,'Line Output'!$C15,'Job Number'!$E$2:$E$290,'Line Output'!$A$14)</f>
        <v>0</v>
      </c>
      <c r="U15" s="219">
        <f>SUMIFS('Job Number'!$K$2:$K$290,'Job Number'!$A$2:$A$290,'Line Output'!U$1,'Job Number'!$B$2:$B$290,'Line Output'!$C15,'Job Number'!$E$2:$E$290,'Line Output'!$A$14)</f>
        <v>603.9</v>
      </c>
      <c r="V15" s="219">
        <f>SUMIFS('Job Number'!$K$2:$K$290,'Job Number'!$A$2:$A$290,'Line Output'!V$1,'Job Number'!$B$2:$B$290,'Line Output'!$C15,'Job Number'!$E$2:$E$290,'Line Output'!$A$14)</f>
        <v>400.38</v>
      </c>
      <c r="W15" s="219">
        <f>SUMIFS('Job Number'!$K$2:$K$290,'Job Number'!$A$2:$A$290,'Line Output'!W$1,'Job Number'!$B$2:$B$290,'Line Output'!$C15,'Job Number'!$E$2:$E$290,'Line Output'!$A$14)</f>
        <v>342.5</v>
      </c>
      <c r="X15" s="219">
        <f>SUMIFS('Job Number'!$K$2:$K$290,'Job Number'!$A$2:$A$290,'Line Output'!X$1,'Job Number'!$B$2:$B$290,'Line Output'!$C15,'Job Number'!$E$2:$E$290,'Line Output'!$A$14)</f>
        <v>195.42</v>
      </c>
      <c r="Y15" s="219">
        <f>SUMIFS('Job Number'!$K$2:$K$290,'Job Number'!$A$2:$A$290,'Line Output'!Y$1,'Job Number'!$B$2:$B$290,'Line Output'!$C15,'Job Number'!$E$2:$E$290,'Line Output'!$A$14)</f>
        <v>366.32</v>
      </c>
      <c r="Z15" s="219">
        <f>SUMIFS('Job Number'!$K$2:$K$290,'Job Number'!$A$2:$A$290,'Line Output'!Z$1,'Job Number'!$B$2:$B$290,'Line Output'!$C15,'Job Number'!$E$2:$E$290,'Line Output'!$A$14)</f>
        <v>247.02</v>
      </c>
      <c r="AA15" s="219">
        <f>SUMIFS('Job Number'!$K$2:$K$290,'Job Number'!$A$2:$A$290,'Line Output'!AA$1,'Job Number'!$B$2:$B$290,'Line Output'!$C15,'Job Number'!$E$2:$E$290,'Line Output'!$A$14)</f>
        <v>0</v>
      </c>
      <c r="AB15" s="219">
        <f>SUMIFS('Job Number'!$K$2:$K$290,'Job Number'!$A$2:$A$290,'Line Output'!AB$1,'Job Number'!$B$2:$B$290,'Line Output'!$C15,'Job Number'!$E$2:$E$290,'Line Output'!$A$14)</f>
        <v>357.84</v>
      </c>
      <c r="AC15" s="219">
        <f>SUMIFS('Job Number'!$K$2:$K$290,'Job Number'!$A$2:$A$290,'Line Output'!AC$1,'Job Number'!$B$2:$B$290,'Line Output'!$C15,'Job Number'!$E$2:$E$290,'Line Output'!$A$14)</f>
        <v>380.34</v>
      </c>
      <c r="AD15" s="219">
        <f>SUMIFS('Job Number'!$K$2:$K$290,'Job Number'!$A$2:$A$290,'Line Output'!AD$1,'Job Number'!$B$2:$B$290,'Line Output'!$C15,'Job Number'!$E$2:$E$290,'Line Output'!$A$14)</f>
        <v>254.38</v>
      </c>
      <c r="AE15" s="219">
        <f>SUMIFS('Job Number'!$K$2:$K$290,'Job Number'!$A$2:$A$290,'Line Output'!AE$1,'Job Number'!$B$2:$B$290,'Line Output'!$C15,'Job Number'!$E$2:$E$290,'Line Output'!$A$14)</f>
        <v>306.02</v>
      </c>
      <c r="AF15" s="219">
        <f>SUMIFS('Job Number'!$K$2:$K$290,'Job Number'!$A$2:$A$290,'Line Output'!AF$1,'Job Number'!$B$2:$B$290,'Line Output'!$C15,'Job Number'!$E$2:$E$290,'Line Output'!$A$14)</f>
        <v>0</v>
      </c>
      <c r="AG15" s="219">
        <f>SUMIFS('Job Number'!$K$2:$K$290,'Job Number'!$A$2:$A$290,'Line Output'!AG$1,'Job Number'!$B$2:$B$290,'Line Output'!$C15,'Job Number'!$E$2:$E$290,'Line Output'!$A$14)</f>
        <v>0</v>
      </c>
      <c r="AH15" s="219">
        <f>SUMIFS('Job Number'!$K$2:$K$290,'Job Number'!$A$2:$A$290,'Line Output'!AH$1,'Job Number'!$B$2:$B$290,'Line Output'!$C15,'Job Number'!$E$2:$E$290,'Line Output'!$A$14)</f>
        <v>0</v>
      </c>
    </row>
    <row r="16" spans="2:34">
      <c r="B16" s="222"/>
      <c r="C16" s="231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</row>
    <row r="17" ht="13.5" customHeight="1" spans="1:34">
      <c r="A17" s="294" t="str">
        <f>'FG TYPE'!B7</f>
        <v>W01-03000025</v>
      </c>
      <c r="B17" s="294" t="str">
        <f>'FG TYPE'!C7</f>
        <v>0,180 A</v>
      </c>
      <c r="C17" s="229">
        <f>SUM(B18:B18)</f>
        <v>0</v>
      </c>
      <c r="D17" s="230">
        <f t="shared" ref="D17:AH17" si="5">SUM(D18:D18)</f>
        <v>0</v>
      </c>
      <c r="E17" s="230">
        <f t="shared" si="5"/>
        <v>0</v>
      </c>
      <c r="F17" s="230">
        <f t="shared" si="5"/>
        <v>0</v>
      </c>
      <c r="G17" s="230">
        <f t="shared" si="5"/>
        <v>0</v>
      </c>
      <c r="H17" s="230">
        <f t="shared" si="5"/>
        <v>0</v>
      </c>
      <c r="I17" s="230">
        <f t="shared" si="5"/>
        <v>0</v>
      </c>
      <c r="J17" s="230">
        <f t="shared" si="5"/>
        <v>0</v>
      </c>
      <c r="K17" s="230">
        <f t="shared" si="5"/>
        <v>0</v>
      </c>
      <c r="L17" s="230">
        <f t="shared" si="5"/>
        <v>0</v>
      </c>
      <c r="M17" s="230">
        <f t="shared" si="5"/>
        <v>0</v>
      </c>
      <c r="N17" s="230">
        <f t="shared" si="5"/>
        <v>0</v>
      </c>
      <c r="O17" s="230">
        <f t="shared" si="5"/>
        <v>0</v>
      </c>
      <c r="P17" s="230">
        <f t="shared" si="5"/>
        <v>0</v>
      </c>
      <c r="Q17" s="230">
        <f t="shared" si="5"/>
        <v>0</v>
      </c>
      <c r="R17" s="230">
        <f t="shared" si="5"/>
        <v>0</v>
      </c>
      <c r="S17" s="230">
        <f t="shared" si="5"/>
        <v>0</v>
      </c>
      <c r="T17" s="230">
        <f t="shared" si="5"/>
        <v>0</v>
      </c>
      <c r="U17" s="230">
        <f t="shared" si="5"/>
        <v>0</v>
      </c>
      <c r="V17" s="230">
        <f t="shared" si="5"/>
        <v>0</v>
      </c>
      <c r="W17" s="230">
        <f t="shared" si="5"/>
        <v>0</v>
      </c>
      <c r="X17" s="230">
        <f t="shared" si="5"/>
        <v>0</v>
      </c>
      <c r="Y17" s="230">
        <f t="shared" si="5"/>
        <v>0</v>
      </c>
      <c r="Z17" s="230">
        <f t="shared" si="5"/>
        <v>0</v>
      </c>
      <c r="AA17" s="230">
        <f t="shared" si="5"/>
        <v>0</v>
      </c>
      <c r="AB17" s="230">
        <f t="shared" si="5"/>
        <v>0</v>
      </c>
      <c r="AC17" s="230">
        <f t="shared" si="5"/>
        <v>0</v>
      </c>
      <c r="AD17" s="230">
        <f t="shared" si="5"/>
        <v>0</v>
      </c>
      <c r="AE17" s="230">
        <f t="shared" si="5"/>
        <v>0</v>
      </c>
      <c r="AF17" s="230">
        <f t="shared" si="5"/>
        <v>0</v>
      </c>
      <c r="AG17" s="230">
        <f t="shared" si="5"/>
        <v>0</v>
      </c>
      <c r="AH17" s="230">
        <f t="shared" si="5"/>
        <v>0</v>
      </c>
    </row>
    <row r="18" spans="2:34">
      <c r="B18" s="219">
        <f>SUM(D18:AG18)</f>
        <v>0</v>
      </c>
      <c r="C18" s="231" t="str">
        <f>'FG TYPE'!E7</f>
        <v>S01</v>
      </c>
      <c r="D18" s="219">
        <f>SUMIFS('Job Number'!$K$2:$K$290,'Job Number'!$A$2:$A$290,'Line Output'!D$1,'Job Number'!$B$2:$B$290,'Line Output'!$C18,'Job Number'!$E$2:$E$290,'Line Output'!$A$17)</f>
        <v>0</v>
      </c>
      <c r="E18" s="219">
        <f>SUMIFS('Job Number'!$K$2:$K$290,'Job Number'!$A$2:$A$290,'Line Output'!E$1,'Job Number'!$B$2:$B$290,'Line Output'!$C18,'Job Number'!$E$2:$E$290,'Line Output'!$A$17)</f>
        <v>0</v>
      </c>
      <c r="F18" s="219">
        <f>SUMIFS('Job Number'!$K$2:$K$290,'Job Number'!$A$2:$A$290,'Line Output'!F$1,'Job Number'!$B$2:$B$290,'Line Output'!$C18,'Job Number'!$E$2:$E$290,'Line Output'!$A$17)</f>
        <v>0</v>
      </c>
      <c r="G18" s="219">
        <f>SUMIFS('Job Number'!$K$2:$K$290,'Job Number'!$A$2:$A$290,'Line Output'!G$1,'Job Number'!$B$2:$B$290,'Line Output'!$C18,'Job Number'!$E$2:$E$290,'Line Output'!$A$17)</f>
        <v>0</v>
      </c>
      <c r="H18" s="219">
        <f>SUMIFS('Job Number'!$K$2:$K$290,'Job Number'!$A$2:$A$290,'Line Output'!H$1,'Job Number'!$B$2:$B$290,'Line Output'!$C18,'Job Number'!$E$2:$E$290,'Line Output'!$A$17)</f>
        <v>0</v>
      </c>
      <c r="I18" s="219">
        <f>SUMIFS('Job Number'!$K$2:$K$290,'Job Number'!$A$2:$A$290,'Line Output'!I$1,'Job Number'!$B$2:$B$290,'Line Output'!$C18,'Job Number'!$E$2:$E$290,'Line Output'!$A$17)</f>
        <v>0</v>
      </c>
      <c r="J18" s="219">
        <f>SUMIFS('Job Number'!$K$2:$K$290,'Job Number'!$A$2:$A$290,'Line Output'!J$1,'Job Number'!$B$2:$B$290,'Line Output'!$C18,'Job Number'!$E$2:$E$290,'Line Output'!$A$17)</f>
        <v>0</v>
      </c>
      <c r="K18" s="219">
        <f>SUMIFS('Job Number'!$K$2:$K$290,'Job Number'!$A$2:$A$290,'Line Output'!K$1,'Job Number'!$B$2:$B$290,'Line Output'!$C18,'Job Number'!$E$2:$E$290,'Line Output'!$A$17)</f>
        <v>0</v>
      </c>
      <c r="L18" s="219">
        <f>SUMIFS('Job Number'!$K$2:$K$290,'Job Number'!$A$2:$A$290,'Line Output'!L$1,'Job Number'!$B$2:$B$290,'Line Output'!$C18,'Job Number'!$E$2:$E$290,'Line Output'!$A$17)</f>
        <v>0</v>
      </c>
      <c r="M18" s="219">
        <f>SUMIFS('Job Number'!$K$2:$K$290,'Job Number'!$A$2:$A$290,'Line Output'!M$1,'Job Number'!$B$2:$B$290,'Line Output'!$C18,'Job Number'!$E$2:$E$290,'Line Output'!$A$17)</f>
        <v>0</v>
      </c>
      <c r="N18" s="219">
        <f>SUMIFS('Job Number'!$K$2:$K$290,'Job Number'!$A$2:$A$290,'Line Output'!N$1,'Job Number'!$B$2:$B$290,'Line Output'!$C18,'Job Number'!$E$2:$E$290,'Line Output'!$A$17)</f>
        <v>0</v>
      </c>
      <c r="O18" s="219">
        <f>SUMIFS('Job Number'!$K$2:$K$290,'Job Number'!$A$2:$A$290,'Line Output'!O$1,'Job Number'!$B$2:$B$290,'Line Output'!$C18,'Job Number'!$E$2:$E$290,'Line Output'!$A$17)</f>
        <v>0</v>
      </c>
      <c r="P18" s="219">
        <f>SUMIFS('Job Number'!$K$2:$K$290,'Job Number'!$A$2:$A$290,'Line Output'!P$1,'Job Number'!$B$2:$B$290,'Line Output'!$C18,'Job Number'!$E$2:$E$290,'Line Output'!$A$17)</f>
        <v>0</v>
      </c>
      <c r="Q18" s="219">
        <f>SUMIFS('Job Number'!$K$2:$K$290,'Job Number'!$A$2:$A$290,'Line Output'!Q$1,'Job Number'!$B$2:$B$290,'Line Output'!$C18,'Job Number'!$E$2:$E$290,'Line Output'!$A$17)</f>
        <v>0</v>
      </c>
      <c r="R18" s="219">
        <f>SUMIFS('Job Number'!$K$2:$K$290,'Job Number'!$A$2:$A$290,'Line Output'!R$1,'Job Number'!$B$2:$B$290,'Line Output'!$C18,'Job Number'!$E$2:$E$290,'Line Output'!$A$17)</f>
        <v>0</v>
      </c>
      <c r="S18" s="219">
        <f>SUMIFS('Job Number'!$K$2:$K$290,'Job Number'!$A$2:$A$290,'Line Output'!S$1,'Job Number'!$B$2:$B$290,'Line Output'!$C18,'Job Number'!$E$2:$E$290,'Line Output'!$A$17)</f>
        <v>0</v>
      </c>
      <c r="T18" s="219">
        <f>SUMIFS('Job Number'!$K$2:$K$290,'Job Number'!$A$2:$A$290,'Line Output'!T$1,'Job Number'!$B$2:$B$290,'Line Output'!$C18,'Job Number'!$E$2:$E$290,'Line Output'!$A$17)</f>
        <v>0</v>
      </c>
      <c r="U18" s="219">
        <f>SUMIFS('Job Number'!$K$2:$K$290,'Job Number'!$A$2:$A$290,'Line Output'!U$1,'Job Number'!$B$2:$B$290,'Line Output'!$C18,'Job Number'!$E$2:$E$290,'Line Output'!$A$17)</f>
        <v>0</v>
      </c>
      <c r="V18" s="219">
        <f>SUMIFS('Job Number'!$K$2:$K$290,'Job Number'!$A$2:$A$290,'Line Output'!V$1,'Job Number'!$B$2:$B$290,'Line Output'!$C18,'Job Number'!$E$2:$E$290,'Line Output'!$A$17)</f>
        <v>0</v>
      </c>
      <c r="W18" s="219">
        <f>SUMIFS('Job Number'!$K$2:$K$290,'Job Number'!$A$2:$A$290,'Line Output'!W$1,'Job Number'!$B$2:$B$290,'Line Output'!$C18,'Job Number'!$E$2:$E$290,'Line Output'!$A$17)</f>
        <v>0</v>
      </c>
      <c r="X18" s="219">
        <f>SUMIFS('Job Number'!$K$2:$K$290,'Job Number'!$A$2:$A$290,'Line Output'!X$1,'Job Number'!$B$2:$B$290,'Line Output'!$C18,'Job Number'!$E$2:$E$290,'Line Output'!$A$17)</f>
        <v>0</v>
      </c>
      <c r="Y18" s="219">
        <f>SUMIFS('Job Number'!$K$2:$K$290,'Job Number'!$A$2:$A$290,'Line Output'!Y$1,'Job Number'!$B$2:$B$290,'Line Output'!$C18,'Job Number'!$E$2:$E$290,'Line Output'!$A$17)</f>
        <v>0</v>
      </c>
      <c r="Z18" s="219">
        <f>SUMIFS('Job Number'!$K$2:$K$290,'Job Number'!$A$2:$A$290,'Line Output'!Z$1,'Job Number'!$B$2:$B$290,'Line Output'!$C18,'Job Number'!$E$2:$E$290,'Line Output'!$A$17)</f>
        <v>0</v>
      </c>
      <c r="AA18" s="219">
        <f>SUMIFS('Job Number'!$K$2:$K$290,'Job Number'!$A$2:$A$290,'Line Output'!AA$1,'Job Number'!$B$2:$B$290,'Line Output'!$C18,'Job Number'!$E$2:$E$290,'Line Output'!$A$17)</f>
        <v>0</v>
      </c>
      <c r="AB18" s="219">
        <f>SUMIFS('Job Number'!$K$2:$K$290,'Job Number'!$A$2:$A$290,'Line Output'!AB$1,'Job Number'!$B$2:$B$290,'Line Output'!$C18,'Job Number'!$E$2:$E$290,'Line Output'!$A$17)</f>
        <v>0</v>
      </c>
      <c r="AC18" s="219">
        <f>SUMIFS('Job Number'!$K$2:$K$290,'Job Number'!$A$2:$A$290,'Line Output'!AC$1,'Job Number'!$B$2:$B$290,'Line Output'!$C18,'Job Number'!$E$2:$E$290,'Line Output'!$A$17)</f>
        <v>0</v>
      </c>
      <c r="AD18" s="219">
        <f>SUMIFS('Job Number'!$K$2:$K$290,'Job Number'!$A$2:$A$290,'Line Output'!AD$1,'Job Number'!$B$2:$B$290,'Line Output'!$C18,'Job Number'!$E$2:$E$290,'Line Output'!$A$17)</f>
        <v>0</v>
      </c>
      <c r="AE18" s="219">
        <f>SUMIFS('Job Number'!$K$2:$K$290,'Job Number'!$A$2:$A$290,'Line Output'!AE$1,'Job Number'!$B$2:$B$290,'Line Output'!$C18,'Job Number'!$E$2:$E$290,'Line Output'!$A$17)</f>
        <v>0</v>
      </c>
      <c r="AF18" s="219">
        <f>SUMIFS('Job Number'!$K$2:$K$290,'Job Number'!$A$2:$A$290,'Line Output'!AF$1,'Job Number'!$B$2:$B$290,'Line Output'!$C18,'Job Number'!$E$2:$E$290,'Line Output'!$A$17)</f>
        <v>0</v>
      </c>
      <c r="AG18" s="219">
        <f>SUMIFS('Job Number'!$K$2:$K$290,'Job Number'!$A$2:$A$290,'Line Output'!AG$1,'Job Number'!$B$2:$B$290,'Line Output'!$C18,'Job Number'!$E$2:$E$290,'Line Output'!$A$17)</f>
        <v>0</v>
      </c>
      <c r="AH18" s="219">
        <f>SUMIFS('Job Number'!$K$2:$K$290,'Job Number'!$A$2:$A$290,'Line Output'!AH$1,'Job Number'!$B$2:$B$290,'Line Output'!$C18,'Job Number'!$E$2:$E$290,'Line Output'!$A$17)</f>
        <v>0</v>
      </c>
    </row>
    <row r="19" spans="2:34">
      <c r="B19" s="219"/>
      <c r="C19" s="231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</row>
    <row r="20" ht="13.5" customHeight="1" spans="1:34">
      <c r="A20" s="294" t="str">
        <f>'FG TYPE'!B15</f>
        <v>W01-03000024</v>
      </c>
      <c r="B20" s="294" t="str">
        <f>'FG TYPE'!C15</f>
        <v>0,260 A</v>
      </c>
      <c r="C20" s="229">
        <f>SUM(B21:B21)</f>
        <v>0</v>
      </c>
      <c r="D20" s="230">
        <f t="shared" ref="D20:AH20" si="6">SUM(D21:D21)</f>
        <v>0</v>
      </c>
      <c r="E20" s="230">
        <f t="shared" si="6"/>
        <v>0</v>
      </c>
      <c r="F20" s="230">
        <f t="shared" si="6"/>
        <v>0</v>
      </c>
      <c r="G20" s="230">
        <f t="shared" si="6"/>
        <v>0</v>
      </c>
      <c r="H20" s="230">
        <f t="shared" si="6"/>
        <v>0</v>
      </c>
      <c r="I20" s="230">
        <f t="shared" si="6"/>
        <v>0</v>
      </c>
      <c r="J20" s="230">
        <f t="shared" si="6"/>
        <v>0</v>
      </c>
      <c r="K20" s="230">
        <f t="shared" si="6"/>
        <v>0</v>
      </c>
      <c r="L20" s="230">
        <f t="shared" si="6"/>
        <v>0</v>
      </c>
      <c r="M20" s="230">
        <f t="shared" si="6"/>
        <v>0</v>
      </c>
      <c r="N20" s="230">
        <f t="shared" si="6"/>
        <v>0</v>
      </c>
      <c r="O20" s="230">
        <f t="shared" si="6"/>
        <v>0</v>
      </c>
      <c r="P20" s="230">
        <f t="shared" si="6"/>
        <v>0</v>
      </c>
      <c r="Q20" s="230">
        <f t="shared" si="6"/>
        <v>0</v>
      </c>
      <c r="R20" s="230">
        <f t="shared" si="6"/>
        <v>0</v>
      </c>
      <c r="S20" s="230">
        <f t="shared" si="6"/>
        <v>0</v>
      </c>
      <c r="T20" s="230">
        <f t="shared" si="6"/>
        <v>0</v>
      </c>
      <c r="U20" s="230">
        <f t="shared" si="6"/>
        <v>0</v>
      </c>
      <c r="V20" s="230">
        <f t="shared" si="6"/>
        <v>0</v>
      </c>
      <c r="W20" s="230">
        <f t="shared" si="6"/>
        <v>0</v>
      </c>
      <c r="X20" s="230">
        <f t="shared" si="6"/>
        <v>0</v>
      </c>
      <c r="Y20" s="230">
        <f t="shared" si="6"/>
        <v>0</v>
      </c>
      <c r="Z20" s="230">
        <f t="shared" si="6"/>
        <v>0</v>
      </c>
      <c r="AA20" s="230">
        <f t="shared" si="6"/>
        <v>0</v>
      </c>
      <c r="AB20" s="230">
        <f t="shared" si="6"/>
        <v>0</v>
      </c>
      <c r="AC20" s="230">
        <f t="shared" si="6"/>
        <v>0</v>
      </c>
      <c r="AD20" s="230">
        <f t="shared" si="6"/>
        <v>0</v>
      </c>
      <c r="AE20" s="230">
        <f t="shared" si="6"/>
        <v>0</v>
      </c>
      <c r="AF20" s="230">
        <f t="shared" si="6"/>
        <v>0</v>
      </c>
      <c r="AG20" s="230">
        <f t="shared" si="6"/>
        <v>0</v>
      </c>
      <c r="AH20" s="230">
        <f t="shared" si="6"/>
        <v>0</v>
      </c>
    </row>
    <row r="21" spans="2:34">
      <c r="B21" s="219">
        <f>SUM(D21:AG21)</f>
        <v>0</v>
      </c>
      <c r="C21" s="231" t="str">
        <f>'FG TYPE'!E15</f>
        <v>S01</v>
      </c>
      <c r="D21" s="219">
        <f>SUMIFS('Job Number'!$K$2:$K$290,'Job Number'!$A$2:$A$290,'Line Output'!D$1,'Job Number'!$B$2:$B$290,'Line Output'!$C21,'Job Number'!$E$2:$E$290,'Line Output'!$A$20)</f>
        <v>0</v>
      </c>
      <c r="E21" s="219">
        <f>SUMIFS('Job Number'!$K$2:$K$290,'Job Number'!$A$2:$A$290,'Line Output'!E$1,'Job Number'!$B$2:$B$290,'Line Output'!$C21,'Job Number'!$E$2:$E$290,'Line Output'!$A$20)</f>
        <v>0</v>
      </c>
      <c r="F21" s="219">
        <f>SUMIFS('Job Number'!$K$2:$K$290,'Job Number'!$A$2:$A$290,'Line Output'!F$1,'Job Number'!$B$2:$B$290,'Line Output'!$C21,'Job Number'!$E$2:$E$290,'Line Output'!$A$20)</f>
        <v>0</v>
      </c>
      <c r="G21" s="219">
        <f>SUMIFS('Job Number'!$K$2:$K$290,'Job Number'!$A$2:$A$290,'Line Output'!G$1,'Job Number'!$B$2:$B$290,'Line Output'!$C21,'Job Number'!$E$2:$E$290,'Line Output'!$A$20)</f>
        <v>0</v>
      </c>
      <c r="H21" s="219">
        <f>SUMIFS('Job Number'!$K$2:$K$290,'Job Number'!$A$2:$A$290,'Line Output'!H$1,'Job Number'!$B$2:$B$290,'Line Output'!$C21,'Job Number'!$E$2:$E$290,'Line Output'!$A$20)</f>
        <v>0</v>
      </c>
      <c r="I21" s="219">
        <f>SUMIFS('Job Number'!$K$2:$K$290,'Job Number'!$A$2:$A$290,'Line Output'!I$1,'Job Number'!$B$2:$B$290,'Line Output'!$C21,'Job Number'!$E$2:$E$290,'Line Output'!$A$20)</f>
        <v>0</v>
      </c>
      <c r="J21" s="219">
        <f>SUMIFS('Job Number'!$K$2:$K$290,'Job Number'!$A$2:$A$290,'Line Output'!J$1,'Job Number'!$B$2:$B$290,'Line Output'!$C21,'Job Number'!$E$2:$E$290,'Line Output'!$A$20)</f>
        <v>0</v>
      </c>
      <c r="K21" s="219">
        <f>SUMIFS('Job Number'!$K$2:$K$290,'Job Number'!$A$2:$A$290,'Line Output'!K$1,'Job Number'!$B$2:$B$290,'Line Output'!$C21,'Job Number'!$E$2:$E$290,'Line Output'!$A$20)</f>
        <v>0</v>
      </c>
      <c r="L21" s="219">
        <f>SUMIFS('Job Number'!$K$2:$K$290,'Job Number'!$A$2:$A$290,'Line Output'!L$1,'Job Number'!$B$2:$B$290,'Line Output'!$C21,'Job Number'!$E$2:$E$290,'Line Output'!$A$20)</f>
        <v>0</v>
      </c>
      <c r="M21" s="219">
        <f>SUMIFS('Job Number'!$K$2:$K$290,'Job Number'!$A$2:$A$290,'Line Output'!M$1,'Job Number'!$B$2:$B$290,'Line Output'!$C21,'Job Number'!$E$2:$E$290,'Line Output'!$A$20)</f>
        <v>0</v>
      </c>
      <c r="N21" s="219">
        <f>SUMIFS('Job Number'!$K$2:$K$290,'Job Number'!$A$2:$A$290,'Line Output'!N$1,'Job Number'!$B$2:$B$290,'Line Output'!$C21,'Job Number'!$E$2:$E$290,'Line Output'!$A$20)</f>
        <v>0</v>
      </c>
      <c r="O21" s="219">
        <f>SUMIFS('Job Number'!$K$2:$K$290,'Job Number'!$A$2:$A$290,'Line Output'!O$1,'Job Number'!$B$2:$B$290,'Line Output'!$C21,'Job Number'!$E$2:$E$290,'Line Output'!$A$20)</f>
        <v>0</v>
      </c>
      <c r="P21" s="219">
        <f>SUMIFS('Job Number'!$K$2:$K$290,'Job Number'!$A$2:$A$290,'Line Output'!P$1,'Job Number'!$B$2:$B$290,'Line Output'!$C21,'Job Number'!$E$2:$E$290,'Line Output'!$A$20)</f>
        <v>0</v>
      </c>
      <c r="Q21" s="219">
        <f>SUMIFS('Job Number'!$K$2:$K$290,'Job Number'!$A$2:$A$290,'Line Output'!Q$1,'Job Number'!$B$2:$B$290,'Line Output'!$C21,'Job Number'!$E$2:$E$290,'Line Output'!$A$20)</f>
        <v>0</v>
      </c>
      <c r="R21" s="219">
        <f>SUMIFS('Job Number'!$K$2:$K$290,'Job Number'!$A$2:$A$290,'Line Output'!R$1,'Job Number'!$B$2:$B$290,'Line Output'!$C21,'Job Number'!$E$2:$E$290,'Line Output'!$A$20)</f>
        <v>0</v>
      </c>
      <c r="S21" s="219">
        <f>SUMIFS('Job Number'!$K$2:$K$290,'Job Number'!$A$2:$A$290,'Line Output'!S$1,'Job Number'!$B$2:$B$290,'Line Output'!$C21,'Job Number'!$E$2:$E$290,'Line Output'!$A$20)</f>
        <v>0</v>
      </c>
      <c r="T21" s="219">
        <f>SUMIFS('Job Number'!$K$2:$K$290,'Job Number'!$A$2:$A$290,'Line Output'!T$1,'Job Number'!$B$2:$B$290,'Line Output'!$C21,'Job Number'!$E$2:$E$290,'Line Output'!$A$20)</f>
        <v>0</v>
      </c>
      <c r="U21" s="219">
        <f>SUMIFS('Job Number'!$K$2:$K$290,'Job Number'!$A$2:$A$290,'Line Output'!U$1,'Job Number'!$B$2:$B$290,'Line Output'!$C21,'Job Number'!$E$2:$E$290,'Line Output'!$A$20)</f>
        <v>0</v>
      </c>
      <c r="V21" s="219">
        <f>SUMIFS('Job Number'!$K$2:$K$290,'Job Number'!$A$2:$A$290,'Line Output'!V$1,'Job Number'!$B$2:$B$290,'Line Output'!$C21,'Job Number'!$E$2:$E$290,'Line Output'!$A$20)</f>
        <v>0</v>
      </c>
      <c r="W21" s="219">
        <f>SUMIFS('Job Number'!$K$2:$K$290,'Job Number'!$A$2:$A$290,'Line Output'!W$1,'Job Number'!$B$2:$B$290,'Line Output'!$C21,'Job Number'!$E$2:$E$290,'Line Output'!$A$20)</f>
        <v>0</v>
      </c>
      <c r="X21" s="219">
        <f>SUMIFS('Job Number'!$K$2:$K$290,'Job Number'!$A$2:$A$290,'Line Output'!X$1,'Job Number'!$B$2:$B$290,'Line Output'!$C21,'Job Number'!$E$2:$E$290,'Line Output'!$A$20)</f>
        <v>0</v>
      </c>
      <c r="Y21" s="219">
        <f>SUMIFS('Job Number'!$K$2:$K$290,'Job Number'!$A$2:$A$290,'Line Output'!Y$1,'Job Number'!$B$2:$B$290,'Line Output'!$C21,'Job Number'!$E$2:$E$290,'Line Output'!$A$20)</f>
        <v>0</v>
      </c>
      <c r="Z21" s="219">
        <f>SUMIFS('Job Number'!$K$2:$K$290,'Job Number'!$A$2:$A$290,'Line Output'!Z$1,'Job Number'!$B$2:$B$290,'Line Output'!$C21,'Job Number'!$E$2:$E$290,'Line Output'!$A$20)</f>
        <v>0</v>
      </c>
      <c r="AA21" s="219">
        <f>SUMIFS('Job Number'!$K$2:$K$290,'Job Number'!$A$2:$A$290,'Line Output'!AA$1,'Job Number'!$B$2:$B$290,'Line Output'!$C21,'Job Number'!$E$2:$E$290,'Line Output'!$A$20)</f>
        <v>0</v>
      </c>
      <c r="AB21" s="219">
        <f>SUMIFS('Job Number'!$K$2:$K$290,'Job Number'!$A$2:$A$290,'Line Output'!AB$1,'Job Number'!$B$2:$B$290,'Line Output'!$C21,'Job Number'!$E$2:$E$290,'Line Output'!$A$20)</f>
        <v>0</v>
      </c>
      <c r="AC21" s="219">
        <f>SUMIFS('Job Number'!$K$2:$K$290,'Job Number'!$A$2:$A$290,'Line Output'!AC$1,'Job Number'!$B$2:$B$290,'Line Output'!$C21,'Job Number'!$E$2:$E$290,'Line Output'!$A$20)</f>
        <v>0</v>
      </c>
      <c r="AD21" s="219">
        <f>SUMIFS('Job Number'!$K$2:$K$290,'Job Number'!$A$2:$A$290,'Line Output'!AD$1,'Job Number'!$B$2:$B$290,'Line Output'!$C21,'Job Number'!$E$2:$E$290,'Line Output'!$A$20)</f>
        <v>0</v>
      </c>
      <c r="AE21" s="219">
        <f>SUMIFS('Job Number'!$K$2:$K$290,'Job Number'!$A$2:$A$290,'Line Output'!AE$1,'Job Number'!$B$2:$B$290,'Line Output'!$C21,'Job Number'!$E$2:$E$290,'Line Output'!$A$20)</f>
        <v>0</v>
      </c>
      <c r="AF21" s="219">
        <f>SUMIFS('Job Number'!$K$2:$K$290,'Job Number'!$A$2:$A$290,'Line Output'!AF$1,'Job Number'!$B$2:$B$290,'Line Output'!$C21,'Job Number'!$E$2:$E$290,'Line Output'!$A$20)</f>
        <v>0</v>
      </c>
      <c r="AG21" s="219">
        <f>SUMIFS('Job Number'!$K$2:$K$290,'Job Number'!$A$2:$A$290,'Line Output'!AG$1,'Job Number'!$B$2:$B$290,'Line Output'!$C21,'Job Number'!$E$2:$E$290,'Line Output'!$A$20)</f>
        <v>0</v>
      </c>
      <c r="AH21" s="219">
        <f>SUMIFS('Job Number'!$K$2:$K$290,'Job Number'!$A$2:$A$290,'Line Output'!AH$1,'Job Number'!$B$2:$B$290,'Line Output'!$C21,'Job Number'!$E$2:$E$290,'Line Output'!$A$20)</f>
        <v>0</v>
      </c>
    </row>
    <row r="22" spans="2:34">
      <c r="B22" s="219"/>
      <c r="C22" s="231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</row>
    <row r="23" ht="13.5" customHeight="1" spans="1:34">
      <c r="A23" s="294" t="str">
        <f>'FG TYPE'!B16</f>
        <v>W01-03000032</v>
      </c>
      <c r="B23" s="294" t="str">
        <f>'FG TYPE'!C16</f>
        <v>0,320 A</v>
      </c>
      <c r="C23" s="229">
        <f>SUM(B24:B24)</f>
        <v>0</v>
      </c>
      <c r="D23" s="230">
        <f t="shared" ref="D23:AH23" si="7">SUM(D24:D24)</f>
        <v>0</v>
      </c>
      <c r="E23" s="230">
        <f t="shared" si="7"/>
        <v>0</v>
      </c>
      <c r="F23" s="230">
        <f t="shared" si="7"/>
        <v>0</v>
      </c>
      <c r="G23" s="230">
        <f t="shared" si="7"/>
        <v>0</v>
      </c>
      <c r="H23" s="230">
        <f t="shared" si="7"/>
        <v>0</v>
      </c>
      <c r="I23" s="230">
        <f t="shared" si="7"/>
        <v>0</v>
      </c>
      <c r="J23" s="230">
        <f t="shared" si="7"/>
        <v>0</v>
      </c>
      <c r="K23" s="230">
        <f t="shared" si="7"/>
        <v>0</v>
      </c>
      <c r="L23" s="230">
        <f t="shared" si="7"/>
        <v>0</v>
      </c>
      <c r="M23" s="230">
        <f t="shared" si="7"/>
        <v>0</v>
      </c>
      <c r="N23" s="230">
        <f t="shared" si="7"/>
        <v>0</v>
      </c>
      <c r="O23" s="230">
        <f t="shared" si="7"/>
        <v>0</v>
      </c>
      <c r="P23" s="230">
        <f t="shared" si="7"/>
        <v>0</v>
      </c>
      <c r="Q23" s="230">
        <f t="shared" si="7"/>
        <v>0</v>
      </c>
      <c r="R23" s="230">
        <f t="shared" si="7"/>
        <v>0</v>
      </c>
      <c r="S23" s="230">
        <f t="shared" si="7"/>
        <v>0</v>
      </c>
      <c r="T23" s="230">
        <f t="shared" si="7"/>
        <v>0</v>
      </c>
      <c r="U23" s="230">
        <f t="shared" si="7"/>
        <v>0</v>
      </c>
      <c r="V23" s="230">
        <f t="shared" si="7"/>
        <v>0</v>
      </c>
      <c r="W23" s="230">
        <f t="shared" si="7"/>
        <v>0</v>
      </c>
      <c r="X23" s="230">
        <f t="shared" si="7"/>
        <v>0</v>
      </c>
      <c r="Y23" s="230">
        <f t="shared" si="7"/>
        <v>0</v>
      </c>
      <c r="Z23" s="230">
        <f t="shared" si="7"/>
        <v>0</v>
      </c>
      <c r="AA23" s="230">
        <f t="shared" si="7"/>
        <v>0</v>
      </c>
      <c r="AB23" s="230">
        <f t="shared" si="7"/>
        <v>0</v>
      </c>
      <c r="AC23" s="230">
        <f t="shared" si="7"/>
        <v>0</v>
      </c>
      <c r="AD23" s="230">
        <f t="shared" si="7"/>
        <v>0</v>
      </c>
      <c r="AE23" s="230">
        <f t="shared" si="7"/>
        <v>0</v>
      </c>
      <c r="AF23" s="230">
        <f t="shared" si="7"/>
        <v>0</v>
      </c>
      <c r="AG23" s="230">
        <f t="shared" si="7"/>
        <v>0</v>
      </c>
      <c r="AH23" s="230">
        <f t="shared" si="7"/>
        <v>0</v>
      </c>
    </row>
    <row r="24" spans="2:34">
      <c r="B24" s="219">
        <f>SUM(D24:AG24)</f>
        <v>0</v>
      </c>
      <c r="C24" s="231" t="str">
        <f>'FG TYPE'!E16</f>
        <v>S01</v>
      </c>
      <c r="D24" s="219">
        <f>SUMIFS('Job Number'!$K$2:$K$290,'Job Number'!$A$2:$A$290,'Line Output'!D$1,'Job Number'!$B$2:$B$290,'Line Output'!$C24,'Job Number'!$E$2:$E$290,'Line Output'!$A$23)</f>
        <v>0</v>
      </c>
      <c r="E24" s="219">
        <f>SUMIFS('Job Number'!$K$2:$K$290,'Job Number'!$A$2:$A$290,'Line Output'!E$1,'Job Number'!$B$2:$B$290,'Line Output'!$C24,'Job Number'!$E$2:$E$290,'Line Output'!$A$23)</f>
        <v>0</v>
      </c>
      <c r="F24" s="219">
        <f>SUMIFS('Job Number'!$K$2:$K$290,'Job Number'!$A$2:$A$290,'Line Output'!F$1,'Job Number'!$B$2:$B$290,'Line Output'!$C24,'Job Number'!$E$2:$E$290,'Line Output'!$A$23)</f>
        <v>0</v>
      </c>
      <c r="G24" s="219">
        <f>SUMIFS('Job Number'!$K$2:$K$290,'Job Number'!$A$2:$A$290,'Line Output'!G$1,'Job Number'!$B$2:$B$290,'Line Output'!$C24,'Job Number'!$E$2:$E$290,'Line Output'!$A$23)</f>
        <v>0</v>
      </c>
      <c r="H24" s="219">
        <f>SUMIFS('Job Number'!$K$2:$K$290,'Job Number'!$A$2:$A$290,'Line Output'!H$1,'Job Number'!$B$2:$B$290,'Line Output'!$C24,'Job Number'!$E$2:$E$290,'Line Output'!$A$23)</f>
        <v>0</v>
      </c>
      <c r="I24" s="219">
        <f>SUMIFS('Job Number'!$K$2:$K$290,'Job Number'!$A$2:$A$290,'Line Output'!I$1,'Job Number'!$B$2:$B$290,'Line Output'!$C24,'Job Number'!$E$2:$E$290,'Line Output'!$A$23)</f>
        <v>0</v>
      </c>
      <c r="J24" s="219">
        <f>SUMIFS('Job Number'!$K$2:$K$290,'Job Number'!$A$2:$A$290,'Line Output'!J$1,'Job Number'!$B$2:$B$290,'Line Output'!$C24,'Job Number'!$E$2:$E$290,'Line Output'!$A$23)</f>
        <v>0</v>
      </c>
      <c r="K24" s="219">
        <f>SUMIFS('Job Number'!$K$2:$K$290,'Job Number'!$A$2:$A$290,'Line Output'!K$1,'Job Number'!$B$2:$B$290,'Line Output'!$C24,'Job Number'!$E$2:$E$290,'Line Output'!$A$23)</f>
        <v>0</v>
      </c>
      <c r="L24" s="219">
        <f>SUMIFS('Job Number'!$K$2:$K$290,'Job Number'!$A$2:$A$290,'Line Output'!L$1,'Job Number'!$B$2:$B$290,'Line Output'!$C24,'Job Number'!$E$2:$E$290,'Line Output'!$A$23)</f>
        <v>0</v>
      </c>
      <c r="M24" s="219">
        <f>SUMIFS('Job Number'!$K$2:$K$290,'Job Number'!$A$2:$A$290,'Line Output'!M$1,'Job Number'!$B$2:$B$290,'Line Output'!$C24,'Job Number'!$E$2:$E$290,'Line Output'!$A$23)</f>
        <v>0</v>
      </c>
      <c r="N24" s="219">
        <f>SUMIFS('Job Number'!$K$2:$K$290,'Job Number'!$A$2:$A$290,'Line Output'!N$1,'Job Number'!$B$2:$B$290,'Line Output'!$C24,'Job Number'!$E$2:$E$290,'Line Output'!$A$23)</f>
        <v>0</v>
      </c>
      <c r="O24" s="219">
        <f>SUMIFS('Job Number'!$K$2:$K$290,'Job Number'!$A$2:$A$290,'Line Output'!O$1,'Job Number'!$B$2:$B$290,'Line Output'!$C24,'Job Number'!$E$2:$E$290,'Line Output'!$A$23)</f>
        <v>0</v>
      </c>
      <c r="P24" s="219">
        <f>SUMIFS('Job Number'!$K$2:$K$290,'Job Number'!$A$2:$A$290,'Line Output'!P$1,'Job Number'!$B$2:$B$290,'Line Output'!$C24,'Job Number'!$E$2:$E$290,'Line Output'!$A$23)</f>
        <v>0</v>
      </c>
      <c r="Q24" s="219">
        <f>SUMIFS('Job Number'!$K$2:$K$290,'Job Number'!$A$2:$A$290,'Line Output'!Q$1,'Job Number'!$B$2:$B$290,'Line Output'!$C24,'Job Number'!$E$2:$E$290,'Line Output'!$A$23)</f>
        <v>0</v>
      </c>
      <c r="R24" s="219">
        <f>SUMIFS('Job Number'!$K$2:$K$290,'Job Number'!$A$2:$A$290,'Line Output'!R$1,'Job Number'!$B$2:$B$290,'Line Output'!$C24,'Job Number'!$E$2:$E$290,'Line Output'!$A$23)</f>
        <v>0</v>
      </c>
      <c r="S24" s="219">
        <f>SUMIFS('Job Number'!$K$2:$K$290,'Job Number'!$A$2:$A$290,'Line Output'!S$1,'Job Number'!$B$2:$B$290,'Line Output'!$C24,'Job Number'!$E$2:$E$290,'Line Output'!$A$23)</f>
        <v>0</v>
      </c>
      <c r="T24" s="219">
        <f>SUMIFS('Job Number'!$K$2:$K$290,'Job Number'!$A$2:$A$290,'Line Output'!T$1,'Job Number'!$B$2:$B$290,'Line Output'!$C24,'Job Number'!$E$2:$E$290,'Line Output'!$A$23)</f>
        <v>0</v>
      </c>
      <c r="U24" s="219">
        <f>SUMIFS('Job Number'!$K$2:$K$290,'Job Number'!$A$2:$A$290,'Line Output'!U$1,'Job Number'!$B$2:$B$290,'Line Output'!$C24,'Job Number'!$E$2:$E$290,'Line Output'!$A$23)</f>
        <v>0</v>
      </c>
      <c r="V24" s="219">
        <f>SUMIFS('Job Number'!$K$2:$K$290,'Job Number'!$A$2:$A$290,'Line Output'!V$1,'Job Number'!$B$2:$B$290,'Line Output'!$C24,'Job Number'!$E$2:$E$290,'Line Output'!$A$23)</f>
        <v>0</v>
      </c>
      <c r="W24" s="219">
        <f>SUMIFS('Job Number'!$K$2:$K$290,'Job Number'!$A$2:$A$290,'Line Output'!W$1,'Job Number'!$B$2:$B$290,'Line Output'!$C24,'Job Number'!$E$2:$E$290,'Line Output'!$A$23)</f>
        <v>0</v>
      </c>
      <c r="X24" s="219">
        <f>SUMIFS('Job Number'!$K$2:$K$290,'Job Number'!$A$2:$A$290,'Line Output'!X$1,'Job Number'!$B$2:$B$290,'Line Output'!$C24,'Job Number'!$E$2:$E$290,'Line Output'!$A$23)</f>
        <v>0</v>
      </c>
      <c r="Y24" s="219">
        <f>SUMIFS('Job Number'!$K$2:$K$290,'Job Number'!$A$2:$A$290,'Line Output'!Y$1,'Job Number'!$B$2:$B$290,'Line Output'!$C24,'Job Number'!$E$2:$E$290,'Line Output'!$A$23)</f>
        <v>0</v>
      </c>
      <c r="Z24" s="219">
        <f>SUMIFS('Job Number'!$K$2:$K$290,'Job Number'!$A$2:$A$290,'Line Output'!Z$1,'Job Number'!$B$2:$B$290,'Line Output'!$C24,'Job Number'!$E$2:$E$290,'Line Output'!$A$23)</f>
        <v>0</v>
      </c>
      <c r="AA24" s="219">
        <f>SUMIFS('Job Number'!$K$2:$K$290,'Job Number'!$A$2:$A$290,'Line Output'!AA$1,'Job Number'!$B$2:$B$290,'Line Output'!$C24,'Job Number'!$E$2:$E$290,'Line Output'!$A$23)</f>
        <v>0</v>
      </c>
      <c r="AB24" s="219">
        <f>SUMIFS('Job Number'!$K$2:$K$290,'Job Number'!$A$2:$A$290,'Line Output'!AB$1,'Job Number'!$B$2:$B$290,'Line Output'!$C24,'Job Number'!$E$2:$E$290,'Line Output'!$A$23)</f>
        <v>0</v>
      </c>
      <c r="AC24" s="219">
        <f>SUMIFS('Job Number'!$K$2:$K$290,'Job Number'!$A$2:$A$290,'Line Output'!AC$1,'Job Number'!$B$2:$B$290,'Line Output'!$C24,'Job Number'!$E$2:$E$290,'Line Output'!$A$23)</f>
        <v>0</v>
      </c>
      <c r="AD24" s="219">
        <f>SUMIFS('Job Number'!$K$2:$K$290,'Job Number'!$A$2:$A$290,'Line Output'!AD$1,'Job Number'!$B$2:$B$290,'Line Output'!$C24,'Job Number'!$E$2:$E$290,'Line Output'!$A$23)</f>
        <v>0</v>
      </c>
      <c r="AE24" s="219">
        <f>SUMIFS('Job Number'!$K$2:$K$290,'Job Number'!$A$2:$A$290,'Line Output'!AE$1,'Job Number'!$B$2:$B$290,'Line Output'!$C24,'Job Number'!$E$2:$E$290,'Line Output'!$A$23)</f>
        <v>0</v>
      </c>
      <c r="AF24" s="219">
        <f>SUMIFS('Job Number'!$K$2:$K$290,'Job Number'!$A$2:$A$290,'Line Output'!AF$1,'Job Number'!$B$2:$B$290,'Line Output'!$C24,'Job Number'!$E$2:$E$290,'Line Output'!$A$23)</f>
        <v>0</v>
      </c>
      <c r="AG24" s="219">
        <f>SUMIFS('Job Number'!$K$2:$K$290,'Job Number'!$A$2:$A$290,'Line Output'!AG$1,'Job Number'!$B$2:$B$290,'Line Output'!$C24,'Job Number'!$E$2:$E$290,'Line Output'!$A$23)</f>
        <v>0</v>
      </c>
      <c r="AH24" s="219">
        <f>SUMIFS('Job Number'!$K$2:$K$290,'Job Number'!$A$2:$A$290,'Line Output'!AH$1,'Job Number'!$B$2:$B$290,'Line Output'!$C24,'Job Number'!$E$2:$E$290,'Line Output'!$A$23)</f>
        <v>0</v>
      </c>
    </row>
    <row r="25" spans="2:34">
      <c r="B25" s="222"/>
      <c r="C25" s="231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</row>
    <row r="26" ht="13.5" customHeight="1" spans="1:34">
      <c r="A26" s="294" t="str">
        <f>'FG TYPE'!B8</f>
        <v>W01-04040001</v>
      </c>
      <c r="B26" s="294" t="str">
        <f>'FG TYPE'!C8</f>
        <v>0,080 UEW</v>
      </c>
      <c r="C26" s="229">
        <f>SUM(B27:B27)</f>
        <v>1673.18</v>
      </c>
      <c r="D26" s="230">
        <f t="shared" ref="D26:AH26" si="8">SUM(D27:D27)</f>
        <v>224.62</v>
      </c>
      <c r="E26" s="230">
        <f t="shared" si="8"/>
        <v>161.74</v>
      </c>
      <c r="F26" s="230">
        <f t="shared" si="8"/>
        <v>0</v>
      </c>
      <c r="G26" s="230">
        <f t="shared" si="8"/>
        <v>3.86</v>
      </c>
      <c r="H26" s="230">
        <f t="shared" si="8"/>
        <v>0</v>
      </c>
      <c r="I26" s="230">
        <f t="shared" si="8"/>
        <v>0</v>
      </c>
      <c r="J26" s="230">
        <f t="shared" si="8"/>
        <v>0</v>
      </c>
      <c r="K26" s="230">
        <f t="shared" si="8"/>
        <v>0</v>
      </c>
      <c r="L26" s="230">
        <f t="shared" si="8"/>
        <v>0</v>
      </c>
      <c r="M26" s="230">
        <f t="shared" si="8"/>
        <v>0</v>
      </c>
      <c r="N26" s="230">
        <f t="shared" si="8"/>
        <v>0</v>
      </c>
      <c r="O26" s="230">
        <f t="shared" si="8"/>
        <v>146.8</v>
      </c>
      <c r="P26" s="230">
        <f t="shared" si="8"/>
        <v>154.6</v>
      </c>
      <c r="Q26" s="230">
        <f t="shared" si="8"/>
        <v>29.44</v>
      </c>
      <c r="R26" s="230">
        <f t="shared" si="8"/>
        <v>0</v>
      </c>
      <c r="S26" s="230">
        <f t="shared" si="8"/>
        <v>0</v>
      </c>
      <c r="T26" s="230">
        <f t="shared" si="8"/>
        <v>0</v>
      </c>
      <c r="U26" s="230">
        <f t="shared" si="8"/>
        <v>0</v>
      </c>
      <c r="V26" s="230">
        <f t="shared" si="8"/>
        <v>96.04</v>
      </c>
      <c r="W26" s="230">
        <f t="shared" si="8"/>
        <v>131.66</v>
      </c>
      <c r="X26" s="230">
        <f t="shared" si="8"/>
        <v>98.02</v>
      </c>
      <c r="Y26" s="230">
        <f t="shared" si="8"/>
        <v>65.76</v>
      </c>
      <c r="Z26" s="230">
        <f t="shared" si="8"/>
        <v>0</v>
      </c>
      <c r="AA26" s="230">
        <f t="shared" si="8"/>
        <v>0</v>
      </c>
      <c r="AB26" s="230">
        <f t="shared" si="8"/>
        <v>111.94</v>
      </c>
      <c r="AC26" s="230">
        <f t="shared" si="8"/>
        <v>204.92</v>
      </c>
      <c r="AD26" s="230">
        <f t="shared" si="8"/>
        <v>195.84</v>
      </c>
      <c r="AE26" s="230">
        <f t="shared" si="8"/>
        <v>47.94</v>
      </c>
      <c r="AF26" s="230">
        <f t="shared" si="8"/>
        <v>0</v>
      </c>
      <c r="AG26" s="230">
        <f t="shared" si="8"/>
        <v>0</v>
      </c>
      <c r="AH26" s="230">
        <f t="shared" si="8"/>
        <v>0</v>
      </c>
    </row>
    <row r="27" spans="2:34">
      <c r="B27" s="219">
        <f>SUM(D27:AG27)</f>
        <v>1673.18</v>
      </c>
      <c r="C27" s="231" t="str">
        <f>'FG TYPE'!E8</f>
        <v>S01</v>
      </c>
      <c r="D27" s="219">
        <f>SUMIFS('Job Number'!$K$2:$K$290,'Job Number'!$A$2:$A$290,'Line Output'!D$1,'Job Number'!$B$2:$B$290,'Line Output'!$C27,'Job Number'!$E$2:$E$290,'Line Output'!$A$26)</f>
        <v>224.62</v>
      </c>
      <c r="E27" s="219">
        <f>SUMIFS('Job Number'!$K$2:$K$290,'Job Number'!$A$2:$A$290,'Line Output'!E$1,'Job Number'!$B$2:$B$290,'Line Output'!$C27,'Job Number'!$E$2:$E$290,'Line Output'!$A$26)</f>
        <v>161.74</v>
      </c>
      <c r="F27" s="219">
        <f>SUMIFS('Job Number'!$K$2:$K$290,'Job Number'!$A$2:$A$290,'Line Output'!F$1,'Job Number'!$B$2:$B$290,'Line Output'!$C27,'Job Number'!$E$2:$E$290,'Line Output'!$A$26)</f>
        <v>0</v>
      </c>
      <c r="G27" s="219">
        <f>SUMIFS('Job Number'!$K$2:$K$290,'Job Number'!$A$2:$A$290,'Line Output'!G$1,'Job Number'!$B$2:$B$290,'Line Output'!$C27,'Job Number'!$E$2:$E$290,'Line Output'!$A$26)</f>
        <v>3.86</v>
      </c>
      <c r="H27" s="219">
        <f>SUMIFS('Job Number'!$K$2:$K$290,'Job Number'!$A$2:$A$290,'Line Output'!H$1,'Job Number'!$B$2:$B$290,'Line Output'!$C27,'Job Number'!$E$2:$E$290,'Line Output'!$A$26)</f>
        <v>0</v>
      </c>
      <c r="I27" s="219">
        <f>SUMIFS('Job Number'!$K$2:$K$290,'Job Number'!$A$2:$A$290,'Line Output'!I$1,'Job Number'!$B$2:$B$290,'Line Output'!$C27,'Job Number'!$E$2:$E$290,'Line Output'!$A$26)</f>
        <v>0</v>
      </c>
      <c r="J27" s="219">
        <f>SUMIFS('Job Number'!$K$2:$K$290,'Job Number'!$A$2:$A$290,'Line Output'!J$1,'Job Number'!$B$2:$B$290,'Line Output'!$C27,'Job Number'!$E$2:$E$290,'Line Output'!$A$26)</f>
        <v>0</v>
      </c>
      <c r="K27" s="219">
        <f>SUMIFS('Job Number'!$K$2:$K$290,'Job Number'!$A$2:$A$290,'Line Output'!K$1,'Job Number'!$B$2:$B$290,'Line Output'!$C27,'Job Number'!$E$2:$E$290,'Line Output'!$A$26)</f>
        <v>0</v>
      </c>
      <c r="L27" s="219">
        <f>SUMIFS('Job Number'!$K$2:$K$290,'Job Number'!$A$2:$A$290,'Line Output'!L$1,'Job Number'!$B$2:$B$290,'Line Output'!$C27,'Job Number'!$E$2:$E$290,'Line Output'!$A$26)</f>
        <v>0</v>
      </c>
      <c r="M27" s="219">
        <f>SUMIFS('Job Number'!$K$2:$K$290,'Job Number'!$A$2:$A$290,'Line Output'!M$1,'Job Number'!$B$2:$B$290,'Line Output'!$C27,'Job Number'!$E$2:$E$290,'Line Output'!$A$26)</f>
        <v>0</v>
      </c>
      <c r="N27" s="219">
        <f>SUMIFS('Job Number'!$K$2:$K$290,'Job Number'!$A$2:$A$290,'Line Output'!N$1,'Job Number'!$B$2:$B$290,'Line Output'!$C27,'Job Number'!$E$2:$E$290,'Line Output'!$A$26)</f>
        <v>0</v>
      </c>
      <c r="O27" s="219">
        <f>SUMIFS('Job Number'!$K$2:$K$290,'Job Number'!$A$2:$A$290,'Line Output'!O$1,'Job Number'!$B$2:$B$290,'Line Output'!$C27,'Job Number'!$E$2:$E$290,'Line Output'!$A$26)</f>
        <v>146.8</v>
      </c>
      <c r="P27" s="219">
        <f>SUMIFS('Job Number'!$K$2:$K$290,'Job Number'!$A$2:$A$290,'Line Output'!P$1,'Job Number'!$B$2:$B$290,'Line Output'!$C27,'Job Number'!$E$2:$E$290,'Line Output'!$A$26)</f>
        <v>154.6</v>
      </c>
      <c r="Q27" s="219">
        <f>SUMIFS('Job Number'!$K$2:$K$290,'Job Number'!$A$2:$A$290,'Line Output'!Q$1,'Job Number'!$B$2:$B$290,'Line Output'!$C27,'Job Number'!$E$2:$E$290,'Line Output'!$A$26)</f>
        <v>29.44</v>
      </c>
      <c r="R27" s="219">
        <f>SUMIFS('Job Number'!$K$2:$K$290,'Job Number'!$A$2:$A$290,'Line Output'!R$1,'Job Number'!$B$2:$B$290,'Line Output'!$C27,'Job Number'!$E$2:$E$290,'Line Output'!$A$26)</f>
        <v>0</v>
      </c>
      <c r="S27" s="219">
        <f>SUMIFS('Job Number'!$K$2:$K$290,'Job Number'!$A$2:$A$290,'Line Output'!S$1,'Job Number'!$B$2:$B$290,'Line Output'!$C27,'Job Number'!$E$2:$E$290,'Line Output'!$A$26)</f>
        <v>0</v>
      </c>
      <c r="T27" s="219">
        <f>SUMIFS('Job Number'!$K$2:$K$290,'Job Number'!$A$2:$A$290,'Line Output'!T$1,'Job Number'!$B$2:$B$290,'Line Output'!$C27,'Job Number'!$E$2:$E$290,'Line Output'!$A$26)</f>
        <v>0</v>
      </c>
      <c r="U27" s="219">
        <f>SUMIFS('Job Number'!$K$2:$K$290,'Job Number'!$A$2:$A$290,'Line Output'!U$1,'Job Number'!$B$2:$B$290,'Line Output'!$C27,'Job Number'!$E$2:$E$290,'Line Output'!$A$26)</f>
        <v>0</v>
      </c>
      <c r="V27" s="219">
        <f>SUMIFS('Job Number'!$K$2:$K$290,'Job Number'!$A$2:$A$290,'Line Output'!V$1,'Job Number'!$B$2:$B$290,'Line Output'!$C27,'Job Number'!$E$2:$E$290,'Line Output'!$A$26)</f>
        <v>96.04</v>
      </c>
      <c r="W27" s="219">
        <f>SUMIFS('Job Number'!$K$2:$K$290,'Job Number'!$A$2:$A$290,'Line Output'!W$1,'Job Number'!$B$2:$B$290,'Line Output'!$C27,'Job Number'!$E$2:$E$290,'Line Output'!$A$26)</f>
        <v>131.66</v>
      </c>
      <c r="X27" s="219">
        <f>SUMIFS('Job Number'!$K$2:$K$290,'Job Number'!$A$2:$A$290,'Line Output'!X$1,'Job Number'!$B$2:$B$290,'Line Output'!$C27,'Job Number'!$E$2:$E$290,'Line Output'!$A$26)</f>
        <v>98.02</v>
      </c>
      <c r="Y27" s="219">
        <f>SUMIFS('Job Number'!$K$2:$K$290,'Job Number'!$A$2:$A$290,'Line Output'!Y$1,'Job Number'!$B$2:$B$290,'Line Output'!$C27,'Job Number'!$E$2:$E$290,'Line Output'!$A$26)</f>
        <v>65.76</v>
      </c>
      <c r="Z27" s="219">
        <f>SUMIFS('Job Number'!$K$2:$K$290,'Job Number'!$A$2:$A$290,'Line Output'!Z$1,'Job Number'!$B$2:$B$290,'Line Output'!$C27,'Job Number'!$E$2:$E$290,'Line Output'!$A$26)</f>
        <v>0</v>
      </c>
      <c r="AA27" s="219">
        <f>SUMIFS('Job Number'!$K$2:$K$290,'Job Number'!$A$2:$A$290,'Line Output'!AA$1,'Job Number'!$B$2:$B$290,'Line Output'!$C27,'Job Number'!$E$2:$E$290,'Line Output'!$A$26)</f>
        <v>0</v>
      </c>
      <c r="AB27" s="219">
        <f>SUMIFS('Job Number'!$K$2:$K$290,'Job Number'!$A$2:$A$290,'Line Output'!AB$1,'Job Number'!$B$2:$B$290,'Line Output'!$C27,'Job Number'!$E$2:$E$290,'Line Output'!$A$26)</f>
        <v>111.94</v>
      </c>
      <c r="AC27" s="219">
        <f>SUMIFS('Job Number'!$K$2:$K$290,'Job Number'!$A$2:$A$290,'Line Output'!AC$1,'Job Number'!$B$2:$B$290,'Line Output'!$C27,'Job Number'!$E$2:$E$290,'Line Output'!$A$26)</f>
        <v>204.92</v>
      </c>
      <c r="AD27" s="219">
        <f>SUMIFS('Job Number'!$K$2:$K$290,'Job Number'!$A$2:$A$290,'Line Output'!AD$1,'Job Number'!$B$2:$B$290,'Line Output'!$C27,'Job Number'!$E$2:$E$290,'Line Output'!$A$26)</f>
        <v>195.84</v>
      </c>
      <c r="AE27" s="219">
        <f>SUMIFS('Job Number'!$K$2:$K$290,'Job Number'!$A$2:$A$290,'Line Output'!AE$1,'Job Number'!$B$2:$B$290,'Line Output'!$C27,'Job Number'!$E$2:$E$290,'Line Output'!$A$26)</f>
        <v>47.94</v>
      </c>
      <c r="AF27" s="219">
        <f>SUMIFS('Job Number'!$K$2:$K$290,'Job Number'!$A$2:$A$290,'Line Output'!AF$1,'Job Number'!$B$2:$B$290,'Line Output'!$C27,'Job Number'!$E$2:$E$290,'Line Output'!$A$26)</f>
        <v>0</v>
      </c>
      <c r="AG27" s="219">
        <f>SUMIFS('Job Number'!$K$2:$K$290,'Job Number'!$A$2:$A$290,'Line Output'!AG$1,'Job Number'!$B$2:$B$290,'Line Output'!$C27,'Job Number'!$E$2:$E$290,'Line Output'!$A$26)</f>
        <v>0</v>
      </c>
      <c r="AH27" s="219">
        <f>SUMIFS('Job Number'!$K$2:$K$290,'Job Number'!$A$2:$A$290,'Line Output'!AH$1,'Job Number'!$B$2:$B$290,'Line Output'!$C27,'Job Number'!$E$2:$E$290,'Line Output'!$A$26)</f>
        <v>0</v>
      </c>
    </row>
    <row r="28" spans="2:34">
      <c r="B28" s="222"/>
      <c r="C28" s="231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</row>
    <row r="29" ht="13.5" customHeight="1" spans="1:34">
      <c r="A29" s="294" t="str">
        <f>'FG TYPE'!B9</f>
        <v>W01-04040011-Y</v>
      </c>
      <c r="B29" s="294" t="str">
        <f>'FG TYPE'!C9</f>
        <v>0,080 T</v>
      </c>
      <c r="C29" s="229">
        <f>SUM(B30:B30)</f>
        <v>86.14</v>
      </c>
      <c r="D29" s="230">
        <f t="shared" ref="D29:AH29" si="9">SUM(D30:D30)</f>
        <v>0</v>
      </c>
      <c r="E29" s="230">
        <f t="shared" si="9"/>
        <v>0</v>
      </c>
      <c r="F29" s="230">
        <f t="shared" si="9"/>
        <v>0</v>
      </c>
      <c r="G29" s="230">
        <f t="shared" si="9"/>
        <v>0</v>
      </c>
      <c r="H29" s="230">
        <f t="shared" si="9"/>
        <v>9.02</v>
      </c>
      <c r="I29" s="230">
        <f t="shared" si="9"/>
        <v>6.2</v>
      </c>
      <c r="J29" s="230">
        <f t="shared" si="9"/>
        <v>0</v>
      </c>
      <c r="K29" s="230">
        <f t="shared" si="9"/>
        <v>3.76</v>
      </c>
      <c r="L29" s="230">
        <f t="shared" si="9"/>
        <v>0</v>
      </c>
      <c r="M29" s="230">
        <f t="shared" si="9"/>
        <v>0</v>
      </c>
      <c r="N29" s="230">
        <f t="shared" si="9"/>
        <v>0</v>
      </c>
      <c r="O29" s="230">
        <f t="shared" si="9"/>
        <v>0</v>
      </c>
      <c r="P29" s="230">
        <f t="shared" si="9"/>
        <v>0</v>
      </c>
      <c r="Q29" s="230">
        <f t="shared" si="9"/>
        <v>0</v>
      </c>
      <c r="R29" s="230">
        <f t="shared" si="9"/>
        <v>0</v>
      </c>
      <c r="S29" s="230">
        <f t="shared" si="9"/>
        <v>0</v>
      </c>
      <c r="T29" s="230">
        <f t="shared" si="9"/>
        <v>0</v>
      </c>
      <c r="U29" s="230">
        <f t="shared" si="9"/>
        <v>0</v>
      </c>
      <c r="V29" s="230">
        <f t="shared" si="9"/>
        <v>0</v>
      </c>
      <c r="W29" s="230">
        <f t="shared" si="9"/>
        <v>0</v>
      </c>
      <c r="X29" s="230">
        <f t="shared" si="9"/>
        <v>8.58</v>
      </c>
      <c r="Y29" s="230">
        <f t="shared" si="9"/>
        <v>12.98</v>
      </c>
      <c r="Z29" s="230">
        <f t="shared" si="9"/>
        <v>0</v>
      </c>
      <c r="AA29" s="230">
        <f t="shared" si="9"/>
        <v>0</v>
      </c>
      <c r="AB29" s="230">
        <f t="shared" si="9"/>
        <v>12.96</v>
      </c>
      <c r="AC29" s="230">
        <f t="shared" si="9"/>
        <v>12.58</v>
      </c>
      <c r="AD29" s="230">
        <f t="shared" si="9"/>
        <v>10.74</v>
      </c>
      <c r="AE29" s="230">
        <f t="shared" si="9"/>
        <v>9.32</v>
      </c>
      <c r="AF29" s="230">
        <f t="shared" si="9"/>
        <v>0</v>
      </c>
      <c r="AG29" s="230">
        <f t="shared" si="9"/>
        <v>0</v>
      </c>
      <c r="AH29" s="230">
        <f t="shared" si="9"/>
        <v>0</v>
      </c>
    </row>
    <row r="30" spans="2:34">
      <c r="B30" s="219">
        <f>SUM(D30:AG30)</f>
        <v>86.14</v>
      </c>
      <c r="C30" s="231" t="str">
        <f>'FG TYPE'!E9</f>
        <v>S01</v>
      </c>
      <c r="D30" s="219">
        <f>SUMIFS('Job Number'!$K$2:$K$290,'Job Number'!$A$2:$A$290,'Line Output'!D$1,'Job Number'!$B$2:$B$290,'Line Output'!$C30,'Job Number'!$E$2:$E$290,'Line Output'!$A$29)</f>
        <v>0</v>
      </c>
      <c r="E30" s="219">
        <f>SUMIFS('Job Number'!$K$2:$K$290,'Job Number'!$A$2:$A$290,'Line Output'!E$1,'Job Number'!$B$2:$B$290,'Line Output'!$C30,'Job Number'!$E$2:$E$290,'Line Output'!$A$29)</f>
        <v>0</v>
      </c>
      <c r="F30" s="219">
        <f>SUMIFS('Job Number'!$K$2:$K$290,'Job Number'!$A$2:$A$290,'Line Output'!F$1,'Job Number'!$B$2:$B$290,'Line Output'!$C30,'Job Number'!$E$2:$E$290,'Line Output'!$A$29)</f>
        <v>0</v>
      </c>
      <c r="G30" s="219">
        <f>SUMIFS('Job Number'!$K$2:$K$290,'Job Number'!$A$2:$A$290,'Line Output'!G$1,'Job Number'!$B$2:$B$290,'Line Output'!$C30,'Job Number'!$E$2:$E$290,'Line Output'!$A$29)</f>
        <v>0</v>
      </c>
      <c r="H30" s="219">
        <f>SUMIFS('Job Number'!$K$2:$K$290,'Job Number'!$A$2:$A$290,'Line Output'!H$1,'Job Number'!$B$2:$B$290,'Line Output'!$C30,'Job Number'!$E$2:$E$290,'Line Output'!$A$29)</f>
        <v>9.02</v>
      </c>
      <c r="I30" s="219">
        <f>SUMIFS('Job Number'!$K$2:$K$290,'Job Number'!$A$2:$A$290,'Line Output'!I$1,'Job Number'!$B$2:$B$290,'Line Output'!$C30,'Job Number'!$E$2:$E$290,'Line Output'!$A$29)</f>
        <v>6.2</v>
      </c>
      <c r="J30" s="219">
        <f>SUMIFS('Job Number'!$K$2:$K$290,'Job Number'!$A$2:$A$290,'Line Output'!J$1,'Job Number'!$B$2:$B$290,'Line Output'!$C30,'Job Number'!$E$2:$E$290,'Line Output'!$A$29)</f>
        <v>0</v>
      </c>
      <c r="K30" s="219">
        <f>SUMIFS('Job Number'!$K$2:$K$290,'Job Number'!$A$2:$A$290,'Line Output'!K$1,'Job Number'!$B$2:$B$290,'Line Output'!$C30,'Job Number'!$E$2:$E$290,'Line Output'!$A$29)</f>
        <v>3.76</v>
      </c>
      <c r="L30" s="219">
        <f>SUMIFS('Job Number'!$K$2:$K$290,'Job Number'!$A$2:$A$290,'Line Output'!L$1,'Job Number'!$B$2:$B$290,'Line Output'!$C30,'Job Number'!$E$2:$E$290,'Line Output'!$A$29)</f>
        <v>0</v>
      </c>
      <c r="M30" s="219">
        <f>SUMIFS('Job Number'!$K$2:$K$290,'Job Number'!$A$2:$A$290,'Line Output'!M$1,'Job Number'!$B$2:$B$290,'Line Output'!$C30,'Job Number'!$E$2:$E$290,'Line Output'!$A$29)</f>
        <v>0</v>
      </c>
      <c r="N30" s="219">
        <f>SUMIFS('Job Number'!$K$2:$K$290,'Job Number'!$A$2:$A$290,'Line Output'!N$1,'Job Number'!$B$2:$B$290,'Line Output'!$C30,'Job Number'!$E$2:$E$290,'Line Output'!$A$29)</f>
        <v>0</v>
      </c>
      <c r="O30" s="219">
        <f>SUMIFS('Job Number'!$K$2:$K$290,'Job Number'!$A$2:$A$290,'Line Output'!O$1,'Job Number'!$B$2:$B$290,'Line Output'!$C30,'Job Number'!$E$2:$E$290,'Line Output'!$A$29)</f>
        <v>0</v>
      </c>
      <c r="P30" s="219">
        <f>SUMIFS('Job Number'!$K$2:$K$290,'Job Number'!$A$2:$A$290,'Line Output'!P$1,'Job Number'!$B$2:$B$290,'Line Output'!$C30,'Job Number'!$E$2:$E$290,'Line Output'!$A$29)</f>
        <v>0</v>
      </c>
      <c r="Q30" s="219">
        <f>SUMIFS('Job Number'!$K$2:$K$290,'Job Number'!$A$2:$A$290,'Line Output'!Q$1,'Job Number'!$B$2:$B$290,'Line Output'!$C30,'Job Number'!$E$2:$E$290,'Line Output'!$A$29)</f>
        <v>0</v>
      </c>
      <c r="R30" s="219">
        <f>SUMIFS('Job Number'!$K$2:$K$290,'Job Number'!$A$2:$A$290,'Line Output'!R$1,'Job Number'!$B$2:$B$290,'Line Output'!$C30,'Job Number'!$E$2:$E$290,'Line Output'!$A$29)</f>
        <v>0</v>
      </c>
      <c r="S30" s="219">
        <f>SUMIFS('Job Number'!$K$2:$K$290,'Job Number'!$A$2:$A$290,'Line Output'!S$1,'Job Number'!$B$2:$B$290,'Line Output'!$C30,'Job Number'!$E$2:$E$290,'Line Output'!$A$29)</f>
        <v>0</v>
      </c>
      <c r="T30" s="219">
        <f>SUMIFS('Job Number'!$K$2:$K$290,'Job Number'!$A$2:$A$290,'Line Output'!T$1,'Job Number'!$B$2:$B$290,'Line Output'!$C30,'Job Number'!$E$2:$E$290,'Line Output'!$A$29)</f>
        <v>0</v>
      </c>
      <c r="U30" s="219">
        <f>SUMIFS('Job Number'!$K$2:$K$290,'Job Number'!$A$2:$A$290,'Line Output'!U$1,'Job Number'!$B$2:$B$290,'Line Output'!$C30,'Job Number'!$E$2:$E$290,'Line Output'!$A$29)</f>
        <v>0</v>
      </c>
      <c r="V30" s="219">
        <f>SUMIFS('Job Number'!$K$2:$K$290,'Job Number'!$A$2:$A$290,'Line Output'!V$1,'Job Number'!$B$2:$B$290,'Line Output'!$C30,'Job Number'!$E$2:$E$290,'Line Output'!$A$29)</f>
        <v>0</v>
      </c>
      <c r="W30" s="219">
        <f>SUMIFS('Job Number'!$K$2:$K$290,'Job Number'!$A$2:$A$290,'Line Output'!W$1,'Job Number'!$B$2:$B$290,'Line Output'!$C30,'Job Number'!$E$2:$E$290,'Line Output'!$A$29)</f>
        <v>0</v>
      </c>
      <c r="X30" s="219">
        <f>SUMIFS('Job Number'!$K$2:$K$290,'Job Number'!$A$2:$A$290,'Line Output'!X$1,'Job Number'!$B$2:$B$290,'Line Output'!$C30,'Job Number'!$E$2:$E$290,'Line Output'!$A$29)</f>
        <v>8.58</v>
      </c>
      <c r="Y30" s="219">
        <f>SUMIFS('Job Number'!$K$2:$K$290,'Job Number'!$A$2:$A$290,'Line Output'!Y$1,'Job Number'!$B$2:$B$290,'Line Output'!$C30,'Job Number'!$E$2:$E$290,'Line Output'!$A$29)</f>
        <v>12.98</v>
      </c>
      <c r="Z30" s="219">
        <f>SUMIFS('Job Number'!$K$2:$K$290,'Job Number'!$A$2:$A$290,'Line Output'!Z$1,'Job Number'!$B$2:$B$290,'Line Output'!$C30,'Job Number'!$E$2:$E$290,'Line Output'!$A$29)</f>
        <v>0</v>
      </c>
      <c r="AA30" s="219">
        <f>SUMIFS('Job Number'!$K$2:$K$290,'Job Number'!$A$2:$A$290,'Line Output'!AA$1,'Job Number'!$B$2:$B$290,'Line Output'!$C30,'Job Number'!$E$2:$E$290,'Line Output'!$A$29)</f>
        <v>0</v>
      </c>
      <c r="AB30" s="219">
        <f>SUMIFS('Job Number'!$K$2:$K$290,'Job Number'!$A$2:$A$290,'Line Output'!AB$1,'Job Number'!$B$2:$B$290,'Line Output'!$C30,'Job Number'!$E$2:$E$290,'Line Output'!$A$29)</f>
        <v>12.96</v>
      </c>
      <c r="AC30" s="219">
        <f>SUMIFS('Job Number'!$K$2:$K$290,'Job Number'!$A$2:$A$290,'Line Output'!AC$1,'Job Number'!$B$2:$B$290,'Line Output'!$C30,'Job Number'!$E$2:$E$290,'Line Output'!$A$29)</f>
        <v>12.58</v>
      </c>
      <c r="AD30" s="219">
        <f>SUMIFS('Job Number'!$K$2:$K$290,'Job Number'!$A$2:$A$290,'Line Output'!AD$1,'Job Number'!$B$2:$B$290,'Line Output'!$C30,'Job Number'!$E$2:$E$290,'Line Output'!$A$29)</f>
        <v>10.74</v>
      </c>
      <c r="AE30" s="219">
        <f>SUMIFS('Job Number'!$K$2:$K$290,'Job Number'!$A$2:$A$290,'Line Output'!AE$1,'Job Number'!$B$2:$B$290,'Line Output'!$C30,'Job Number'!$E$2:$E$290,'Line Output'!$A$29)</f>
        <v>9.32</v>
      </c>
      <c r="AF30" s="219">
        <f>SUMIFS('Job Number'!$K$2:$K$290,'Job Number'!$A$2:$A$290,'Line Output'!AF$1,'Job Number'!$B$2:$B$290,'Line Output'!$C30,'Job Number'!$E$2:$E$290,'Line Output'!$A$29)</f>
        <v>0</v>
      </c>
      <c r="AG30" s="219">
        <f>SUMIFS('Job Number'!$K$2:$K$290,'Job Number'!$A$2:$A$290,'Line Output'!AG$1,'Job Number'!$B$2:$B$290,'Line Output'!$C30,'Job Number'!$E$2:$E$290,'Line Output'!$A$29)</f>
        <v>0</v>
      </c>
      <c r="AH30" s="219">
        <f>SUMIFS('Job Number'!$K$2:$K$290,'Job Number'!$A$2:$A$290,'Line Output'!AH$1,'Job Number'!$B$2:$B$290,'Line Output'!$C30,'Job Number'!$E$2:$E$290,'Line Output'!$A$29)</f>
        <v>0</v>
      </c>
    </row>
    <row r="31" spans="2:34">
      <c r="B31" s="222"/>
      <c r="C31" s="231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</row>
    <row r="32" ht="13.5" customHeight="1" spans="1:34">
      <c r="A32" s="294" t="str">
        <f>'FG TYPE'!B10</f>
        <v>W01-04040013-Y</v>
      </c>
      <c r="B32" s="294" t="str">
        <f>'FG TYPE'!C10</f>
        <v>0,254 T</v>
      </c>
      <c r="C32" s="229">
        <f>SUM(B33:B33)</f>
        <v>0</v>
      </c>
      <c r="D32" s="230">
        <f t="shared" ref="D32:AH32" si="10">SUM(D33:D33)</f>
        <v>0</v>
      </c>
      <c r="E32" s="230">
        <f t="shared" si="10"/>
        <v>0</v>
      </c>
      <c r="F32" s="230">
        <f t="shared" si="10"/>
        <v>0</v>
      </c>
      <c r="G32" s="230">
        <f t="shared" si="10"/>
        <v>0</v>
      </c>
      <c r="H32" s="230">
        <f t="shared" si="10"/>
        <v>0</v>
      </c>
      <c r="I32" s="230">
        <f t="shared" si="10"/>
        <v>0</v>
      </c>
      <c r="J32" s="230">
        <f t="shared" si="10"/>
        <v>0</v>
      </c>
      <c r="K32" s="230">
        <f t="shared" si="10"/>
        <v>0</v>
      </c>
      <c r="L32" s="230">
        <f t="shared" si="10"/>
        <v>0</v>
      </c>
      <c r="M32" s="230">
        <f t="shared" si="10"/>
        <v>0</v>
      </c>
      <c r="N32" s="230">
        <f t="shared" si="10"/>
        <v>0</v>
      </c>
      <c r="O32" s="230">
        <f t="shared" si="10"/>
        <v>0</v>
      </c>
      <c r="P32" s="230">
        <f t="shared" si="10"/>
        <v>0</v>
      </c>
      <c r="Q32" s="230">
        <f t="shared" si="10"/>
        <v>0</v>
      </c>
      <c r="R32" s="230">
        <f t="shared" si="10"/>
        <v>0</v>
      </c>
      <c r="S32" s="230">
        <f t="shared" si="10"/>
        <v>0</v>
      </c>
      <c r="T32" s="230">
        <f t="shared" si="10"/>
        <v>0</v>
      </c>
      <c r="U32" s="230">
        <f t="shared" si="10"/>
        <v>0</v>
      </c>
      <c r="V32" s="230">
        <f t="shared" si="10"/>
        <v>0</v>
      </c>
      <c r="W32" s="230">
        <f t="shared" si="10"/>
        <v>0</v>
      </c>
      <c r="X32" s="230">
        <f t="shared" si="10"/>
        <v>0</v>
      </c>
      <c r="Y32" s="230">
        <f t="shared" si="10"/>
        <v>0</v>
      </c>
      <c r="Z32" s="230">
        <f t="shared" si="10"/>
        <v>0</v>
      </c>
      <c r="AA32" s="230">
        <f t="shared" si="10"/>
        <v>0</v>
      </c>
      <c r="AB32" s="230">
        <f t="shared" si="10"/>
        <v>0</v>
      </c>
      <c r="AC32" s="230">
        <f t="shared" si="10"/>
        <v>0</v>
      </c>
      <c r="AD32" s="230">
        <f t="shared" si="10"/>
        <v>0</v>
      </c>
      <c r="AE32" s="230">
        <f t="shared" si="10"/>
        <v>0</v>
      </c>
      <c r="AF32" s="230">
        <f t="shared" si="10"/>
        <v>0</v>
      </c>
      <c r="AG32" s="230">
        <f t="shared" si="10"/>
        <v>0</v>
      </c>
      <c r="AH32" s="230">
        <f t="shared" si="10"/>
        <v>0</v>
      </c>
    </row>
    <row r="33" spans="2:34">
      <c r="B33" s="222">
        <f>SUM(D33:AG33)</f>
        <v>0</v>
      </c>
      <c r="C33" s="232" t="str">
        <f>'FG TYPE'!E10</f>
        <v>S01</v>
      </c>
      <c r="D33" s="219">
        <f>SUMIFS('Job Number'!$K$2:$K$290,'Job Number'!$A$2:$A$290,'Line Output'!D$1,'Job Number'!$B$2:$B$290,'Line Output'!$C33,'Job Number'!$E$2:$E$290,'Line Output'!$A$32)</f>
        <v>0</v>
      </c>
      <c r="E33" s="219">
        <f>SUMIFS('Job Number'!$K$2:$K$290,'Job Number'!$A$2:$A$290,'Line Output'!E$1,'Job Number'!$B$2:$B$290,'Line Output'!$C33,'Job Number'!$E$2:$E$290,'Line Output'!$A$32)</f>
        <v>0</v>
      </c>
      <c r="F33" s="219">
        <f>SUMIFS('Job Number'!$K$2:$K$290,'Job Number'!$A$2:$A$290,'Line Output'!F$1,'Job Number'!$B$2:$B$290,'Line Output'!$C33,'Job Number'!$E$2:$E$290,'Line Output'!$A$32)</f>
        <v>0</v>
      </c>
      <c r="G33" s="219">
        <f>SUMIFS('Job Number'!$K$2:$K$290,'Job Number'!$A$2:$A$290,'Line Output'!G$1,'Job Number'!$B$2:$B$290,'Line Output'!$C33,'Job Number'!$E$2:$E$290,'Line Output'!$A$32)</f>
        <v>0</v>
      </c>
      <c r="H33" s="219">
        <f>SUMIFS('Job Number'!$K$2:$K$290,'Job Number'!$A$2:$A$290,'Line Output'!H$1,'Job Number'!$B$2:$B$290,'Line Output'!$C33,'Job Number'!$E$2:$E$290,'Line Output'!$A$32)</f>
        <v>0</v>
      </c>
      <c r="I33" s="219">
        <f>SUMIFS('Job Number'!$K$2:$K$290,'Job Number'!$A$2:$A$290,'Line Output'!I$1,'Job Number'!$B$2:$B$290,'Line Output'!$C33,'Job Number'!$E$2:$E$290,'Line Output'!$A$32)</f>
        <v>0</v>
      </c>
      <c r="J33" s="219">
        <f>SUMIFS('Job Number'!$K$2:$K$290,'Job Number'!$A$2:$A$290,'Line Output'!J$1,'Job Number'!$B$2:$B$290,'Line Output'!$C33,'Job Number'!$E$2:$E$290,'Line Output'!$A$32)</f>
        <v>0</v>
      </c>
      <c r="K33" s="219">
        <f>SUMIFS('Job Number'!$K$2:$K$290,'Job Number'!$A$2:$A$290,'Line Output'!K$1,'Job Number'!$B$2:$B$290,'Line Output'!$C33,'Job Number'!$E$2:$E$290,'Line Output'!$A$32)</f>
        <v>0</v>
      </c>
      <c r="L33" s="219">
        <f>SUMIFS('Job Number'!$K$2:$K$290,'Job Number'!$A$2:$A$290,'Line Output'!L$1,'Job Number'!$B$2:$B$290,'Line Output'!$C33,'Job Number'!$E$2:$E$290,'Line Output'!$A$32)</f>
        <v>0</v>
      </c>
      <c r="M33" s="219">
        <f>SUMIFS('Job Number'!$K$2:$K$290,'Job Number'!$A$2:$A$290,'Line Output'!M$1,'Job Number'!$B$2:$B$290,'Line Output'!$C33,'Job Number'!$E$2:$E$290,'Line Output'!$A$32)</f>
        <v>0</v>
      </c>
      <c r="N33" s="219">
        <f>SUMIFS('Job Number'!$K$2:$K$290,'Job Number'!$A$2:$A$290,'Line Output'!N$1,'Job Number'!$B$2:$B$290,'Line Output'!$C33,'Job Number'!$E$2:$E$290,'Line Output'!$A$32)</f>
        <v>0</v>
      </c>
      <c r="O33" s="219">
        <f>SUMIFS('Job Number'!$K$2:$K$290,'Job Number'!$A$2:$A$290,'Line Output'!O$1,'Job Number'!$B$2:$B$290,'Line Output'!$C33,'Job Number'!$E$2:$E$290,'Line Output'!$A$32)</f>
        <v>0</v>
      </c>
      <c r="P33" s="219">
        <f>SUMIFS('Job Number'!$K$2:$K$290,'Job Number'!$A$2:$A$290,'Line Output'!P$1,'Job Number'!$B$2:$B$290,'Line Output'!$C33,'Job Number'!$E$2:$E$290,'Line Output'!$A$32)</f>
        <v>0</v>
      </c>
      <c r="Q33" s="219">
        <f>SUMIFS('Job Number'!$K$2:$K$290,'Job Number'!$A$2:$A$290,'Line Output'!Q$1,'Job Number'!$B$2:$B$290,'Line Output'!$C33,'Job Number'!$E$2:$E$290,'Line Output'!$A$32)</f>
        <v>0</v>
      </c>
      <c r="R33" s="219">
        <f>SUMIFS('Job Number'!$K$2:$K$290,'Job Number'!$A$2:$A$290,'Line Output'!R$1,'Job Number'!$B$2:$B$290,'Line Output'!$C33,'Job Number'!$E$2:$E$290,'Line Output'!$A$32)</f>
        <v>0</v>
      </c>
      <c r="S33" s="219">
        <f>SUMIFS('Job Number'!$K$2:$K$290,'Job Number'!$A$2:$A$290,'Line Output'!S$1,'Job Number'!$B$2:$B$290,'Line Output'!$C33,'Job Number'!$E$2:$E$290,'Line Output'!$A$32)</f>
        <v>0</v>
      </c>
      <c r="T33" s="219">
        <f>SUMIFS('Job Number'!$K$2:$K$290,'Job Number'!$A$2:$A$290,'Line Output'!T$1,'Job Number'!$B$2:$B$290,'Line Output'!$C33,'Job Number'!$E$2:$E$290,'Line Output'!$A$32)</f>
        <v>0</v>
      </c>
      <c r="U33" s="219">
        <f>SUMIFS('Job Number'!$K$2:$K$290,'Job Number'!$A$2:$A$290,'Line Output'!U$1,'Job Number'!$B$2:$B$290,'Line Output'!$C33,'Job Number'!$E$2:$E$290,'Line Output'!$A$32)</f>
        <v>0</v>
      </c>
      <c r="V33" s="219">
        <f>SUMIFS('Job Number'!$K$2:$K$290,'Job Number'!$A$2:$A$290,'Line Output'!V$1,'Job Number'!$B$2:$B$290,'Line Output'!$C33,'Job Number'!$E$2:$E$290,'Line Output'!$A$32)</f>
        <v>0</v>
      </c>
      <c r="W33" s="219">
        <f>SUMIFS('Job Number'!$K$2:$K$290,'Job Number'!$A$2:$A$290,'Line Output'!W$1,'Job Number'!$B$2:$B$290,'Line Output'!$C33,'Job Number'!$E$2:$E$290,'Line Output'!$A$32)</f>
        <v>0</v>
      </c>
      <c r="X33" s="219">
        <f>SUMIFS('Job Number'!$K$2:$K$290,'Job Number'!$A$2:$A$290,'Line Output'!X$1,'Job Number'!$B$2:$B$290,'Line Output'!$C33,'Job Number'!$E$2:$E$290,'Line Output'!$A$32)</f>
        <v>0</v>
      </c>
      <c r="Y33" s="219">
        <f>SUMIFS('Job Number'!$K$2:$K$290,'Job Number'!$A$2:$A$290,'Line Output'!Y$1,'Job Number'!$B$2:$B$290,'Line Output'!$C33,'Job Number'!$E$2:$E$290,'Line Output'!$A$32)</f>
        <v>0</v>
      </c>
      <c r="Z33" s="219">
        <f>SUMIFS('Job Number'!$K$2:$K$290,'Job Number'!$A$2:$A$290,'Line Output'!Z$1,'Job Number'!$B$2:$B$290,'Line Output'!$C33,'Job Number'!$E$2:$E$290,'Line Output'!$A$32)</f>
        <v>0</v>
      </c>
      <c r="AA33" s="219">
        <f>SUMIFS('Job Number'!$K$2:$K$290,'Job Number'!$A$2:$A$290,'Line Output'!AA$1,'Job Number'!$B$2:$B$290,'Line Output'!$C33,'Job Number'!$E$2:$E$290,'Line Output'!$A$32)</f>
        <v>0</v>
      </c>
      <c r="AB33" s="219">
        <f>SUMIFS('Job Number'!$K$2:$K$290,'Job Number'!$A$2:$A$290,'Line Output'!AB$1,'Job Number'!$B$2:$B$290,'Line Output'!$C33,'Job Number'!$E$2:$E$290,'Line Output'!$A$32)</f>
        <v>0</v>
      </c>
      <c r="AC33" s="219">
        <f>SUMIFS('Job Number'!$K$2:$K$290,'Job Number'!$A$2:$A$290,'Line Output'!AC$1,'Job Number'!$B$2:$B$290,'Line Output'!$C33,'Job Number'!$E$2:$E$290,'Line Output'!$A$32)</f>
        <v>0</v>
      </c>
      <c r="AD33" s="219">
        <f>SUMIFS('Job Number'!$K$2:$K$290,'Job Number'!$A$2:$A$290,'Line Output'!AD$1,'Job Number'!$B$2:$B$290,'Line Output'!$C33,'Job Number'!$E$2:$E$290,'Line Output'!$A$32)</f>
        <v>0</v>
      </c>
      <c r="AE33" s="219">
        <f>SUMIFS('Job Number'!$K$2:$K$290,'Job Number'!$A$2:$A$290,'Line Output'!AE$1,'Job Number'!$B$2:$B$290,'Line Output'!$C33,'Job Number'!$E$2:$E$290,'Line Output'!$A$32)</f>
        <v>0</v>
      </c>
      <c r="AF33" s="219">
        <f>SUMIFS('Job Number'!$K$2:$K$290,'Job Number'!$A$2:$A$290,'Line Output'!AF$1,'Job Number'!$B$2:$B$290,'Line Output'!$C33,'Job Number'!$E$2:$E$290,'Line Output'!$A$32)</f>
        <v>0</v>
      </c>
      <c r="AG33" s="219">
        <f>SUMIFS('Job Number'!$K$2:$K$290,'Job Number'!$A$2:$A$290,'Line Output'!AG$1,'Job Number'!$B$2:$B$290,'Line Output'!$C33,'Job Number'!$E$2:$E$290,'Line Output'!$A$32)</f>
        <v>0</v>
      </c>
      <c r="AH33" s="219">
        <f>SUMIFS('Job Number'!$K$2:$K$290,'Job Number'!$A$2:$A$290,'Line Output'!AH$1,'Job Number'!$B$2:$B$290,'Line Output'!$C33,'Job Number'!$E$2:$E$290,'Line Output'!$A$32)</f>
        <v>0</v>
      </c>
    </row>
    <row r="34" spans="2:34">
      <c r="B34" s="222"/>
      <c r="C34" s="231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</row>
    <row r="35" ht="13.5" customHeight="1" spans="1:34">
      <c r="A35" s="294" t="str">
        <f>'FG TYPE'!B14</f>
        <v>W01-04040012</v>
      </c>
      <c r="B35" s="294" t="str">
        <f>'FG TYPE'!C14</f>
        <v>0,100 T</v>
      </c>
      <c r="C35" s="229">
        <f>SUM(B36:B36)</f>
        <v>111.14</v>
      </c>
      <c r="D35" s="230">
        <f t="shared" ref="D35:AH35" si="11">SUM(D36:D36)</f>
        <v>0</v>
      </c>
      <c r="E35" s="230">
        <f t="shared" si="11"/>
        <v>0</v>
      </c>
      <c r="F35" s="230">
        <f t="shared" si="11"/>
        <v>0</v>
      </c>
      <c r="G35" s="230">
        <f t="shared" si="11"/>
        <v>0</v>
      </c>
      <c r="H35" s="230">
        <f t="shared" si="11"/>
        <v>12.44</v>
      </c>
      <c r="I35" s="230">
        <f t="shared" si="11"/>
        <v>3.66</v>
      </c>
      <c r="J35" s="230">
        <f t="shared" si="11"/>
        <v>0</v>
      </c>
      <c r="K35" s="230">
        <f t="shared" si="11"/>
        <v>0</v>
      </c>
      <c r="L35" s="230">
        <f t="shared" si="11"/>
        <v>0</v>
      </c>
      <c r="M35" s="230">
        <f t="shared" si="11"/>
        <v>0</v>
      </c>
      <c r="N35" s="230">
        <f t="shared" si="11"/>
        <v>0</v>
      </c>
      <c r="O35" s="230">
        <f t="shared" si="11"/>
        <v>0</v>
      </c>
      <c r="P35" s="230">
        <f t="shared" si="11"/>
        <v>0</v>
      </c>
      <c r="Q35" s="230">
        <f t="shared" si="11"/>
        <v>0</v>
      </c>
      <c r="R35" s="230">
        <f t="shared" si="11"/>
        <v>0</v>
      </c>
      <c r="S35" s="230">
        <f t="shared" si="11"/>
        <v>0</v>
      </c>
      <c r="T35" s="230">
        <f t="shared" si="11"/>
        <v>0</v>
      </c>
      <c r="U35" s="230">
        <f t="shared" si="11"/>
        <v>0</v>
      </c>
      <c r="V35" s="230">
        <f t="shared" si="11"/>
        <v>0</v>
      </c>
      <c r="W35" s="230">
        <f t="shared" si="11"/>
        <v>0</v>
      </c>
      <c r="X35" s="230">
        <f t="shared" si="11"/>
        <v>10</v>
      </c>
      <c r="Y35" s="230">
        <f t="shared" si="11"/>
        <v>0</v>
      </c>
      <c r="Z35" s="230">
        <f t="shared" si="11"/>
        <v>0</v>
      </c>
      <c r="AA35" s="230">
        <f t="shared" si="11"/>
        <v>0</v>
      </c>
      <c r="AB35" s="230">
        <f t="shared" si="11"/>
        <v>0</v>
      </c>
      <c r="AC35" s="230">
        <f t="shared" si="11"/>
        <v>0</v>
      </c>
      <c r="AD35" s="230">
        <f t="shared" si="11"/>
        <v>37.06</v>
      </c>
      <c r="AE35" s="230">
        <f t="shared" si="11"/>
        <v>47.98</v>
      </c>
      <c r="AF35" s="230">
        <f t="shared" si="11"/>
        <v>0</v>
      </c>
      <c r="AG35" s="230">
        <f t="shared" si="11"/>
        <v>0</v>
      </c>
      <c r="AH35" s="230">
        <f t="shared" si="11"/>
        <v>0</v>
      </c>
    </row>
    <row r="36" spans="2:34">
      <c r="B36" s="219">
        <f>SUM(D36:AG36)</f>
        <v>111.14</v>
      </c>
      <c r="C36" s="232" t="str">
        <f>'FG TYPE'!E14</f>
        <v>S01</v>
      </c>
      <c r="D36" s="219">
        <f>SUMIFS('Job Number'!$K$2:$K$290,'Job Number'!$A$2:$A$290,'Line Output'!D$1,'Job Number'!$B$2:$B$290,'Line Output'!$C36,'Job Number'!$E$2:$E$290,'Line Output'!$A$35)</f>
        <v>0</v>
      </c>
      <c r="E36" s="219">
        <f>SUMIFS('Job Number'!$K$2:$K$290,'Job Number'!$A$2:$A$290,'Line Output'!E$1,'Job Number'!$B$2:$B$290,'Line Output'!$C36,'Job Number'!$E$2:$E$290,'Line Output'!$A$35)</f>
        <v>0</v>
      </c>
      <c r="F36" s="219">
        <f>SUMIFS('Job Number'!$K$2:$K$290,'Job Number'!$A$2:$A$290,'Line Output'!F$1,'Job Number'!$B$2:$B$290,'Line Output'!$C36,'Job Number'!$E$2:$E$290,'Line Output'!$A$35)</f>
        <v>0</v>
      </c>
      <c r="G36" s="219">
        <f>SUMIFS('Job Number'!$K$2:$K$290,'Job Number'!$A$2:$A$290,'Line Output'!G$1,'Job Number'!$B$2:$B$290,'Line Output'!$C36,'Job Number'!$E$2:$E$290,'Line Output'!$A$35)</f>
        <v>0</v>
      </c>
      <c r="H36" s="219">
        <f>SUMIFS('Job Number'!$K$2:$K$290,'Job Number'!$A$2:$A$290,'Line Output'!H$1,'Job Number'!$B$2:$B$290,'Line Output'!$C36,'Job Number'!$E$2:$E$290,'Line Output'!$A$35)</f>
        <v>12.44</v>
      </c>
      <c r="I36" s="219">
        <f>SUMIFS('Job Number'!$K$2:$K$290,'Job Number'!$A$2:$A$290,'Line Output'!I$1,'Job Number'!$B$2:$B$290,'Line Output'!$C36,'Job Number'!$E$2:$E$290,'Line Output'!$A$35)</f>
        <v>3.66</v>
      </c>
      <c r="J36" s="219">
        <f>SUMIFS('Job Number'!$K$2:$K$290,'Job Number'!$A$2:$A$290,'Line Output'!J$1,'Job Number'!$B$2:$B$290,'Line Output'!$C36,'Job Number'!$E$2:$E$290,'Line Output'!$A$35)</f>
        <v>0</v>
      </c>
      <c r="K36" s="219">
        <f>SUMIFS('Job Number'!$K$2:$K$290,'Job Number'!$A$2:$A$290,'Line Output'!K$1,'Job Number'!$B$2:$B$290,'Line Output'!$C36,'Job Number'!$E$2:$E$290,'Line Output'!$A$35)</f>
        <v>0</v>
      </c>
      <c r="L36" s="219">
        <f>SUMIFS('Job Number'!$K$2:$K$290,'Job Number'!$A$2:$A$290,'Line Output'!L$1,'Job Number'!$B$2:$B$290,'Line Output'!$C36,'Job Number'!$E$2:$E$290,'Line Output'!$A$35)</f>
        <v>0</v>
      </c>
      <c r="M36" s="219">
        <f>SUMIFS('Job Number'!$K$2:$K$290,'Job Number'!$A$2:$A$290,'Line Output'!M$1,'Job Number'!$B$2:$B$290,'Line Output'!$C36,'Job Number'!$E$2:$E$290,'Line Output'!$A$35)</f>
        <v>0</v>
      </c>
      <c r="N36" s="219">
        <f>SUMIFS('Job Number'!$K$2:$K$290,'Job Number'!$A$2:$A$290,'Line Output'!N$1,'Job Number'!$B$2:$B$290,'Line Output'!$C36,'Job Number'!$E$2:$E$290,'Line Output'!$A$35)</f>
        <v>0</v>
      </c>
      <c r="O36" s="219">
        <f>SUMIFS('Job Number'!$K$2:$K$290,'Job Number'!$A$2:$A$290,'Line Output'!O$1,'Job Number'!$B$2:$B$290,'Line Output'!$C36,'Job Number'!$E$2:$E$290,'Line Output'!$A$35)</f>
        <v>0</v>
      </c>
      <c r="P36" s="219">
        <f>SUMIFS('Job Number'!$K$2:$K$290,'Job Number'!$A$2:$A$290,'Line Output'!P$1,'Job Number'!$B$2:$B$290,'Line Output'!$C36,'Job Number'!$E$2:$E$290,'Line Output'!$A$35)</f>
        <v>0</v>
      </c>
      <c r="Q36" s="219">
        <f>SUMIFS('Job Number'!$K$2:$K$290,'Job Number'!$A$2:$A$290,'Line Output'!Q$1,'Job Number'!$B$2:$B$290,'Line Output'!$C36,'Job Number'!$E$2:$E$290,'Line Output'!$A$35)</f>
        <v>0</v>
      </c>
      <c r="R36" s="219">
        <f>SUMIFS('Job Number'!$K$2:$K$290,'Job Number'!$A$2:$A$290,'Line Output'!R$1,'Job Number'!$B$2:$B$290,'Line Output'!$C36,'Job Number'!$E$2:$E$290,'Line Output'!$A$35)</f>
        <v>0</v>
      </c>
      <c r="S36" s="219">
        <f>SUMIFS('Job Number'!$K$2:$K$290,'Job Number'!$A$2:$A$290,'Line Output'!S$1,'Job Number'!$B$2:$B$290,'Line Output'!$C36,'Job Number'!$E$2:$E$290,'Line Output'!$A$35)</f>
        <v>0</v>
      </c>
      <c r="T36" s="219">
        <f>SUMIFS('Job Number'!$K$2:$K$290,'Job Number'!$A$2:$A$290,'Line Output'!T$1,'Job Number'!$B$2:$B$290,'Line Output'!$C36,'Job Number'!$E$2:$E$290,'Line Output'!$A$35)</f>
        <v>0</v>
      </c>
      <c r="U36" s="219">
        <f>SUMIFS('Job Number'!$K$2:$K$290,'Job Number'!$A$2:$A$290,'Line Output'!U$1,'Job Number'!$B$2:$B$290,'Line Output'!$C36,'Job Number'!$E$2:$E$290,'Line Output'!$A$35)</f>
        <v>0</v>
      </c>
      <c r="V36" s="219">
        <f>SUMIFS('Job Number'!$K$2:$K$290,'Job Number'!$A$2:$A$290,'Line Output'!V$1,'Job Number'!$B$2:$B$290,'Line Output'!$C36,'Job Number'!$E$2:$E$290,'Line Output'!$A$35)</f>
        <v>0</v>
      </c>
      <c r="W36" s="219">
        <f>SUMIFS('Job Number'!$K$2:$K$290,'Job Number'!$A$2:$A$290,'Line Output'!W$1,'Job Number'!$B$2:$B$290,'Line Output'!$C36,'Job Number'!$E$2:$E$290,'Line Output'!$A$35)</f>
        <v>0</v>
      </c>
      <c r="X36" s="219">
        <f>SUMIFS('Job Number'!$K$2:$K$290,'Job Number'!$A$2:$A$290,'Line Output'!X$1,'Job Number'!$B$2:$B$290,'Line Output'!$C36,'Job Number'!$E$2:$E$290,'Line Output'!$A$35)</f>
        <v>10</v>
      </c>
      <c r="Y36" s="219">
        <f>SUMIFS('Job Number'!$K$2:$K$290,'Job Number'!$A$2:$A$290,'Line Output'!Y$1,'Job Number'!$B$2:$B$290,'Line Output'!$C36,'Job Number'!$E$2:$E$290,'Line Output'!$A$35)</f>
        <v>0</v>
      </c>
      <c r="Z36" s="219">
        <f>SUMIFS('Job Number'!$K$2:$K$290,'Job Number'!$A$2:$A$290,'Line Output'!Z$1,'Job Number'!$B$2:$B$290,'Line Output'!$C36,'Job Number'!$E$2:$E$290,'Line Output'!$A$35)</f>
        <v>0</v>
      </c>
      <c r="AA36" s="219">
        <f>SUMIFS('Job Number'!$K$2:$K$290,'Job Number'!$A$2:$A$290,'Line Output'!AA$1,'Job Number'!$B$2:$B$290,'Line Output'!$C36,'Job Number'!$E$2:$E$290,'Line Output'!$A$35)</f>
        <v>0</v>
      </c>
      <c r="AB36" s="219">
        <f>SUMIFS('Job Number'!$K$2:$K$290,'Job Number'!$A$2:$A$290,'Line Output'!AB$1,'Job Number'!$B$2:$B$290,'Line Output'!$C36,'Job Number'!$E$2:$E$290,'Line Output'!$A$35)</f>
        <v>0</v>
      </c>
      <c r="AC36" s="219">
        <f>SUMIFS('Job Number'!$K$2:$K$290,'Job Number'!$A$2:$A$290,'Line Output'!AC$1,'Job Number'!$B$2:$B$290,'Line Output'!$C36,'Job Number'!$E$2:$E$290,'Line Output'!$A$35)</f>
        <v>0</v>
      </c>
      <c r="AD36" s="219">
        <f>SUMIFS('Job Number'!$K$2:$K$290,'Job Number'!$A$2:$A$290,'Line Output'!AD$1,'Job Number'!$B$2:$B$290,'Line Output'!$C36,'Job Number'!$E$2:$E$290,'Line Output'!$A$35)</f>
        <v>37.06</v>
      </c>
      <c r="AE36" s="219">
        <f>SUMIFS('Job Number'!$K$2:$K$290,'Job Number'!$A$2:$A$290,'Line Output'!AE$1,'Job Number'!$B$2:$B$290,'Line Output'!$C36,'Job Number'!$E$2:$E$290,'Line Output'!$A$35)</f>
        <v>47.98</v>
      </c>
      <c r="AF36" s="219">
        <f>SUMIFS('Job Number'!$K$2:$K$290,'Job Number'!$A$2:$A$290,'Line Output'!AF$1,'Job Number'!$B$2:$B$290,'Line Output'!$C36,'Job Number'!$E$2:$E$290,'Line Output'!$A$35)</f>
        <v>0</v>
      </c>
      <c r="AG36" s="219">
        <f>SUMIFS('Job Number'!$K$2:$K$290,'Job Number'!$A$2:$A$290,'Line Output'!AG$1,'Job Number'!$B$2:$B$290,'Line Output'!$C36,'Job Number'!$E$2:$E$290,'Line Output'!$A$35)</f>
        <v>0</v>
      </c>
      <c r="AH36" s="219">
        <f>SUMIFS('Job Number'!$K$2:$K$290,'Job Number'!$A$2:$A$290,'Line Output'!AH$1,'Job Number'!$B$2:$B$290,'Line Output'!$C36,'Job Number'!$E$2:$E$290,'Line Output'!$A$35)</f>
        <v>0</v>
      </c>
    </row>
    <row r="37" spans="2:34">
      <c r="B37" s="222"/>
      <c r="C37" s="231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</row>
    <row r="38" ht="13.5" customHeight="1" spans="1:34">
      <c r="A38" s="294" t="str">
        <f>'FG TYPE'!B11</f>
        <v>W01-04040015</v>
      </c>
      <c r="B38" s="294" t="str">
        <f>'FG TYPE'!C11</f>
        <v>0,127 T</v>
      </c>
      <c r="C38" s="229">
        <f>SUM(B39:B39)</f>
        <v>187.1</v>
      </c>
      <c r="D38" s="230">
        <f t="shared" ref="D38:AH38" si="12">SUM(D39:D39)</f>
        <v>0</v>
      </c>
      <c r="E38" s="230">
        <f t="shared" si="12"/>
        <v>0</v>
      </c>
      <c r="F38" s="230">
        <f t="shared" si="12"/>
        <v>0</v>
      </c>
      <c r="G38" s="230">
        <f t="shared" si="12"/>
        <v>0</v>
      </c>
      <c r="H38" s="230">
        <f t="shared" si="12"/>
        <v>0</v>
      </c>
      <c r="I38" s="230">
        <f t="shared" si="12"/>
        <v>0</v>
      </c>
      <c r="J38" s="230">
        <f t="shared" si="12"/>
        <v>0</v>
      </c>
      <c r="K38" s="230">
        <f t="shared" si="12"/>
        <v>0</v>
      </c>
      <c r="L38" s="230">
        <f t="shared" si="12"/>
        <v>0</v>
      </c>
      <c r="M38" s="230">
        <f t="shared" si="12"/>
        <v>0</v>
      </c>
      <c r="N38" s="230">
        <f t="shared" si="12"/>
        <v>0</v>
      </c>
      <c r="O38" s="230">
        <f t="shared" si="12"/>
        <v>0</v>
      </c>
      <c r="P38" s="230">
        <f t="shared" si="12"/>
        <v>44.62</v>
      </c>
      <c r="Q38" s="230">
        <f t="shared" si="12"/>
        <v>21.34</v>
      </c>
      <c r="R38" s="230">
        <f t="shared" si="12"/>
        <v>0</v>
      </c>
      <c r="S38" s="230">
        <f t="shared" si="12"/>
        <v>0</v>
      </c>
      <c r="T38" s="230">
        <f t="shared" si="12"/>
        <v>0</v>
      </c>
      <c r="U38" s="230">
        <f t="shared" si="12"/>
        <v>0</v>
      </c>
      <c r="V38" s="230">
        <f t="shared" si="12"/>
        <v>0</v>
      </c>
      <c r="W38" s="230">
        <f t="shared" si="12"/>
        <v>0</v>
      </c>
      <c r="X38" s="230">
        <f t="shared" si="12"/>
        <v>24.08</v>
      </c>
      <c r="Y38" s="230">
        <f t="shared" si="12"/>
        <v>27.68</v>
      </c>
      <c r="Z38" s="230">
        <f t="shared" si="12"/>
        <v>58.24</v>
      </c>
      <c r="AA38" s="230">
        <f t="shared" si="12"/>
        <v>0</v>
      </c>
      <c r="AB38" s="230">
        <f t="shared" si="12"/>
        <v>4.56</v>
      </c>
      <c r="AC38" s="230">
        <f t="shared" si="12"/>
        <v>6.58</v>
      </c>
      <c r="AD38" s="230">
        <f t="shared" si="12"/>
        <v>0</v>
      </c>
      <c r="AE38" s="230">
        <f t="shared" si="12"/>
        <v>0</v>
      </c>
      <c r="AF38" s="230">
        <f t="shared" si="12"/>
        <v>0</v>
      </c>
      <c r="AG38" s="230">
        <f t="shared" si="12"/>
        <v>0</v>
      </c>
      <c r="AH38" s="230">
        <f t="shared" si="12"/>
        <v>0</v>
      </c>
    </row>
    <row r="39" spans="2:34">
      <c r="B39" s="219">
        <f>SUM(D39:AG39)</f>
        <v>187.1</v>
      </c>
      <c r="C39" s="232" t="str">
        <f>'FG TYPE'!E11</f>
        <v>S01</v>
      </c>
      <c r="D39" s="219">
        <f>SUMIFS('Job Number'!$K$2:$K$290,'Job Number'!$A$2:$A$290,'Line Output'!D$1,'Job Number'!$B$2:$B$290,'Line Output'!$C39,'Job Number'!$E$2:$E$290,'Line Output'!$A$38)</f>
        <v>0</v>
      </c>
      <c r="E39" s="219">
        <f>SUMIFS('Job Number'!$K$2:$K$290,'Job Number'!$A$2:$A$290,'Line Output'!E$1,'Job Number'!$B$2:$B$290,'Line Output'!$C39,'Job Number'!$E$2:$E$290,'Line Output'!$A$38)</f>
        <v>0</v>
      </c>
      <c r="F39" s="219">
        <f>SUMIFS('Job Number'!$K$2:$K$290,'Job Number'!$A$2:$A$290,'Line Output'!F$1,'Job Number'!$B$2:$B$290,'Line Output'!$C39,'Job Number'!$E$2:$E$290,'Line Output'!$A$38)</f>
        <v>0</v>
      </c>
      <c r="G39" s="219">
        <f>SUMIFS('Job Number'!$K$2:$K$290,'Job Number'!$A$2:$A$290,'Line Output'!G$1,'Job Number'!$B$2:$B$290,'Line Output'!$C39,'Job Number'!$E$2:$E$290,'Line Output'!$A$38)</f>
        <v>0</v>
      </c>
      <c r="H39" s="219">
        <f>SUMIFS('Job Number'!$K$2:$K$290,'Job Number'!$A$2:$A$290,'Line Output'!H$1,'Job Number'!$B$2:$B$290,'Line Output'!$C39,'Job Number'!$E$2:$E$290,'Line Output'!$A$38)</f>
        <v>0</v>
      </c>
      <c r="I39" s="219">
        <f>SUMIFS('Job Number'!$K$2:$K$290,'Job Number'!$A$2:$A$290,'Line Output'!I$1,'Job Number'!$B$2:$B$290,'Line Output'!$C39,'Job Number'!$E$2:$E$290,'Line Output'!$A$38)</f>
        <v>0</v>
      </c>
      <c r="J39" s="219">
        <f>SUMIFS('Job Number'!$K$2:$K$290,'Job Number'!$A$2:$A$290,'Line Output'!J$1,'Job Number'!$B$2:$B$290,'Line Output'!$C39,'Job Number'!$E$2:$E$290,'Line Output'!$A$38)</f>
        <v>0</v>
      </c>
      <c r="K39" s="219">
        <f>SUMIFS('Job Number'!$K$2:$K$290,'Job Number'!$A$2:$A$290,'Line Output'!K$1,'Job Number'!$B$2:$B$290,'Line Output'!$C39,'Job Number'!$E$2:$E$290,'Line Output'!$A$38)</f>
        <v>0</v>
      </c>
      <c r="L39" s="219">
        <f>SUMIFS('Job Number'!$K$2:$K$290,'Job Number'!$A$2:$A$290,'Line Output'!L$1,'Job Number'!$B$2:$B$290,'Line Output'!$C39,'Job Number'!$E$2:$E$290,'Line Output'!$A$38)</f>
        <v>0</v>
      </c>
      <c r="M39" s="219">
        <f>SUMIFS('Job Number'!$K$2:$K$290,'Job Number'!$A$2:$A$290,'Line Output'!M$1,'Job Number'!$B$2:$B$290,'Line Output'!$C39,'Job Number'!$E$2:$E$290,'Line Output'!$A$38)</f>
        <v>0</v>
      </c>
      <c r="N39" s="219">
        <f>SUMIFS('Job Number'!$K$2:$K$290,'Job Number'!$A$2:$A$290,'Line Output'!N$1,'Job Number'!$B$2:$B$290,'Line Output'!$C39,'Job Number'!$E$2:$E$290,'Line Output'!$A$38)</f>
        <v>0</v>
      </c>
      <c r="O39" s="219">
        <f>SUMIFS('Job Number'!$K$2:$K$290,'Job Number'!$A$2:$A$290,'Line Output'!O$1,'Job Number'!$B$2:$B$290,'Line Output'!$C39,'Job Number'!$E$2:$E$290,'Line Output'!$A$38)</f>
        <v>0</v>
      </c>
      <c r="P39" s="219">
        <f>SUMIFS('Job Number'!$K$2:$K$290,'Job Number'!$A$2:$A$290,'Line Output'!P$1,'Job Number'!$B$2:$B$290,'Line Output'!$C39,'Job Number'!$E$2:$E$290,'Line Output'!$A$38)</f>
        <v>44.62</v>
      </c>
      <c r="Q39" s="219">
        <f>SUMIFS('Job Number'!$K$2:$K$290,'Job Number'!$A$2:$A$290,'Line Output'!Q$1,'Job Number'!$B$2:$B$290,'Line Output'!$C39,'Job Number'!$E$2:$E$290,'Line Output'!$A$38)</f>
        <v>21.34</v>
      </c>
      <c r="R39" s="219">
        <f>SUMIFS('Job Number'!$K$2:$K$290,'Job Number'!$A$2:$A$290,'Line Output'!R$1,'Job Number'!$B$2:$B$290,'Line Output'!$C39,'Job Number'!$E$2:$E$290,'Line Output'!$A$38)</f>
        <v>0</v>
      </c>
      <c r="S39" s="219">
        <f>SUMIFS('Job Number'!$K$2:$K$290,'Job Number'!$A$2:$A$290,'Line Output'!S$1,'Job Number'!$B$2:$B$290,'Line Output'!$C39,'Job Number'!$E$2:$E$290,'Line Output'!$A$38)</f>
        <v>0</v>
      </c>
      <c r="T39" s="219">
        <f>SUMIFS('Job Number'!$K$2:$K$290,'Job Number'!$A$2:$A$290,'Line Output'!T$1,'Job Number'!$B$2:$B$290,'Line Output'!$C39,'Job Number'!$E$2:$E$290,'Line Output'!$A$38)</f>
        <v>0</v>
      </c>
      <c r="U39" s="219">
        <f>SUMIFS('Job Number'!$K$2:$K$290,'Job Number'!$A$2:$A$290,'Line Output'!U$1,'Job Number'!$B$2:$B$290,'Line Output'!$C39,'Job Number'!$E$2:$E$290,'Line Output'!$A$38)</f>
        <v>0</v>
      </c>
      <c r="V39" s="219">
        <f>SUMIFS('Job Number'!$K$2:$K$290,'Job Number'!$A$2:$A$290,'Line Output'!V$1,'Job Number'!$B$2:$B$290,'Line Output'!$C39,'Job Number'!$E$2:$E$290,'Line Output'!$A$38)</f>
        <v>0</v>
      </c>
      <c r="W39" s="219">
        <f>SUMIFS('Job Number'!$K$2:$K$290,'Job Number'!$A$2:$A$290,'Line Output'!W$1,'Job Number'!$B$2:$B$290,'Line Output'!$C39,'Job Number'!$E$2:$E$290,'Line Output'!$A$38)</f>
        <v>0</v>
      </c>
      <c r="X39" s="219">
        <f>SUMIFS('Job Number'!$K$2:$K$290,'Job Number'!$A$2:$A$290,'Line Output'!X$1,'Job Number'!$B$2:$B$290,'Line Output'!$C39,'Job Number'!$E$2:$E$290,'Line Output'!$A$38)</f>
        <v>24.08</v>
      </c>
      <c r="Y39" s="219">
        <f>SUMIFS('Job Number'!$K$2:$K$290,'Job Number'!$A$2:$A$290,'Line Output'!Y$1,'Job Number'!$B$2:$B$290,'Line Output'!$C39,'Job Number'!$E$2:$E$290,'Line Output'!$A$38)</f>
        <v>27.68</v>
      </c>
      <c r="Z39" s="219">
        <f>SUMIFS('Job Number'!$K$2:$K$290,'Job Number'!$A$2:$A$290,'Line Output'!Z$1,'Job Number'!$B$2:$B$290,'Line Output'!$C39,'Job Number'!$E$2:$E$290,'Line Output'!$A$38)</f>
        <v>58.24</v>
      </c>
      <c r="AA39" s="219">
        <f>SUMIFS('Job Number'!$K$2:$K$290,'Job Number'!$A$2:$A$290,'Line Output'!AA$1,'Job Number'!$B$2:$B$290,'Line Output'!$C39,'Job Number'!$E$2:$E$290,'Line Output'!$A$38)</f>
        <v>0</v>
      </c>
      <c r="AB39" s="219">
        <f>SUMIFS('Job Number'!$K$2:$K$290,'Job Number'!$A$2:$A$290,'Line Output'!AB$1,'Job Number'!$B$2:$B$290,'Line Output'!$C39,'Job Number'!$E$2:$E$290,'Line Output'!$A$38)</f>
        <v>4.56</v>
      </c>
      <c r="AC39" s="219">
        <f>SUMIFS('Job Number'!$K$2:$K$290,'Job Number'!$A$2:$A$290,'Line Output'!AC$1,'Job Number'!$B$2:$B$290,'Line Output'!$C39,'Job Number'!$E$2:$E$290,'Line Output'!$A$38)</f>
        <v>6.58</v>
      </c>
      <c r="AD39" s="219">
        <f>SUMIFS('Job Number'!$K$2:$K$290,'Job Number'!$A$2:$A$290,'Line Output'!AD$1,'Job Number'!$B$2:$B$290,'Line Output'!$C39,'Job Number'!$E$2:$E$290,'Line Output'!$A$38)</f>
        <v>0</v>
      </c>
      <c r="AE39" s="219">
        <f>SUMIFS('Job Number'!$K$2:$K$290,'Job Number'!$A$2:$A$290,'Line Output'!AE$1,'Job Number'!$B$2:$B$290,'Line Output'!$C39,'Job Number'!$E$2:$E$290,'Line Output'!$A$38)</f>
        <v>0</v>
      </c>
      <c r="AF39" s="219">
        <f>SUMIFS('Job Number'!$K$2:$K$290,'Job Number'!$A$2:$A$290,'Line Output'!AF$1,'Job Number'!$B$2:$B$290,'Line Output'!$C39,'Job Number'!$E$2:$E$290,'Line Output'!$A$38)</f>
        <v>0</v>
      </c>
      <c r="AG39" s="219">
        <f>SUMIFS('Job Number'!$K$2:$K$290,'Job Number'!$A$2:$A$290,'Line Output'!AG$1,'Job Number'!$B$2:$B$290,'Line Output'!$C39,'Job Number'!$E$2:$E$290,'Line Output'!$A$38)</f>
        <v>0</v>
      </c>
      <c r="AH39" s="219">
        <f>SUMIFS('Job Number'!$K$2:$K$290,'Job Number'!$A$2:$A$290,'Line Output'!AH$1,'Job Number'!$B$2:$B$290,'Line Output'!$C39,'Job Number'!$E$2:$E$290,'Line Output'!$A$38)</f>
        <v>0</v>
      </c>
    </row>
    <row r="40" spans="2:34">
      <c r="B40" s="222"/>
      <c r="C40" s="231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</row>
    <row r="41" ht="13.5" customHeight="1" spans="1:34">
      <c r="A41" s="294" t="str">
        <f>'FG TYPE'!B13</f>
        <v>W01-04040004</v>
      </c>
      <c r="B41" s="294" t="str">
        <f>'FG TYPE'!C13</f>
        <v>0,160 T</v>
      </c>
      <c r="C41" s="229">
        <f>SUM(B42:B42)</f>
        <v>49.14</v>
      </c>
      <c r="D41" s="230">
        <f t="shared" ref="D41:AH41" si="13">SUM(D42:D42)</f>
        <v>0</v>
      </c>
      <c r="E41" s="230">
        <f t="shared" si="13"/>
        <v>0</v>
      </c>
      <c r="F41" s="230">
        <f t="shared" si="13"/>
        <v>0</v>
      </c>
      <c r="G41" s="230">
        <f t="shared" si="13"/>
        <v>0</v>
      </c>
      <c r="H41" s="230">
        <f t="shared" si="13"/>
        <v>0</v>
      </c>
      <c r="I41" s="230">
        <f t="shared" si="13"/>
        <v>0</v>
      </c>
      <c r="J41" s="230">
        <f t="shared" si="13"/>
        <v>0</v>
      </c>
      <c r="K41" s="230">
        <f t="shared" si="13"/>
        <v>0</v>
      </c>
      <c r="L41" s="230">
        <f t="shared" si="13"/>
        <v>0</v>
      </c>
      <c r="M41" s="230">
        <f t="shared" si="13"/>
        <v>0</v>
      </c>
      <c r="N41" s="230">
        <f t="shared" si="13"/>
        <v>0</v>
      </c>
      <c r="O41" s="230">
        <f t="shared" si="13"/>
        <v>0</v>
      </c>
      <c r="P41" s="230">
        <f t="shared" si="13"/>
        <v>29.12</v>
      </c>
      <c r="Q41" s="230">
        <f t="shared" si="13"/>
        <v>20.02</v>
      </c>
      <c r="R41" s="230">
        <f t="shared" si="13"/>
        <v>0</v>
      </c>
      <c r="S41" s="230">
        <f t="shared" si="13"/>
        <v>0</v>
      </c>
      <c r="T41" s="230">
        <f t="shared" si="13"/>
        <v>0</v>
      </c>
      <c r="U41" s="230">
        <f t="shared" si="13"/>
        <v>0</v>
      </c>
      <c r="V41" s="230">
        <f t="shared" si="13"/>
        <v>0</v>
      </c>
      <c r="W41" s="230">
        <f t="shared" si="13"/>
        <v>0</v>
      </c>
      <c r="X41" s="230">
        <f t="shared" si="13"/>
        <v>0</v>
      </c>
      <c r="Y41" s="230">
        <f t="shared" si="13"/>
        <v>0</v>
      </c>
      <c r="Z41" s="230">
        <f t="shared" si="13"/>
        <v>0</v>
      </c>
      <c r="AA41" s="230">
        <f t="shared" si="13"/>
        <v>0</v>
      </c>
      <c r="AB41" s="230">
        <f t="shared" si="13"/>
        <v>0</v>
      </c>
      <c r="AC41" s="230">
        <f t="shared" si="13"/>
        <v>0</v>
      </c>
      <c r="AD41" s="230">
        <f t="shared" si="13"/>
        <v>0</v>
      </c>
      <c r="AE41" s="230">
        <f t="shared" si="13"/>
        <v>0</v>
      </c>
      <c r="AF41" s="230">
        <f t="shared" si="13"/>
        <v>0</v>
      </c>
      <c r="AG41" s="230">
        <f t="shared" si="13"/>
        <v>0</v>
      </c>
      <c r="AH41" s="230">
        <f t="shared" si="13"/>
        <v>0</v>
      </c>
    </row>
    <row r="42" spans="2:34">
      <c r="B42" s="219">
        <f>SUM(D42:AG42)</f>
        <v>49.14</v>
      </c>
      <c r="C42" s="232" t="str">
        <f>'FG TYPE'!E13</f>
        <v>S01</v>
      </c>
      <c r="D42" s="219">
        <f>SUMIFS('Job Number'!$K$2:$K$290,'Job Number'!$A$2:$A$290,'Line Output'!D$1,'Job Number'!$B$2:$B$290,'Line Output'!$C42,'Job Number'!$E$2:$E$290,'Line Output'!$A$41)</f>
        <v>0</v>
      </c>
      <c r="E42" s="219">
        <f>SUMIFS('Job Number'!$K$2:$K$290,'Job Number'!$A$2:$A$290,'Line Output'!E$1,'Job Number'!$B$2:$B$290,'Line Output'!$C42,'Job Number'!$E$2:$E$290,'Line Output'!$A$41)</f>
        <v>0</v>
      </c>
      <c r="F42" s="219">
        <f>SUMIFS('Job Number'!$K$2:$K$290,'Job Number'!$A$2:$A$290,'Line Output'!F$1,'Job Number'!$B$2:$B$290,'Line Output'!$C42,'Job Number'!$E$2:$E$290,'Line Output'!$A$41)</f>
        <v>0</v>
      </c>
      <c r="G42" s="219">
        <f>SUMIFS('Job Number'!$K$2:$K$290,'Job Number'!$A$2:$A$290,'Line Output'!G$1,'Job Number'!$B$2:$B$290,'Line Output'!$C42,'Job Number'!$E$2:$E$290,'Line Output'!$A$41)</f>
        <v>0</v>
      </c>
      <c r="H42" s="219">
        <f>SUMIFS('Job Number'!$K$2:$K$290,'Job Number'!$A$2:$A$290,'Line Output'!H$1,'Job Number'!$B$2:$B$290,'Line Output'!$C42,'Job Number'!$E$2:$E$290,'Line Output'!$A$41)</f>
        <v>0</v>
      </c>
      <c r="I42" s="219">
        <f>SUMIFS('Job Number'!$K$2:$K$290,'Job Number'!$A$2:$A$290,'Line Output'!I$1,'Job Number'!$B$2:$B$290,'Line Output'!$C42,'Job Number'!$E$2:$E$290,'Line Output'!$A$41)</f>
        <v>0</v>
      </c>
      <c r="J42" s="219">
        <f>SUMIFS('Job Number'!$K$2:$K$290,'Job Number'!$A$2:$A$290,'Line Output'!J$1,'Job Number'!$B$2:$B$290,'Line Output'!$C42,'Job Number'!$E$2:$E$290,'Line Output'!$A$41)</f>
        <v>0</v>
      </c>
      <c r="K42" s="219">
        <f>SUMIFS('Job Number'!$K$2:$K$290,'Job Number'!$A$2:$A$290,'Line Output'!K$1,'Job Number'!$B$2:$B$290,'Line Output'!$C42,'Job Number'!$E$2:$E$290,'Line Output'!$A$41)</f>
        <v>0</v>
      </c>
      <c r="L42" s="219">
        <f>SUMIFS('Job Number'!$K$2:$K$290,'Job Number'!$A$2:$A$290,'Line Output'!L$1,'Job Number'!$B$2:$B$290,'Line Output'!$C42,'Job Number'!$E$2:$E$290,'Line Output'!$A$41)</f>
        <v>0</v>
      </c>
      <c r="M42" s="219">
        <f>SUMIFS('Job Number'!$K$2:$K$290,'Job Number'!$A$2:$A$290,'Line Output'!M$1,'Job Number'!$B$2:$B$290,'Line Output'!$C42,'Job Number'!$E$2:$E$290,'Line Output'!$A$41)</f>
        <v>0</v>
      </c>
      <c r="N42" s="219">
        <f>SUMIFS('Job Number'!$K$2:$K$290,'Job Number'!$A$2:$A$290,'Line Output'!N$1,'Job Number'!$B$2:$B$290,'Line Output'!$C42,'Job Number'!$E$2:$E$290,'Line Output'!$A$41)</f>
        <v>0</v>
      </c>
      <c r="O42" s="219">
        <f>SUMIFS('Job Number'!$K$2:$K$290,'Job Number'!$A$2:$A$290,'Line Output'!O$1,'Job Number'!$B$2:$B$290,'Line Output'!$C42,'Job Number'!$E$2:$E$290,'Line Output'!$A$41)</f>
        <v>0</v>
      </c>
      <c r="P42" s="219">
        <f>SUMIFS('Job Number'!$K$2:$K$290,'Job Number'!$A$2:$A$290,'Line Output'!P$1,'Job Number'!$B$2:$B$290,'Line Output'!$C42,'Job Number'!$E$2:$E$290,'Line Output'!$A$41)</f>
        <v>29.12</v>
      </c>
      <c r="Q42" s="219">
        <f>SUMIFS('Job Number'!$K$2:$K$290,'Job Number'!$A$2:$A$290,'Line Output'!Q$1,'Job Number'!$B$2:$B$290,'Line Output'!$C42,'Job Number'!$E$2:$E$290,'Line Output'!$A$41)</f>
        <v>20.02</v>
      </c>
      <c r="R42" s="219">
        <f>SUMIFS('Job Number'!$K$2:$K$290,'Job Number'!$A$2:$A$290,'Line Output'!R$1,'Job Number'!$B$2:$B$290,'Line Output'!$C42,'Job Number'!$E$2:$E$290,'Line Output'!$A$41)</f>
        <v>0</v>
      </c>
      <c r="S42" s="219">
        <f>SUMIFS('Job Number'!$K$2:$K$290,'Job Number'!$A$2:$A$290,'Line Output'!S$1,'Job Number'!$B$2:$B$290,'Line Output'!$C42,'Job Number'!$E$2:$E$290,'Line Output'!$A$41)</f>
        <v>0</v>
      </c>
      <c r="T42" s="219">
        <f>SUMIFS('Job Number'!$K$2:$K$290,'Job Number'!$A$2:$A$290,'Line Output'!T$1,'Job Number'!$B$2:$B$290,'Line Output'!$C42,'Job Number'!$E$2:$E$290,'Line Output'!$A$41)</f>
        <v>0</v>
      </c>
      <c r="U42" s="219">
        <f>SUMIFS('Job Number'!$K$2:$K$290,'Job Number'!$A$2:$A$290,'Line Output'!U$1,'Job Number'!$B$2:$B$290,'Line Output'!$C42,'Job Number'!$E$2:$E$290,'Line Output'!$A$41)</f>
        <v>0</v>
      </c>
      <c r="V42" s="219">
        <f>SUMIFS('Job Number'!$K$2:$K$290,'Job Number'!$A$2:$A$290,'Line Output'!V$1,'Job Number'!$B$2:$B$290,'Line Output'!$C42,'Job Number'!$E$2:$E$290,'Line Output'!$A$41)</f>
        <v>0</v>
      </c>
      <c r="W42" s="219">
        <f>SUMIFS('Job Number'!$K$2:$K$290,'Job Number'!$A$2:$A$290,'Line Output'!W$1,'Job Number'!$B$2:$B$290,'Line Output'!$C42,'Job Number'!$E$2:$E$290,'Line Output'!$A$41)</f>
        <v>0</v>
      </c>
      <c r="X42" s="219">
        <f>SUMIFS('Job Number'!$K$2:$K$290,'Job Number'!$A$2:$A$290,'Line Output'!X$1,'Job Number'!$B$2:$B$290,'Line Output'!$C42,'Job Number'!$E$2:$E$290,'Line Output'!$A$41)</f>
        <v>0</v>
      </c>
      <c r="Y42" s="219">
        <f>SUMIFS('Job Number'!$K$2:$K$290,'Job Number'!$A$2:$A$290,'Line Output'!Y$1,'Job Number'!$B$2:$B$290,'Line Output'!$C42,'Job Number'!$E$2:$E$290,'Line Output'!$A$41)</f>
        <v>0</v>
      </c>
      <c r="Z42" s="219">
        <f>SUMIFS('Job Number'!$K$2:$K$290,'Job Number'!$A$2:$A$290,'Line Output'!Z$1,'Job Number'!$B$2:$B$290,'Line Output'!$C42,'Job Number'!$E$2:$E$290,'Line Output'!$A$41)</f>
        <v>0</v>
      </c>
      <c r="AA42" s="219">
        <f>SUMIFS('Job Number'!$K$2:$K$290,'Job Number'!$A$2:$A$290,'Line Output'!AA$1,'Job Number'!$B$2:$B$290,'Line Output'!$C42,'Job Number'!$E$2:$E$290,'Line Output'!$A$41)</f>
        <v>0</v>
      </c>
      <c r="AB42" s="219">
        <f>SUMIFS('Job Number'!$K$2:$K$290,'Job Number'!$A$2:$A$290,'Line Output'!AB$1,'Job Number'!$B$2:$B$290,'Line Output'!$C42,'Job Number'!$E$2:$E$290,'Line Output'!$A$41)</f>
        <v>0</v>
      </c>
      <c r="AC42" s="219">
        <f>SUMIFS('Job Number'!$K$2:$K$290,'Job Number'!$A$2:$A$290,'Line Output'!AC$1,'Job Number'!$B$2:$B$290,'Line Output'!$C42,'Job Number'!$E$2:$E$290,'Line Output'!$A$41)</f>
        <v>0</v>
      </c>
      <c r="AD42" s="219">
        <f>SUMIFS('Job Number'!$K$2:$K$290,'Job Number'!$A$2:$A$290,'Line Output'!AD$1,'Job Number'!$B$2:$B$290,'Line Output'!$C42,'Job Number'!$E$2:$E$290,'Line Output'!$A$41)</f>
        <v>0</v>
      </c>
      <c r="AE42" s="219">
        <f>SUMIFS('Job Number'!$K$2:$K$290,'Job Number'!$A$2:$A$290,'Line Output'!AE$1,'Job Number'!$B$2:$B$290,'Line Output'!$C42,'Job Number'!$E$2:$E$290,'Line Output'!$A$41)</f>
        <v>0</v>
      </c>
      <c r="AF42" s="219">
        <f>SUMIFS('Job Number'!$K$2:$K$290,'Job Number'!$A$2:$A$290,'Line Output'!AF$1,'Job Number'!$B$2:$B$290,'Line Output'!$C42,'Job Number'!$E$2:$E$290,'Line Output'!$A$41)</f>
        <v>0</v>
      </c>
      <c r="AG42" s="219">
        <f>SUMIFS('Job Number'!$K$2:$K$290,'Job Number'!$A$2:$A$290,'Line Output'!AG$1,'Job Number'!$B$2:$B$290,'Line Output'!$C42,'Job Number'!$E$2:$E$290,'Line Output'!$A$41)</f>
        <v>0</v>
      </c>
      <c r="AH42" s="219">
        <f>SUMIFS('Job Number'!$K$2:$K$290,'Job Number'!$A$2:$A$290,'Line Output'!AH$1,'Job Number'!$B$2:$B$290,'Line Output'!$C42,'Job Number'!$E$2:$E$290,'Line Output'!$A$41)</f>
        <v>0</v>
      </c>
    </row>
    <row r="43" spans="2:34">
      <c r="B43" s="222"/>
      <c r="C43" s="231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</row>
    <row r="44" ht="13.5" customHeight="1" spans="1:34">
      <c r="A44" s="294" t="str">
        <f>'FG TYPE'!B21</f>
        <v>W03-71010060-Y</v>
      </c>
      <c r="B44" s="294" t="str">
        <f>'FG TYPE'!C21</f>
        <v>AY01</v>
      </c>
      <c r="C44" s="233">
        <f>SUM(B45:B45)</f>
        <v>0</v>
      </c>
      <c r="D44" s="234">
        <f t="shared" ref="D44:AH44" si="14">SUM(D45:D45)</f>
        <v>0</v>
      </c>
      <c r="E44" s="234">
        <f t="shared" si="14"/>
        <v>0</v>
      </c>
      <c r="F44" s="234">
        <f t="shared" si="14"/>
        <v>0</v>
      </c>
      <c r="G44" s="234">
        <f t="shared" si="14"/>
        <v>0</v>
      </c>
      <c r="H44" s="234">
        <f t="shared" si="14"/>
        <v>0</v>
      </c>
      <c r="I44" s="234">
        <f t="shared" si="14"/>
        <v>0</v>
      </c>
      <c r="J44" s="234">
        <f t="shared" si="14"/>
        <v>0</v>
      </c>
      <c r="K44" s="234">
        <f t="shared" si="14"/>
        <v>0</v>
      </c>
      <c r="L44" s="234">
        <f t="shared" si="14"/>
        <v>0</v>
      </c>
      <c r="M44" s="234">
        <f t="shared" si="14"/>
        <v>0</v>
      </c>
      <c r="N44" s="234">
        <f t="shared" si="14"/>
        <v>0</v>
      </c>
      <c r="O44" s="234">
        <f t="shared" si="14"/>
        <v>0</v>
      </c>
      <c r="P44" s="234">
        <f t="shared" si="14"/>
        <v>0</v>
      </c>
      <c r="Q44" s="234">
        <f t="shared" si="14"/>
        <v>0</v>
      </c>
      <c r="R44" s="234">
        <f t="shared" si="14"/>
        <v>0</v>
      </c>
      <c r="S44" s="234">
        <f t="shared" si="14"/>
        <v>0</v>
      </c>
      <c r="T44" s="234">
        <f t="shared" si="14"/>
        <v>0</v>
      </c>
      <c r="U44" s="234">
        <f t="shared" si="14"/>
        <v>0</v>
      </c>
      <c r="V44" s="234">
        <f t="shared" si="14"/>
        <v>0</v>
      </c>
      <c r="W44" s="234">
        <f t="shared" si="14"/>
        <v>0</v>
      </c>
      <c r="X44" s="234">
        <f t="shared" si="14"/>
        <v>0</v>
      </c>
      <c r="Y44" s="234">
        <f t="shared" si="14"/>
        <v>0</v>
      </c>
      <c r="Z44" s="234">
        <f t="shared" si="14"/>
        <v>0</v>
      </c>
      <c r="AA44" s="234">
        <f t="shared" si="14"/>
        <v>0</v>
      </c>
      <c r="AB44" s="234">
        <f t="shared" si="14"/>
        <v>0</v>
      </c>
      <c r="AC44" s="234">
        <f t="shared" si="14"/>
        <v>0</v>
      </c>
      <c r="AD44" s="234">
        <f t="shared" si="14"/>
        <v>0</v>
      </c>
      <c r="AE44" s="234">
        <f t="shared" si="14"/>
        <v>0</v>
      </c>
      <c r="AF44" s="234">
        <f t="shared" si="14"/>
        <v>0</v>
      </c>
      <c r="AG44" s="234">
        <f t="shared" si="14"/>
        <v>0</v>
      </c>
      <c r="AH44" s="234">
        <f t="shared" si="14"/>
        <v>0</v>
      </c>
    </row>
    <row r="45" spans="2:34">
      <c r="B45" s="222">
        <f>SUM(D45:AG45)</f>
        <v>0</v>
      </c>
      <c r="C45" s="232" t="str">
        <f>'FG TYPE'!E21</f>
        <v>Y01</v>
      </c>
      <c r="D45" s="222">
        <f>SUMIFS('Job Number'!$K$2:$K$290,'Job Number'!$A$2:$A$290,'Line Output'!D$1,'Job Number'!$B$2:$B$290,'Line Output'!$C45,'Job Number'!$E$2:$E$290,'Line Output'!$A$44)</f>
        <v>0</v>
      </c>
      <c r="E45" s="222">
        <f>SUMIFS('Job Number'!$K$2:$K$290,'Job Number'!$A$2:$A$290,'Line Output'!E$1,'Job Number'!$B$2:$B$290,'Line Output'!$C45,'Job Number'!$E$2:$E$290,'Line Output'!$A$44)</f>
        <v>0</v>
      </c>
      <c r="F45" s="222">
        <f>SUMIFS('Job Number'!$K$2:$K$290,'Job Number'!$A$2:$A$290,'Line Output'!F$1,'Job Number'!$B$2:$B$290,'Line Output'!$C45,'Job Number'!$E$2:$E$290,'Line Output'!$A$44)</f>
        <v>0</v>
      </c>
      <c r="G45" s="222">
        <f>SUMIFS('Job Number'!$K$2:$K$290,'Job Number'!$A$2:$A$290,'Line Output'!G$1,'Job Number'!$B$2:$B$290,'Line Output'!$C45,'Job Number'!$E$2:$E$290,'Line Output'!$A$44)</f>
        <v>0</v>
      </c>
      <c r="H45" s="222">
        <f>SUMIFS('Job Number'!$K$2:$K$290,'Job Number'!$A$2:$A$290,'Line Output'!H$1,'Job Number'!$B$2:$B$290,'Line Output'!$C45,'Job Number'!$E$2:$E$290,'Line Output'!$A$44)</f>
        <v>0</v>
      </c>
      <c r="I45" s="222">
        <f>SUMIFS('Job Number'!$K$2:$K$290,'Job Number'!$A$2:$A$290,'Line Output'!I$1,'Job Number'!$B$2:$B$290,'Line Output'!$C45,'Job Number'!$E$2:$E$290,'Line Output'!$A$44)</f>
        <v>0</v>
      </c>
      <c r="J45" s="222">
        <f>SUMIFS('Job Number'!$K$2:$K$290,'Job Number'!$A$2:$A$290,'Line Output'!J$1,'Job Number'!$B$2:$B$290,'Line Output'!$C45,'Job Number'!$E$2:$E$290,'Line Output'!$A$44)</f>
        <v>0</v>
      </c>
      <c r="K45" s="222">
        <f>SUMIFS('Job Number'!$K$2:$K$290,'Job Number'!$A$2:$A$290,'Line Output'!K$1,'Job Number'!$B$2:$B$290,'Line Output'!$C45,'Job Number'!$E$2:$E$290,'Line Output'!$A$44)</f>
        <v>0</v>
      </c>
      <c r="L45" s="222">
        <f>SUMIFS('Job Number'!$K$2:$K$290,'Job Number'!$A$2:$A$290,'Line Output'!L$1,'Job Number'!$B$2:$B$290,'Line Output'!$C45,'Job Number'!$E$2:$E$290,'Line Output'!$A$44)</f>
        <v>0</v>
      </c>
      <c r="M45" s="222">
        <f>SUMIFS('Job Number'!$K$2:$K$290,'Job Number'!$A$2:$A$290,'Line Output'!M$1,'Job Number'!$B$2:$B$290,'Line Output'!$C45,'Job Number'!$E$2:$E$290,'Line Output'!$A$44)</f>
        <v>0</v>
      </c>
      <c r="N45" s="222">
        <f>SUMIFS('Job Number'!$K$2:$K$290,'Job Number'!$A$2:$A$290,'Line Output'!N$1,'Job Number'!$B$2:$B$290,'Line Output'!$C45,'Job Number'!$E$2:$E$290,'Line Output'!$A$44)</f>
        <v>0</v>
      </c>
      <c r="O45" s="222">
        <f>SUMIFS('Job Number'!$K$2:$K$290,'Job Number'!$A$2:$A$290,'Line Output'!O$1,'Job Number'!$B$2:$B$290,'Line Output'!$C45,'Job Number'!$E$2:$E$290,'Line Output'!$A$44)</f>
        <v>0</v>
      </c>
      <c r="P45" s="222">
        <f>SUMIFS('Job Number'!$K$2:$K$290,'Job Number'!$A$2:$A$290,'Line Output'!P$1,'Job Number'!$B$2:$B$290,'Line Output'!$C45,'Job Number'!$E$2:$E$290,'Line Output'!$A$44)</f>
        <v>0</v>
      </c>
      <c r="Q45" s="222">
        <f>SUMIFS('Job Number'!$K$2:$K$290,'Job Number'!$A$2:$A$290,'Line Output'!Q$1,'Job Number'!$B$2:$B$290,'Line Output'!$C45,'Job Number'!$E$2:$E$290,'Line Output'!$A$44)</f>
        <v>0</v>
      </c>
      <c r="R45" s="222">
        <f>SUMIFS('Job Number'!$K$2:$K$290,'Job Number'!$A$2:$A$290,'Line Output'!R$1,'Job Number'!$B$2:$B$290,'Line Output'!$C45,'Job Number'!$E$2:$E$290,'Line Output'!$A$44)</f>
        <v>0</v>
      </c>
      <c r="S45" s="222">
        <f>SUMIFS('Job Number'!$K$2:$K$290,'Job Number'!$A$2:$A$290,'Line Output'!S$1,'Job Number'!$B$2:$B$290,'Line Output'!$C45,'Job Number'!$E$2:$E$290,'Line Output'!$A$44)</f>
        <v>0</v>
      </c>
      <c r="T45" s="222">
        <f>SUMIFS('Job Number'!$K$2:$K$290,'Job Number'!$A$2:$A$290,'Line Output'!T$1,'Job Number'!$B$2:$B$290,'Line Output'!$C45,'Job Number'!$E$2:$E$290,'Line Output'!$A$44)</f>
        <v>0</v>
      </c>
      <c r="U45" s="222">
        <f>SUMIFS('Job Number'!$K$2:$K$290,'Job Number'!$A$2:$A$290,'Line Output'!U$1,'Job Number'!$B$2:$B$290,'Line Output'!$C45,'Job Number'!$E$2:$E$290,'Line Output'!$A$44)</f>
        <v>0</v>
      </c>
      <c r="V45" s="222">
        <f>SUMIFS('Job Number'!$K$2:$K$290,'Job Number'!$A$2:$A$290,'Line Output'!V$1,'Job Number'!$B$2:$B$290,'Line Output'!$C45,'Job Number'!$E$2:$E$290,'Line Output'!$A$44)</f>
        <v>0</v>
      </c>
      <c r="W45" s="222">
        <f>SUMIFS('Job Number'!$K$2:$K$290,'Job Number'!$A$2:$A$290,'Line Output'!W$1,'Job Number'!$B$2:$B$290,'Line Output'!$C45,'Job Number'!$E$2:$E$290,'Line Output'!$A$44)</f>
        <v>0</v>
      </c>
      <c r="X45" s="222">
        <f>SUMIFS('Job Number'!$K$2:$K$290,'Job Number'!$A$2:$A$290,'Line Output'!X$1,'Job Number'!$B$2:$B$290,'Line Output'!$C45,'Job Number'!$E$2:$E$290,'Line Output'!$A$44)</f>
        <v>0</v>
      </c>
      <c r="Y45" s="222">
        <f>SUMIFS('Job Number'!$K$2:$K$290,'Job Number'!$A$2:$A$290,'Line Output'!Y$1,'Job Number'!$B$2:$B$290,'Line Output'!$C45,'Job Number'!$E$2:$E$290,'Line Output'!$A$44)</f>
        <v>0</v>
      </c>
      <c r="Z45" s="222">
        <f>SUMIFS('Job Number'!$K$2:$K$290,'Job Number'!$A$2:$A$290,'Line Output'!Z$1,'Job Number'!$B$2:$B$290,'Line Output'!$C45,'Job Number'!$E$2:$E$290,'Line Output'!$A$44)</f>
        <v>0</v>
      </c>
      <c r="AA45" s="222">
        <f>SUMIFS('Job Number'!$K$2:$K$290,'Job Number'!$A$2:$A$290,'Line Output'!AA$1,'Job Number'!$B$2:$B$290,'Line Output'!$C45,'Job Number'!$E$2:$E$290,'Line Output'!$A$44)</f>
        <v>0</v>
      </c>
      <c r="AB45" s="222">
        <f>SUMIFS('Job Number'!$K$2:$K$290,'Job Number'!$A$2:$A$290,'Line Output'!AB$1,'Job Number'!$B$2:$B$290,'Line Output'!$C45,'Job Number'!$E$2:$E$290,'Line Output'!$A$44)</f>
        <v>0</v>
      </c>
      <c r="AC45" s="222">
        <f>SUMIFS('Job Number'!$K$2:$K$290,'Job Number'!$A$2:$A$290,'Line Output'!AC$1,'Job Number'!$B$2:$B$290,'Line Output'!$C45,'Job Number'!$E$2:$E$290,'Line Output'!$A$44)</f>
        <v>0</v>
      </c>
      <c r="AD45" s="222">
        <f>SUMIFS('Job Number'!$K$2:$K$290,'Job Number'!$A$2:$A$290,'Line Output'!AD$1,'Job Number'!$B$2:$B$290,'Line Output'!$C45,'Job Number'!$E$2:$E$290,'Line Output'!$A$44)</f>
        <v>0</v>
      </c>
      <c r="AE45" s="222">
        <f>SUMIFS('Job Number'!$K$2:$K$290,'Job Number'!$A$2:$A$290,'Line Output'!AE$1,'Job Number'!$B$2:$B$290,'Line Output'!$C45,'Job Number'!$E$2:$E$290,'Line Output'!$A$44)</f>
        <v>0</v>
      </c>
      <c r="AF45" s="222">
        <f>SUMIFS('Job Number'!$K$2:$K$290,'Job Number'!$A$2:$A$290,'Line Output'!AF$1,'Job Number'!$B$2:$B$290,'Line Output'!$C45,'Job Number'!$E$2:$E$290,'Line Output'!$A$44)</f>
        <v>0</v>
      </c>
      <c r="AG45" s="222">
        <f>SUMIFS('Job Number'!$K$2:$K$290,'Job Number'!$A$2:$A$290,'Line Output'!AG$1,'Job Number'!$B$2:$B$290,'Line Output'!$C45,'Job Number'!$E$2:$E$290,'Line Output'!$A$44)</f>
        <v>0</v>
      </c>
      <c r="AH45" s="222">
        <f>SUMIFS('Job Number'!$K$2:$K$290,'Job Number'!$A$2:$A$290,'Line Output'!AH$1,'Job Number'!$B$2:$B$290,'Line Output'!$C45,'Job Number'!$E$2:$E$290,'Line Output'!$A$44)</f>
        <v>0</v>
      </c>
    </row>
    <row r="46" spans="2:34">
      <c r="B46" s="222"/>
      <c r="C46" s="23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</row>
    <row r="47" ht="13.5" customHeight="1" spans="1:34">
      <c r="A47" s="294" t="str">
        <f>'FG TYPE'!B22</f>
        <v>W03-71010061-Y</v>
      </c>
      <c r="B47" s="294" t="str">
        <f>'FG TYPE'!C22</f>
        <v>AX88</v>
      </c>
      <c r="C47" s="233">
        <f>SUM(B48)</f>
        <v>64727</v>
      </c>
      <c r="D47" s="234">
        <f>SUM(D48)</f>
        <v>0</v>
      </c>
      <c r="E47" s="234">
        <f t="shared" ref="E47:AH47" si="15">SUM(E48)</f>
        <v>19562</v>
      </c>
      <c r="F47" s="234">
        <f t="shared" si="15"/>
        <v>0</v>
      </c>
      <c r="G47" s="234">
        <f t="shared" si="15"/>
        <v>0</v>
      </c>
      <c r="H47" s="234">
        <f t="shared" si="15"/>
        <v>0</v>
      </c>
      <c r="I47" s="234">
        <f t="shared" si="15"/>
        <v>0</v>
      </c>
      <c r="J47" s="234">
        <f t="shared" si="15"/>
        <v>0</v>
      </c>
      <c r="K47" s="234">
        <f t="shared" si="15"/>
        <v>0</v>
      </c>
      <c r="L47" s="234">
        <f t="shared" si="15"/>
        <v>0</v>
      </c>
      <c r="M47" s="234">
        <f t="shared" si="15"/>
        <v>0</v>
      </c>
      <c r="N47" s="234">
        <f t="shared" si="15"/>
        <v>0</v>
      </c>
      <c r="O47" s="234">
        <f t="shared" si="15"/>
        <v>0</v>
      </c>
      <c r="P47" s="234">
        <f t="shared" si="15"/>
        <v>0</v>
      </c>
      <c r="Q47" s="234">
        <f t="shared" si="15"/>
        <v>0</v>
      </c>
      <c r="R47" s="234">
        <f t="shared" si="15"/>
        <v>0</v>
      </c>
      <c r="S47" s="234">
        <f t="shared" si="15"/>
        <v>0</v>
      </c>
      <c r="T47" s="234">
        <f t="shared" si="15"/>
        <v>0</v>
      </c>
      <c r="U47" s="234">
        <f t="shared" si="15"/>
        <v>0</v>
      </c>
      <c r="V47" s="234">
        <f t="shared" si="15"/>
        <v>0</v>
      </c>
      <c r="W47" s="234">
        <f t="shared" si="15"/>
        <v>0</v>
      </c>
      <c r="X47" s="234">
        <f t="shared" si="15"/>
        <v>0</v>
      </c>
      <c r="Y47" s="234">
        <f t="shared" si="15"/>
        <v>0</v>
      </c>
      <c r="Z47" s="234">
        <f t="shared" si="15"/>
        <v>0</v>
      </c>
      <c r="AA47" s="234">
        <f t="shared" si="15"/>
        <v>0</v>
      </c>
      <c r="AB47" s="234">
        <f t="shared" si="15"/>
        <v>11970</v>
      </c>
      <c r="AC47" s="234">
        <f t="shared" si="15"/>
        <v>28400</v>
      </c>
      <c r="AD47" s="234">
        <f t="shared" si="15"/>
        <v>4795</v>
      </c>
      <c r="AE47" s="234">
        <f t="shared" si="15"/>
        <v>0</v>
      </c>
      <c r="AF47" s="234">
        <f t="shared" si="15"/>
        <v>0</v>
      </c>
      <c r="AG47" s="234">
        <f t="shared" si="15"/>
        <v>0</v>
      </c>
      <c r="AH47" s="234">
        <f t="shared" si="15"/>
        <v>0</v>
      </c>
    </row>
    <row r="48" spans="2:34">
      <c r="B48" s="222">
        <f>SUM(D48:AG48)</f>
        <v>64727</v>
      </c>
      <c r="C48" s="232" t="str">
        <f>'FG TYPE'!E22</f>
        <v>Y01</v>
      </c>
      <c r="D48" s="222">
        <f>SUMIFS('Job Number'!$K$2:$K$290,'Job Number'!$A$2:$A$290,'Line Output'!D$1,'Job Number'!$B$2:$B$290,'Line Output'!$C48,'Job Number'!$E$2:$E$290,'Line Output'!$A$47)</f>
        <v>0</v>
      </c>
      <c r="E48" s="222">
        <f>SUMIFS('Job Number'!$K$2:$K$290,'Job Number'!$A$2:$A$290,'Line Output'!E$1,'Job Number'!$B$2:$B$290,'Line Output'!$C48,'Job Number'!$E$2:$E$290,'Line Output'!$A$47)</f>
        <v>19562</v>
      </c>
      <c r="F48" s="222">
        <f>SUMIFS('Job Number'!$K$2:$K$290,'Job Number'!$A$2:$A$290,'Line Output'!F$1,'Job Number'!$B$2:$B$290,'Line Output'!$C48,'Job Number'!$E$2:$E$290,'Line Output'!$A$47)</f>
        <v>0</v>
      </c>
      <c r="G48" s="222">
        <f>SUMIFS('Job Number'!$K$2:$K$290,'Job Number'!$A$2:$A$290,'Line Output'!G$1,'Job Number'!$B$2:$B$290,'Line Output'!$C48,'Job Number'!$E$2:$E$290,'Line Output'!$A$47)</f>
        <v>0</v>
      </c>
      <c r="H48" s="222">
        <f>SUMIFS('Job Number'!$K$2:$K$290,'Job Number'!$A$2:$A$290,'Line Output'!H$1,'Job Number'!$B$2:$B$290,'Line Output'!$C48,'Job Number'!$E$2:$E$290,'Line Output'!$A$47)</f>
        <v>0</v>
      </c>
      <c r="I48" s="222">
        <f>SUMIFS('Job Number'!$K$2:$K$290,'Job Number'!$A$2:$A$290,'Line Output'!I$1,'Job Number'!$B$2:$B$290,'Line Output'!$C48,'Job Number'!$E$2:$E$290,'Line Output'!$A$47)</f>
        <v>0</v>
      </c>
      <c r="J48" s="222">
        <f>SUMIFS('Job Number'!$K$2:$K$290,'Job Number'!$A$2:$A$290,'Line Output'!J$1,'Job Number'!$B$2:$B$290,'Line Output'!$C48,'Job Number'!$E$2:$E$290,'Line Output'!$A$47)</f>
        <v>0</v>
      </c>
      <c r="K48" s="222">
        <f>SUMIFS('Job Number'!$K$2:$K$290,'Job Number'!$A$2:$A$290,'Line Output'!K$1,'Job Number'!$B$2:$B$290,'Line Output'!$C48,'Job Number'!$E$2:$E$290,'Line Output'!$A$47)</f>
        <v>0</v>
      </c>
      <c r="L48" s="222">
        <f>SUMIFS('Job Number'!$K$2:$K$290,'Job Number'!$A$2:$A$290,'Line Output'!L$1,'Job Number'!$B$2:$B$290,'Line Output'!$C48,'Job Number'!$E$2:$E$290,'Line Output'!$A$47)</f>
        <v>0</v>
      </c>
      <c r="M48" s="222">
        <f>SUMIFS('Job Number'!$K$2:$K$290,'Job Number'!$A$2:$A$290,'Line Output'!M$1,'Job Number'!$B$2:$B$290,'Line Output'!$C48,'Job Number'!$E$2:$E$290,'Line Output'!$A$47)</f>
        <v>0</v>
      </c>
      <c r="N48" s="222">
        <f>SUMIFS('Job Number'!$K$2:$K$290,'Job Number'!$A$2:$A$290,'Line Output'!N$1,'Job Number'!$B$2:$B$290,'Line Output'!$C48,'Job Number'!$E$2:$E$290,'Line Output'!$A$47)</f>
        <v>0</v>
      </c>
      <c r="O48" s="222">
        <f>SUMIFS('Job Number'!$K$2:$K$290,'Job Number'!$A$2:$A$290,'Line Output'!O$1,'Job Number'!$B$2:$B$290,'Line Output'!$C48,'Job Number'!$E$2:$E$290,'Line Output'!$A$47)</f>
        <v>0</v>
      </c>
      <c r="P48" s="222">
        <f>SUMIFS('Job Number'!$K$2:$K$290,'Job Number'!$A$2:$A$290,'Line Output'!P$1,'Job Number'!$B$2:$B$290,'Line Output'!$C48,'Job Number'!$E$2:$E$290,'Line Output'!$A$47)</f>
        <v>0</v>
      </c>
      <c r="Q48" s="222">
        <f>SUMIFS('Job Number'!$K$2:$K$290,'Job Number'!$A$2:$A$290,'Line Output'!Q$1,'Job Number'!$B$2:$B$290,'Line Output'!$C48,'Job Number'!$E$2:$E$290,'Line Output'!$A$47)</f>
        <v>0</v>
      </c>
      <c r="R48" s="222">
        <f>SUMIFS('Job Number'!$K$2:$K$290,'Job Number'!$A$2:$A$290,'Line Output'!R$1,'Job Number'!$B$2:$B$290,'Line Output'!$C48,'Job Number'!$E$2:$E$290,'Line Output'!$A$47)</f>
        <v>0</v>
      </c>
      <c r="S48" s="222">
        <f>SUMIFS('Job Number'!$K$2:$K$290,'Job Number'!$A$2:$A$290,'Line Output'!S$1,'Job Number'!$B$2:$B$290,'Line Output'!$C48,'Job Number'!$E$2:$E$290,'Line Output'!$A$47)</f>
        <v>0</v>
      </c>
      <c r="T48" s="222">
        <f>SUMIFS('Job Number'!$K$2:$K$290,'Job Number'!$A$2:$A$290,'Line Output'!T$1,'Job Number'!$B$2:$B$290,'Line Output'!$C48,'Job Number'!$E$2:$E$290,'Line Output'!$A$47)</f>
        <v>0</v>
      </c>
      <c r="U48" s="222">
        <f>SUMIFS('Job Number'!$K$2:$K$290,'Job Number'!$A$2:$A$290,'Line Output'!U$1,'Job Number'!$B$2:$B$290,'Line Output'!$C48,'Job Number'!$E$2:$E$290,'Line Output'!$A$47)</f>
        <v>0</v>
      </c>
      <c r="V48" s="222">
        <f>SUMIFS('Job Number'!$K$2:$K$290,'Job Number'!$A$2:$A$290,'Line Output'!V$1,'Job Number'!$B$2:$B$290,'Line Output'!$C48,'Job Number'!$E$2:$E$290,'Line Output'!$A$47)</f>
        <v>0</v>
      </c>
      <c r="W48" s="222">
        <f>SUMIFS('Job Number'!$K$2:$K$290,'Job Number'!$A$2:$A$290,'Line Output'!W$1,'Job Number'!$B$2:$B$290,'Line Output'!$C48,'Job Number'!$E$2:$E$290,'Line Output'!$A$47)</f>
        <v>0</v>
      </c>
      <c r="X48" s="222">
        <f>SUMIFS('Job Number'!$K$2:$K$290,'Job Number'!$A$2:$A$290,'Line Output'!X$1,'Job Number'!$B$2:$B$290,'Line Output'!$C48,'Job Number'!$E$2:$E$290,'Line Output'!$A$47)</f>
        <v>0</v>
      </c>
      <c r="Y48" s="222">
        <f>SUMIFS('Job Number'!$K$2:$K$290,'Job Number'!$A$2:$A$290,'Line Output'!Y$1,'Job Number'!$B$2:$B$290,'Line Output'!$C48,'Job Number'!$E$2:$E$290,'Line Output'!$A$47)</f>
        <v>0</v>
      </c>
      <c r="Z48" s="222">
        <f>SUMIFS('Job Number'!$K$2:$K$290,'Job Number'!$A$2:$A$290,'Line Output'!Z$1,'Job Number'!$B$2:$B$290,'Line Output'!$C48,'Job Number'!$E$2:$E$290,'Line Output'!$A$47)</f>
        <v>0</v>
      </c>
      <c r="AA48" s="222">
        <f>SUMIFS('Job Number'!$K$2:$K$290,'Job Number'!$A$2:$A$290,'Line Output'!AA$1,'Job Number'!$B$2:$B$290,'Line Output'!$C48,'Job Number'!$E$2:$E$290,'Line Output'!$A$47)</f>
        <v>0</v>
      </c>
      <c r="AB48" s="222">
        <f>SUMIFS('Job Number'!$K$2:$K$290,'Job Number'!$A$2:$A$290,'Line Output'!AB$1,'Job Number'!$B$2:$B$290,'Line Output'!$C48,'Job Number'!$E$2:$E$290,'Line Output'!$A$47)</f>
        <v>11970</v>
      </c>
      <c r="AC48" s="222">
        <f>SUMIFS('Job Number'!$K$2:$K$290,'Job Number'!$A$2:$A$290,'Line Output'!AC$1,'Job Number'!$B$2:$B$290,'Line Output'!$C48,'Job Number'!$E$2:$E$290,'Line Output'!$A$47)</f>
        <v>28400</v>
      </c>
      <c r="AD48" s="222">
        <f>SUMIFS('Job Number'!$K$2:$K$290,'Job Number'!$A$2:$A$290,'Line Output'!AD$1,'Job Number'!$B$2:$B$290,'Line Output'!$C48,'Job Number'!$E$2:$E$290,'Line Output'!$A$47)</f>
        <v>4795</v>
      </c>
      <c r="AE48" s="222">
        <f>SUMIFS('Job Number'!$K$2:$K$290,'Job Number'!$A$2:$A$290,'Line Output'!AE$1,'Job Number'!$B$2:$B$290,'Line Output'!$C48,'Job Number'!$E$2:$E$290,'Line Output'!$A$47)</f>
        <v>0</v>
      </c>
      <c r="AF48" s="222">
        <f>SUMIFS('Job Number'!$K$2:$K$290,'Job Number'!$A$2:$A$290,'Line Output'!AF$1,'Job Number'!$B$2:$B$290,'Line Output'!$C48,'Job Number'!$E$2:$E$290,'Line Output'!$A$47)</f>
        <v>0</v>
      </c>
      <c r="AG48" s="222">
        <f>SUMIFS('Job Number'!$K$2:$K$290,'Job Number'!$A$2:$A$290,'Line Output'!AG$1,'Job Number'!$B$2:$B$290,'Line Output'!$C48,'Job Number'!$E$2:$E$290,'Line Output'!$A$47)</f>
        <v>0</v>
      </c>
      <c r="AH48" s="222">
        <f>SUMIFS('Job Number'!$K$2:$K$290,'Job Number'!$A$2:$A$290,'Line Output'!AH$1,'Job Number'!$B$2:$B$290,'Line Output'!$C48,'Job Number'!$E$2:$E$290,'Line Output'!$A$47)</f>
        <v>0</v>
      </c>
    </row>
    <row r="49" spans="2:34">
      <c r="B49" s="222"/>
      <c r="C49" s="23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</row>
    <row r="50" ht="13.5" customHeight="1" spans="1:34">
      <c r="A50" s="294" t="str">
        <f>'FG TYPE'!B23</f>
        <v>W03-25040027-Y</v>
      </c>
      <c r="B50" s="294" t="str">
        <f>'FG TYPE'!C23</f>
        <v>28#*2C+24#*2C+AL+D+</v>
      </c>
      <c r="C50" s="233">
        <f>SUM(B51)</f>
        <v>0</v>
      </c>
      <c r="D50" s="234">
        <f>SUM(D51)</f>
        <v>0</v>
      </c>
      <c r="E50" s="234">
        <f t="shared" ref="E50:AH50" si="16">SUM(E51)</f>
        <v>0</v>
      </c>
      <c r="F50" s="234">
        <f t="shared" si="16"/>
        <v>0</v>
      </c>
      <c r="G50" s="234">
        <f t="shared" si="16"/>
        <v>0</v>
      </c>
      <c r="H50" s="234">
        <f t="shared" si="16"/>
        <v>0</v>
      </c>
      <c r="I50" s="234">
        <f t="shared" si="16"/>
        <v>0</v>
      </c>
      <c r="J50" s="234">
        <f t="shared" si="16"/>
        <v>0</v>
      </c>
      <c r="K50" s="234">
        <f t="shared" si="16"/>
        <v>0</v>
      </c>
      <c r="L50" s="234">
        <f t="shared" si="16"/>
        <v>0</v>
      </c>
      <c r="M50" s="234">
        <f t="shared" si="16"/>
        <v>0</v>
      </c>
      <c r="N50" s="234">
        <f t="shared" si="16"/>
        <v>0</v>
      </c>
      <c r="O50" s="234">
        <f t="shared" si="16"/>
        <v>0</v>
      </c>
      <c r="P50" s="234">
        <f t="shared" si="16"/>
        <v>0</v>
      </c>
      <c r="Q50" s="234">
        <f t="shared" si="16"/>
        <v>0</v>
      </c>
      <c r="R50" s="234">
        <f t="shared" si="16"/>
        <v>0</v>
      </c>
      <c r="S50" s="234">
        <f t="shared" si="16"/>
        <v>0</v>
      </c>
      <c r="T50" s="234">
        <f t="shared" si="16"/>
        <v>0</v>
      </c>
      <c r="U50" s="234">
        <f t="shared" si="16"/>
        <v>0</v>
      </c>
      <c r="V50" s="234">
        <f t="shared" si="16"/>
        <v>0</v>
      </c>
      <c r="W50" s="234">
        <f t="shared" si="16"/>
        <v>0</v>
      </c>
      <c r="X50" s="234">
        <f t="shared" si="16"/>
        <v>0</v>
      </c>
      <c r="Y50" s="234">
        <f t="shared" si="16"/>
        <v>0</v>
      </c>
      <c r="Z50" s="234">
        <f t="shared" si="16"/>
        <v>0</v>
      </c>
      <c r="AA50" s="234">
        <f t="shared" si="16"/>
        <v>0</v>
      </c>
      <c r="AB50" s="234">
        <f t="shared" si="16"/>
        <v>0</v>
      </c>
      <c r="AC50" s="234">
        <f t="shared" si="16"/>
        <v>0</v>
      </c>
      <c r="AD50" s="234">
        <f t="shared" si="16"/>
        <v>0</v>
      </c>
      <c r="AE50" s="234">
        <f t="shared" si="16"/>
        <v>0</v>
      </c>
      <c r="AF50" s="234">
        <f t="shared" si="16"/>
        <v>0</v>
      </c>
      <c r="AG50" s="234">
        <f t="shared" si="16"/>
        <v>0</v>
      </c>
      <c r="AH50" s="234">
        <f t="shared" si="16"/>
        <v>0</v>
      </c>
    </row>
    <row r="51" spans="2:34">
      <c r="B51" s="222">
        <f>SUM(D51:AG51)</f>
        <v>0</v>
      </c>
      <c r="C51" s="232" t="str">
        <f>'FG TYPE'!E23</f>
        <v>Y01</v>
      </c>
      <c r="D51" s="222">
        <f>SUMIFS('Job Number'!$K$2:$K$290,'Job Number'!$A$2:$A$290,'Line Output'!D$1,'Job Number'!$B$2:$B$290,'Line Output'!$C51,'Job Number'!$E$2:$E$290,'Line Output'!$A$50)</f>
        <v>0</v>
      </c>
      <c r="E51" s="222">
        <f>SUMIFS('Job Number'!$K$2:$K$290,'Job Number'!$A$2:$A$290,'Line Output'!E$1,'Job Number'!$B$2:$B$290,'Line Output'!$C51,'Job Number'!$E$2:$E$290,'Line Output'!$A$50)</f>
        <v>0</v>
      </c>
      <c r="F51" s="222">
        <f>SUMIFS('Job Number'!$K$2:$K$290,'Job Number'!$A$2:$A$290,'Line Output'!F$1,'Job Number'!$B$2:$B$290,'Line Output'!$C51,'Job Number'!$E$2:$E$290,'Line Output'!$A$50)</f>
        <v>0</v>
      </c>
      <c r="G51" s="222">
        <f>SUMIFS('Job Number'!$K$2:$K$290,'Job Number'!$A$2:$A$290,'Line Output'!G$1,'Job Number'!$B$2:$B$290,'Line Output'!$C51,'Job Number'!$E$2:$E$290,'Line Output'!$A$50)</f>
        <v>0</v>
      </c>
      <c r="H51" s="222">
        <f>SUMIFS('Job Number'!$K$2:$K$290,'Job Number'!$A$2:$A$290,'Line Output'!H$1,'Job Number'!$B$2:$B$290,'Line Output'!$C51,'Job Number'!$E$2:$E$290,'Line Output'!$A$50)</f>
        <v>0</v>
      </c>
      <c r="I51" s="222">
        <f>SUMIFS('Job Number'!$K$2:$K$290,'Job Number'!$A$2:$A$290,'Line Output'!I$1,'Job Number'!$B$2:$B$290,'Line Output'!$C51,'Job Number'!$E$2:$E$290,'Line Output'!$A$50)</f>
        <v>0</v>
      </c>
      <c r="J51" s="222">
        <f>SUMIFS('Job Number'!$K$2:$K$290,'Job Number'!$A$2:$A$290,'Line Output'!J$1,'Job Number'!$B$2:$B$290,'Line Output'!$C51,'Job Number'!$E$2:$E$290,'Line Output'!$A$50)</f>
        <v>0</v>
      </c>
      <c r="K51" s="222">
        <f>SUMIFS('Job Number'!$K$2:$K$290,'Job Number'!$A$2:$A$290,'Line Output'!K$1,'Job Number'!$B$2:$B$290,'Line Output'!$C51,'Job Number'!$E$2:$E$290,'Line Output'!$A$50)</f>
        <v>0</v>
      </c>
      <c r="L51" s="222">
        <f>SUMIFS('Job Number'!$K$2:$K$290,'Job Number'!$A$2:$A$290,'Line Output'!L$1,'Job Number'!$B$2:$B$290,'Line Output'!$C51,'Job Number'!$E$2:$E$290,'Line Output'!$A$50)</f>
        <v>0</v>
      </c>
      <c r="M51" s="222">
        <f>SUMIFS('Job Number'!$K$2:$K$290,'Job Number'!$A$2:$A$290,'Line Output'!M$1,'Job Number'!$B$2:$B$290,'Line Output'!$C51,'Job Number'!$E$2:$E$290,'Line Output'!$A$50)</f>
        <v>0</v>
      </c>
      <c r="N51" s="222">
        <f>SUMIFS('Job Number'!$K$2:$K$290,'Job Number'!$A$2:$A$290,'Line Output'!N$1,'Job Number'!$B$2:$B$290,'Line Output'!$C51,'Job Number'!$E$2:$E$290,'Line Output'!$A$50)</f>
        <v>0</v>
      </c>
      <c r="O51" s="222">
        <f>SUMIFS('Job Number'!$K$2:$K$290,'Job Number'!$A$2:$A$290,'Line Output'!O$1,'Job Number'!$B$2:$B$290,'Line Output'!$C51,'Job Number'!$E$2:$E$290,'Line Output'!$A$50)</f>
        <v>0</v>
      </c>
      <c r="P51" s="222">
        <f>SUMIFS('Job Number'!$K$2:$K$290,'Job Number'!$A$2:$A$290,'Line Output'!P$1,'Job Number'!$B$2:$B$290,'Line Output'!$C51,'Job Number'!$E$2:$E$290,'Line Output'!$A$50)</f>
        <v>0</v>
      </c>
      <c r="Q51" s="222">
        <f>SUMIFS('Job Number'!$K$2:$K$290,'Job Number'!$A$2:$A$290,'Line Output'!Q$1,'Job Number'!$B$2:$B$290,'Line Output'!$C51,'Job Number'!$E$2:$E$290,'Line Output'!$A$50)</f>
        <v>0</v>
      </c>
      <c r="R51" s="222">
        <f>SUMIFS('Job Number'!$K$2:$K$290,'Job Number'!$A$2:$A$290,'Line Output'!R$1,'Job Number'!$B$2:$B$290,'Line Output'!$C51,'Job Number'!$E$2:$E$290,'Line Output'!$A$50)</f>
        <v>0</v>
      </c>
      <c r="S51" s="222">
        <f>SUMIFS('Job Number'!$K$2:$K$290,'Job Number'!$A$2:$A$290,'Line Output'!S$1,'Job Number'!$B$2:$B$290,'Line Output'!$C51,'Job Number'!$E$2:$E$290,'Line Output'!$A$50)</f>
        <v>0</v>
      </c>
      <c r="T51" s="222">
        <f>SUMIFS('Job Number'!$K$2:$K$290,'Job Number'!$A$2:$A$290,'Line Output'!T$1,'Job Number'!$B$2:$B$290,'Line Output'!$C51,'Job Number'!$E$2:$E$290,'Line Output'!$A$50)</f>
        <v>0</v>
      </c>
      <c r="U51" s="222">
        <f>SUMIFS('Job Number'!$K$2:$K$290,'Job Number'!$A$2:$A$290,'Line Output'!U$1,'Job Number'!$B$2:$B$290,'Line Output'!$C51,'Job Number'!$E$2:$E$290,'Line Output'!$A$50)</f>
        <v>0</v>
      </c>
      <c r="V51" s="222">
        <f>SUMIFS('Job Number'!$K$2:$K$290,'Job Number'!$A$2:$A$290,'Line Output'!V$1,'Job Number'!$B$2:$B$290,'Line Output'!$C51,'Job Number'!$E$2:$E$290,'Line Output'!$A$50)</f>
        <v>0</v>
      </c>
      <c r="W51" s="222">
        <f>SUMIFS('Job Number'!$K$2:$K$290,'Job Number'!$A$2:$A$290,'Line Output'!W$1,'Job Number'!$B$2:$B$290,'Line Output'!$C51,'Job Number'!$E$2:$E$290,'Line Output'!$A$50)</f>
        <v>0</v>
      </c>
      <c r="X51" s="222">
        <f>SUMIFS('Job Number'!$K$2:$K$290,'Job Number'!$A$2:$A$290,'Line Output'!X$1,'Job Number'!$B$2:$B$290,'Line Output'!$C51,'Job Number'!$E$2:$E$290,'Line Output'!$A$50)</f>
        <v>0</v>
      </c>
      <c r="Y51" s="222">
        <f>SUMIFS('Job Number'!$K$2:$K$290,'Job Number'!$A$2:$A$290,'Line Output'!Y$1,'Job Number'!$B$2:$B$290,'Line Output'!$C51,'Job Number'!$E$2:$E$290,'Line Output'!$A$50)</f>
        <v>0</v>
      </c>
      <c r="Z51" s="222">
        <f>SUMIFS('Job Number'!$K$2:$K$290,'Job Number'!$A$2:$A$290,'Line Output'!Z$1,'Job Number'!$B$2:$B$290,'Line Output'!$C51,'Job Number'!$E$2:$E$290,'Line Output'!$A$50)</f>
        <v>0</v>
      </c>
      <c r="AA51" s="222">
        <f>SUMIFS('Job Number'!$K$2:$K$290,'Job Number'!$A$2:$A$290,'Line Output'!AA$1,'Job Number'!$B$2:$B$290,'Line Output'!$C51,'Job Number'!$E$2:$E$290,'Line Output'!$A$50)</f>
        <v>0</v>
      </c>
      <c r="AB51" s="222">
        <f>SUMIFS('Job Number'!$K$2:$K$290,'Job Number'!$A$2:$A$290,'Line Output'!AB$1,'Job Number'!$B$2:$B$290,'Line Output'!$C51,'Job Number'!$E$2:$E$290,'Line Output'!$A$50)</f>
        <v>0</v>
      </c>
      <c r="AC51" s="222">
        <f>SUMIFS('Job Number'!$K$2:$K$290,'Job Number'!$A$2:$A$290,'Line Output'!AC$1,'Job Number'!$B$2:$B$290,'Line Output'!$C51,'Job Number'!$E$2:$E$290,'Line Output'!$A$50)</f>
        <v>0</v>
      </c>
      <c r="AD51" s="222">
        <f>SUMIFS('Job Number'!$K$2:$K$290,'Job Number'!$A$2:$A$290,'Line Output'!AD$1,'Job Number'!$B$2:$B$290,'Line Output'!$C51,'Job Number'!$E$2:$E$290,'Line Output'!$A$50)</f>
        <v>0</v>
      </c>
      <c r="AE51" s="222">
        <f>SUMIFS('Job Number'!$K$2:$K$290,'Job Number'!$A$2:$A$290,'Line Output'!AE$1,'Job Number'!$B$2:$B$290,'Line Output'!$C51,'Job Number'!$E$2:$E$290,'Line Output'!$A$50)</f>
        <v>0</v>
      </c>
      <c r="AF51" s="222">
        <f>SUMIFS('Job Number'!$K$2:$K$290,'Job Number'!$A$2:$A$290,'Line Output'!AF$1,'Job Number'!$B$2:$B$290,'Line Output'!$C51,'Job Number'!$E$2:$E$290,'Line Output'!$A$50)</f>
        <v>0</v>
      </c>
      <c r="AG51" s="222">
        <f>SUMIFS('Job Number'!$K$2:$K$290,'Job Number'!$A$2:$A$290,'Line Output'!AG$1,'Job Number'!$B$2:$B$290,'Line Output'!$C51,'Job Number'!$E$2:$E$290,'Line Output'!$A$50)</f>
        <v>0</v>
      </c>
      <c r="AH51" s="222">
        <f>SUMIFS('Job Number'!$K$2:$K$290,'Job Number'!$A$2:$A$290,'Line Output'!AH$1,'Job Number'!$B$2:$B$290,'Line Output'!$C51,'Job Number'!$E$2:$E$290,'Line Output'!$A$50)</f>
        <v>0</v>
      </c>
    </row>
    <row r="52" spans="2:34">
      <c r="B52" s="222"/>
      <c r="C52" s="23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</row>
    <row r="53" ht="13.5" customHeight="1" spans="1:34">
      <c r="A53" s="294" t="str">
        <f>'FG TYPE'!B24</f>
        <v>W03-25040028-Y</v>
      </c>
      <c r="B53" s="294" t="str">
        <f>'FG TYPE'!C24</f>
        <v>28#*2C+24#*2C+AL+D+</v>
      </c>
      <c r="C53" s="233">
        <f>SUM(B54:B54)</f>
        <v>9348</v>
      </c>
      <c r="D53" s="234">
        <f t="shared" ref="D53:AH53" si="17">SUM(D54:D54)</f>
        <v>0</v>
      </c>
      <c r="E53" s="234">
        <f t="shared" si="17"/>
        <v>0</v>
      </c>
      <c r="F53" s="234">
        <f t="shared" si="17"/>
        <v>0</v>
      </c>
      <c r="G53" s="234">
        <f t="shared" si="17"/>
        <v>0</v>
      </c>
      <c r="H53" s="234">
        <f t="shared" si="17"/>
        <v>0</v>
      </c>
      <c r="I53" s="234">
        <f t="shared" si="17"/>
        <v>0</v>
      </c>
      <c r="J53" s="234">
        <f t="shared" si="17"/>
        <v>0</v>
      </c>
      <c r="K53" s="234">
        <f t="shared" si="17"/>
        <v>0</v>
      </c>
      <c r="L53" s="234">
        <f t="shared" si="17"/>
        <v>0</v>
      </c>
      <c r="M53" s="234">
        <f t="shared" si="17"/>
        <v>0</v>
      </c>
      <c r="N53" s="234">
        <f t="shared" si="17"/>
        <v>0</v>
      </c>
      <c r="O53" s="234">
        <f t="shared" si="17"/>
        <v>0</v>
      </c>
      <c r="P53" s="234">
        <f t="shared" si="17"/>
        <v>9348</v>
      </c>
      <c r="Q53" s="234">
        <f t="shared" si="17"/>
        <v>0</v>
      </c>
      <c r="R53" s="234">
        <f t="shared" si="17"/>
        <v>0</v>
      </c>
      <c r="S53" s="234">
        <f t="shared" si="17"/>
        <v>0</v>
      </c>
      <c r="T53" s="234">
        <f t="shared" si="17"/>
        <v>0</v>
      </c>
      <c r="U53" s="234">
        <f t="shared" si="17"/>
        <v>0</v>
      </c>
      <c r="V53" s="234">
        <f t="shared" si="17"/>
        <v>0</v>
      </c>
      <c r="W53" s="234">
        <f t="shared" si="17"/>
        <v>0</v>
      </c>
      <c r="X53" s="234">
        <f t="shared" si="17"/>
        <v>0</v>
      </c>
      <c r="Y53" s="234">
        <f t="shared" si="17"/>
        <v>0</v>
      </c>
      <c r="Z53" s="234">
        <f t="shared" si="17"/>
        <v>0</v>
      </c>
      <c r="AA53" s="234">
        <f t="shared" si="17"/>
        <v>0</v>
      </c>
      <c r="AB53" s="234">
        <f t="shared" si="17"/>
        <v>0</v>
      </c>
      <c r="AC53" s="234">
        <f t="shared" si="17"/>
        <v>0</v>
      </c>
      <c r="AD53" s="234">
        <f t="shared" si="17"/>
        <v>0</v>
      </c>
      <c r="AE53" s="234">
        <f t="shared" si="17"/>
        <v>0</v>
      </c>
      <c r="AF53" s="234">
        <f t="shared" si="17"/>
        <v>0</v>
      </c>
      <c r="AG53" s="234">
        <f t="shared" si="17"/>
        <v>0</v>
      </c>
      <c r="AH53" s="234">
        <f t="shared" si="17"/>
        <v>0</v>
      </c>
    </row>
    <row r="54" spans="2:34">
      <c r="B54" s="222">
        <f>SUM(D54:AG54)</f>
        <v>9348</v>
      </c>
      <c r="C54" s="232" t="str">
        <f>'FG TYPE'!E24</f>
        <v>Y01</v>
      </c>
      <c r="D54" s="222">
        <f>SUMIFS('Job Number'!$K$2:$K$290,'Job Number'!$A$2:$A$290,'Line Output'!D$1,'Job Number'!$B$2:$B$290,'Line Output'!$C54,'Job Number'!$E$2:$E$290,'Line Output'!$A$53)</f>
        <v>0</v>
      </c>
      <c r="E54" s="222">
        <f>SUMIFS('Job Number'!$K$2:$K$290,'Job Number'!$A$2:$A$290,'Line Output'!E$1,'Job Number'!$B$2:$B$290,'Line Output'!$C54,'Job Number'!$E$2:$E$290,'Line Output'!$A$53)</f>
        <v>0</v>
      </c>
      <c r="F54" s="222">
        <f>SUMIFS('Job Number'!$K$2:$K$290,'Job Number'!$A$2:$A$290,'Line Output'!F$1,'Job Number'!$B$2:$B$290,'Line Output'!$C54,'Job Number'!$E$2:$E$290,'Line Output'!$A$53)</f>
        <v>0</v>
      </c>
      <c r="G54" s="222">
        <f>SUMIFS('Job Number'!$K$2:$K$290,'Job Number'!$A$2:$A$290,'Line Output'!G$1,'Job Number'!$B$2:$B$290,'Line Output'!$C54,'Job Number'!$E$2:$E$290,'Line Output'!$A$53)</f>
        <v>0</v>
      </c>
      <c r="H54" s="222">
        <f>SUMIFS('Job Number'!$K$2:$K$290,'Job Number'!$A$2:$A$290,'Line Output'!H$1,'Job Number'!$B$2:$B$290,'Line Output'!$C54,'Job Number'!$E$2:$E$290,'Line Output'!$A$53)</f>
        <v>0</v>
      </c>
      <c r="I54" s="222">
        <f>SUMIFS('Job Number'!$K$2:$K$290,'Job Number'!$A$2:$A$290,'Line Output'!I$1,'Job Number'!$B$2:$B$290,'Line Output'!$C54,'Job Number'!$E$2:$E$290,'Line Output'!$A$53)</f>
        <v>0</v>
      </c>
      <c r="J54" s="222">
        <f>SUMIFS('Job Number'!$K$2:$K$290,'Job Number'!$A$2:$A$290,'Line Output'!J$1,'Job Number'!$B$2:$B$290,'Line Output'!$C54,'Job Number'!$E$2:$E$290,'Line Output'!$A$53)</f>
        <v>0</v>
      </c>
      <c r="K54" s="222">
        <f>SUMIFS('Job Number'!$K$2:$K$290,'Job Number'!$A$2:$A$290,'Line Output'!K$1,'Job Number'!$B$2:$B$290,'Line Output'!$C54,'Job Number'!$E$2:$E$290,'Line Output'!$A$53)</f>
        <v>0</v>
      </c>
      <c r="L54" s="222">
        <f>SUMIFS('Job Number'!$K$2:$K$290,'Job Number'!$A$2:$A$290,'Line Output'!L$1,'Job Number'!$B$2:$B$290,'Line Output'!$C54,'Job Number'!$E$2:$E$290,'Line Output'!$A$53)</f>
        <v>0</v>
      </c>
      <c r="M54" s="222">
        <f>SUMIFS('Job Number'!$K$2:$K$290,'Job Number'!$A$2:$A$290,'Line Output'!M$1,'Job Number'!$B$2:$B$290,'Line Output'!$C54,'Job Number'!$E$2:$E$290,'Line Output'!$A$53)</f>
        <v>0</v>
      </c>
      <c r="N54" s="222">
        <f>SUMIFS('Job Number'!$K$2:$K$290,'Job Number'!$A$2:$A$290,'Line Output'!N$1,'Job Number'!$B$2:$B$290,'Line Output'!$C54,'Job Number'!$E$2:$E$290,'Line Output'!$A$53)</f>
        <v>0</v>
      </c>
      <c r="O54" s="222">
        <f>SUMIFS('Job Number'!$K$2:$K$290,'Job Number'!$A$2:$A$290,'Line Output'!O$1,'Job Number'!$B$2:$B$290,'Line Output'!$C54,'Job Number'!$E$2:$E$290,'Line Output'!$A$53)</f>
        <v>0</v>
      </c>
      <c r="P54" s="222">
        <f>SUMIFS('Job Number'!$K$2:$K$290,'Job Number'!$A$2:$A$290,'Line Output'!P$1,'Job Number'!$B$2:$B$290,'Line Output'!$C54,'Job Number'!$E$2:$E$290,'Line Output'!$A$53)</f>
        <v>9348</v>
      </c>
      <c r="Q54" s="222">
        <f>SUMIFS('Job Number'!$K$2:$K$290,'Job Number'!$A$2:$A$290,'Line Output'!Q$1,'Job Number'!$B$2:$B$290,'Line Output'!$C54,'Job Number'!$E$2:$E$290,'Line Output'!$A$53)</f>
        <v>0</v>
      </c>
      <c r="R54" s="222">
        <f>SUMIFS('Job Number'!$K$2:$K$290,'Job Number'!$A$2:$A$290,'Line Output'!R$1,'Job Number'!$B$2:$B$290,'Line Output'!$C54,'Job Number'!$E$2:$E$290,'Line Output'!$A$53)</f>
        <v>0</v>
      </c>
      <c r="S54" s="222">
        <f>SUMIFS('Job Number'!$K$2:$K$290,'Job Number'!$A$2:$A$290,'Line Output'!S$1,'Job Number'!$B$2:$B$290,'Line Output'!$C54,'Job Number'!$E$2:$E$290,'Line Output'!$A$53)</f>
        <v>0</v>
      </c>
      <c r="T54" s="222">
        <f>SUMIFS('Job Number'!$K$2:$K$290,'Job Number'!$A$2:$A$290,'Line Output'!T$1,'Job Number'!$B$2:$B$290,'Line Output'!$C54,'Job Number'!$E$2:$E$290,'Line Output'!$A$53)</f>
        <v>0</v>
      </c>
      <c r="U54" s="222">
        <f>SUMIFS('Job Number'!$K$2:$K$290,'Job Number'!$A$2:$A$290,'Line Output'!U$1,'Job Number'!$B$2:$B$290,'Line Output'!$C54,'Job Number'!$E$2:$E$290,'Line Output'!$A$53)</f>
        <v>0</v>
      </c>
      <c r="V54" s="222">
        <f>SUMIFS('Job Number'!$K$2:$K$290,'Job Number'!$A$2:$A$290,'Line Output'!V$1,'Job Number'!$B$2:$B$290,'Line Output'!$C54,'Job Number'!$E$2:$E$290,'Line Output'!$A$53)</f>
        <v>0</v>
      </c>
      <c r="W54" s="222">
        <f>SUMIFS('Job Number'!$K$2:$K$290,'Job Number'!$A$2:$A$290,'Line Output'!W$1,'Job Number'!$B$2:$B$290,'Line Output'!$C54,'Job Number'!$E$2:$E$290,'Line Output'!$A$53)</f>
        <v>0</v>
      </c>
      <c r="X54" s="222">
        <f>SUMIFS('Job Number'!$K$2:$K$290,'Job Number'!$A$2:$A$290,'Line Output'!X$1,'Job Number'!$B$2:$B$290,'Line Output'!$C54,'Job Number'!$E$2:$E$290,'Line Output'!$A$53)</f>
        <v>0</v>
      </c>
      <c r="Y54" s="222">
        <f>SUMIFS('Job Number'!$K$2:$K$290,'Job Number'!$A$2:$A$290,'Line Output'!Y$1,'Job Number'!$B$2:$B$290,'Line Output'!$C54,'Job Number'!$E$2:$E$290,'Line Output'!$A$53)</f>
        <v>0</v>
      </c>
      <c r="Z54" s="222">
        <f>SUMIFS('Job Number'!$K$2:$K$290,'Job Number'!$A$2:$A$290,'Line Output'!Z$1,'Job Number'!$B$2:$B$290,'Line Output'!$C54,'Job Number'!$E$2:$E$290,'Line Output'!$A$53)</f>
        <v>0</v>
      </c>
      <c r="AA54" s="222">
        <f>SUMIFS('Job Number'!$K$2:$K$290,'Job Number'!$A$2:$A$290,'Line Output'!AA$1,'Job Number'!$B$2:$B$290,'Line Output'!$C54,'Job Number'!$E$2:$E$290,'Line Output'!$A$53)</f>
        <v>0</v>
      </c>
      <c r="AB54" s="222">
        <f>SUMIFS('Job Number'!$K$2:$K$290,'Job Number'!$A$2:$A$290,'Line Output'!AB$1,'Job Number'!$B$2:$B$290,'Line Output'!$C54,'Job Number'!$E$2:$E$290,'Line Output'!$A$53)</f>
        <v>0</v>
      </c>
      <c r="AC54" s="222">
        <f>SUMIFS('Job Number'!$K$2:$K$290,'Job Number'!$A$2:$A$290,'Line Output'!AC$1,'Job Number'!$B$2:$B$290,'Line Output'!$C54,'Job Number'!$E$2:$E$290,'Line Output'!$A$53)</f>
        <v>0</v>
      </c>
      <c r="AD54" s="222">
        <f>SUMIFS('Job Number'!$K$2:$K$290,'Job Number'!$A$2:$A$290,'Line Output'!AD$1,'Job Number'!$B$2:$B$290,'Line Output'!$C54,'Job Number'!$E$2:$E$290,'Line Output'!$A$53)</f>
        <v>0</v>
      </c>
      <c r="AE54" s="222">
        <f>SUMIFS('Job Number'!$K$2:$K$290,'Job Number'!$A$2:$A$290,'Line Output'!AE$1,'Job Number'!$B$2:$B$290,'Line Output'!$C54,'Job Number'!$E$2:$E$290,'Line Output'!$A$53)</f>
        <v>0</v>
      </c>
      <c r="AF54" s="222">
        <f>SUMIFS('Job Number'!$K$2:$K$290,'Job Number'!$A$2:$A$290,'Line Output'!AF$1,'Job Number'!$B$2:$B$290,'Line Output'!$C54,'Job Number'!$E$2:$E$290,'Line Output'!$A$53)</f>
        <v>0</v>
      </c>
      <c r="AG54" s="222">
        <f>SUMIFS('Job Number'!$K$2:$K$290,'Job Number'!$A$2:$A$290,'Line Output'!AG$1,'Job Number'!$B$2:$B$290,'Line Output'!$C54,'Job Number'!$E$2:$E$290,'Line Output'!$A$53)</f>
        <v>0</v>
      </c>
      <c r="AH54" s="222">
        <f>SUMIFS('Job Number'!$K$2:$K$290,'Job Number'!$A$2:$A$290,'Line Output'!AH$1,'Job Number'!$B$2:$B$290,'Line Output'!$C54,'Job Number'!$E$2:$E$290,'Line Output'!$A$53)</f>
        <v>0</v>
      </c>
    </row>
    <row r="55" spans="2:34">
      <c r="B55" s="222"/>
      <c r="C55" s="23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</row>
    <row r="56" ht="13.5" customHeight="1" spans="1:34">
      <c r="A56" s="294" t="str">
        <f>'FG TYPE'!B25</f>
        <v>W03-25040029-Y</v>
      </c>
      <c r="B56" s="294" t="str">
        <f>'FG TYPE'!C25</f>
        <v>28#*2C+24#*2C+AL+D+</v>
      </c>
      <c r="C56" s="233">
        <f>SUM(B57)</f>
        <v>0</v>
      </c>
      <c r="D56" s="234">
        <f>SUM(D57)</f>
        <v>0</v>
      </c>
      <c r="E56" s="234">
        <f t="shared" ref="E56:AH56" si="18">SUM(E57)</f>
        <v>0</v>
      </c>
      <c r="F56" s="234">
        <f t="shared" si="18"/>
        <v>0</v>
      </c>
      <c r="G56" s="234">
        <f t="shared" si="18"/>
        <v>0</v>
      </c>
      <c r="H56" s="234">
        <f t="shared" si="18"/>
        <v>0</v>
      </c>
      <c r="I56" s="234">
        <f t="shared" si="18"/>
        <v>0</v>
      </c>
      <c r="J56" s="234">
        <f t="shared" si="18"/>
        <v>0</v>
      </c>
      <c r="K56" s="234">
        <f t="shared" si="18"/>
        <v>0</v>
      </c>
      <c r="L56" s="234">
        <f t="shared" si="18"/>
        <v>0</v>
      </c>
      <c r="M56" s="234">
        <f t="shared" si="18"/>
        <v>0</v>
      </c>
      <c r="N56" s="234">
        <f t="shared" si="18"/>
        <v>0</v>
      </c>
      <c r="O56" s="234">
        <f t="shared" si="18"/>
        <v>0</v>
      </c>
      <c r="P56" s="234">
        <f t="shared" si="18"/>
        <v>0</v>
      </c>
      <c r="Q56" s="234">
        <f t="shared" si="18"/>
        <v>0</v>
      </c>
      <c r="R56" s="234">
        <f t="shared" si="18"/>
        <v>0</v>
      </c>
      <c r="S56" s="234">
        <f t="shared" si="18"/>
        <v>0</v>
      </c>
      <c r="T56" s="234">
        <f t="shared" si="18"/>
        <v>0</v>
      </c>
      <c r="U56" s="234">
        <f t="shared" si="18"/>
        <v>0</v>
      </c>
      <c r="V56" s="234">
        <f t="shared" si="18"/>
        <v>0</v>
      </c>
      <c r="W56" s="234">
        <f t="shared" si="18"/>
        <v>0</v>
      </c>
      <c r="X56" s="234">
        <f t="shared" si="18"/>
        <v>0</v>
      </c>
      <c r="Y56" s="234">
        <f t="shared" si="18"/>
        <v>0</v>
      </c>
      <c r="Z56" s="234">
        <f t="shared" si="18"/>
        <v>0</v>
      </c>
      <c r="AA56" s="234">
        <f t="shared" si="18"/>
        <v>0</v>
      </c>
      <c r="AB56" s="234">
        <f t="shared" si="18"/>
        <v>0</v>
      </c>
      <c r="AC56" s="234">
        <f t="shared" si="18"/>
        <v>0</v>
      </c>
      <c r="AD56" s="234">
        <f t="shared" si="18"/>
        <v>0</v>
      </c>
      <c r="AE56" s="234">
        <f t="shared" si="18"/>
        <v>0</v>
      </c>
      <c r="AF56" s="234">
        <f t="shared" si="18"/>
        <v>0</v>
      </c>
      <c r="AG56" s="234">
        <f t="shared" si="18"/>
        <v>0</v>
      </c>
      <c r="AH56" s="234">
        <f t="shared" si="18"/>
        <v>0</v>
      </c>
    </row>
    <row r="57" spans="2:34">
      <c r="B57" s="222">
        <f>SUM(D57:AG57)</f>
        <v>0</v>
      </c>
      <c r="C57" s="232" t="str">
        <f>'FG TYPE'!E25</f>
        <v>Y01</v>
      </c>
      <c r="D57" s="222">
        <f>SUMIFS('Job Number'!$K$2:$K$290,'Job Number'!$A$2:$A$290,'Line Output'!D$1,'Job Number'!$B$2:$B$290,'Line Output'!$C57,'Job Number'!$E$2:$E$290,'Line Output'!$A$56)</f>
        <v>0</v>
      </c>
      <c r="E57" s="222">
        <f>SUMIFS('Job Number'!$K$2:$K$290,'Job Number'!$A$2:$A$290,'Line Output'!E$1,'Job Number'!$B$2:$B$290,'Line Output'!$C57,'Job Number'!$E$2:$E$290,'Line Output'!$A$56)</f>
        <v>0</v>
      </c>
      <c r="F57" s="222">
        <f>SUMIFS('Job Number'!$K$2:$K$290,'Job Number'!$A$2:$A$290,'Line Output'!F$1,'Job Number'!$B$2:$B$290,'Line Output'!$C57,'Job Number'!$E$2:$E$290,'Line Output'!$A$56)</f>
        <v>0</v>
      </c>
      <c r="G57" s="222">
        <f>SUMIFS('Job Number'!$K$2:$K$290,'Job Number'!$A$2:$A$290,'Line Output'!G$1,'Job Number'!$B$2:$B$290,'Line Output'!$C57,'Job Number'!$E$2:$E$290,'Line Output'!$A$56)</f>
        <v>0</v>
      </c>
      <c r="H57" s="222">
        <f>SUMIFS('Job Number'!$K$2:$K$290,'Job Number'!$A$2:$A$290,'Line Output'!H$1,'Job Number'!$B$2:$B$290,'Line Output'!$C57,'Job Number'!$E$2:$E$290,'Line Output'!$A$56)</f>
        <v>0</v>
      </c>
      <c r="I57" s="222">
        <f>SUMIFS('Job Number'!$K$2:$K$290,'Job Number'!$A$2:$A$290,'Line Output'!I$1,'Job Number'!$B$2:$B$290,'Line Output'!$C57,'Job Number'!$E$2:$E$290,'Line Output'!$A$56)</f>
        <v>0</v>
      </c>
      <c r="J57" s="222">
        <f>SUMIFS('Job Number'!$K$2:$K$290,'Job Number'!$A$2:$A$290,'Line Output'!J$1,'Job Number'!$B$2:$B$290,'Line Output'!$C57,'Job Number'!$E$2:$E$290,'Line Output'!$A$56)</f>
        <v>0</v>
      </c>
      <c r="K57" s="222">
        <f>SUMIFS('Job Number'!$K$2:$K$290,'Job Number'!$A$2:$A$290,'Line Output'!K$1,'Job Number'!$B$2:$B$290,'Line Output'!$C57,'Job Number'!$E$2:$E$290,'Line Output'!$A$56)</f>
        <v>0</v>
      </c>
      <c r="L57" s="222">
        <f>SUMIFS('Job Number'!$K$2:$K$290,'Job Number'!$A$2:$A$290,'Line Output'!L$1,'Job Number'!$B$2:$B$290,'Line Output'!$C57,'Job Number'!$E$2:$E$290,'Line Output'!$A$56)</f>
        <v>0</v>
      </c>
      <c r="M57" s="222">
        <f>SUMIFS('Job Number'!$K$2:$K$290,'Job Number'!$A$2:$A$290,'Line Output'!M$1,'Job Number'!$B$2:$B$290,'Line Output'!$C57,'Job Number'!$E$2:$E$290,'Line Output'!$A$56)</f>
        <v>0</v>
      </c>
      <c r="N57" s="222">
        <f>SUMIFS('Job Number'!$K$2:$K$290,'Job Number'!$A$2:$A$290,'Line Output'!N$1,'Job Number'!$B$2:$B$290,'Line Output'!$C57,'Job Number'!$E$2:$E$290,'Line Output'!$A$56)</f>
        <v>0</v>
      </c>
      <c r="O57" s="222">
        <f>SUMIFS('Job Number'!$K$2:$K$290,'Job Number'!$A$2:$A$290,'Line Output'!O$1,'Job Number'!$B$2:$B$290,'Line Output'!$C57,'Job Number'!$E$2:$E$290,'Line Output'!$A$56)</f>
        <v>0</v>
      </c>
      <c r="P57" s="222">
        <f>SUMIFS('Job Number'!$K$2:$K$290,'Job Number'!$A$2:$A$290,'Line Output'!P$1,'Job Number'!$B$2:$B$290,'Line Output'!$C57,'Job Number'!$E$2:$E$290,'Line Output'!$A$56)</f>
        <v>0</v>
      </c>
      <c r="Q57" s="222">
        <f>SUMIFS('Job Number'!$K$2:$K$290,'Job Number'!$A$2:$A$290,'Line Output'!Q$1,'Job Number'!$B$2:$B$290,'Line Output'!$C57,'Job Number'!$E$2:$E$290,'Line Output'!$A$56)</f>
        <v>0</v>
      </c>
      <c r="R57" s="222">
        <f>SUMIFS('Job Number'!$K$2:$K$290,'Job Number'!$A$2:$A$290,'Line Output'!R$1,'Job Number'!$B$2:$B$290,'Line Output'!$C57,'Job Number'!$E$2:$E$290,'Line Output'!$A$56)</f>
        <v>0</v>
      </c>
      <c r="S57" s="222">
        <f>SUMIFS('Job Number'!$K$2:$K$290,'Job Number'!$A$2:$A$290,'Line Output'!S$1,'Job Number'!$B$2:$B$290,'Line Output'!$C57,'Job Number'!$E$2:$E$290,'Line Output'!$A$56)</f>
        <v>0</v>
      </c>
      <c r="T57" s="222">
        <f>SUMIFS('Job Number'!$K$2:$K$290,'Job Number'!$A$2:$A$290,'Line Output'!T$1,'Job Number'!$B$2:$B$290,'Line Output'!$C57,'Job Number'!$E$2:$E$290,'Line Output'!$A$56)</f>
        <v>0</v>
      </c>
      <c r="U57" s="222">
        <f>SUMIFS('Job Number'!$K$2:$K$290,'Job Number'!$A$2:$A$290,'Line Output'!U$1,'Job Number'!$B$2:$B$290,'Line Output'!$C57,'Job Number'!$E$2:$E$290,'Line Output'!$A$56)</f>
        <v>0</v>
      </c>
      <c r="V57" s="222">
        <f>SUMIFS('Job Number'!$K$2:$K$290,'Job Number'!$A$2:$A$290,'Line Output'!V$1,'Job Number'!$B$2:$B$290,'Line Output'!$C57,'Job Number'!$E$2:$E$290,'Line Output'!$A$56)</f>
        <v>0</v>
      </c>
      <c r="W57" s="222">
        <f>SUMIFS('Job Number'!$K$2:$K$290,'Job Number'!$A$2:$A$290,'Line Output'!W$1,'Job Number'!$B$2:$B$290,'Line Output'!$C57,'Job Number'!$E$2:$E$290,'Line Output'!$A$56)</f>
        <v>0</v>
      </c>
      <c r="X57" s="222">
        <f>SUMIFS('Job Number'!$K$2:$K$290,'Job Number'!$A$2:$A$290,'Line Output'!X$1,'Job Number'!$B$2:$B$290,'Line Output'!$C57,'Job Number'!$E$2:$E$290,'Line Output'!$A$56)</f>
        <v>0</v>
      </c>
      <c r="Y57" s="222">
        <f>SUMIFS('Job Number'!$K$2:$K$290,'Job Number'!$A$2:$A$290,'Line Output'!Y$1,'Job Number'!$B$2:$B$290,'Line Output'!$C57,'Job Number'!$E$2:$E$290,'Line Output'!$A$56)</f>
        <v>0</v>
      </c>
      <c r="Z57" s="222">
        <f>SUMIFS('Job Number'!$K$2:$K$290,'Job Number'!$A$2:$A$290,'Line Output'!Z$1,'Job Number'!$B$2:$B$290,'Line Output'!$C57,'Job Number'!$E$2:$E$290,'Line Output'!$A$56)</f>
        <v>0</v>
      </c>
      <c r="AA57" s="222">
        <f>SUMIFS('Job Number'!$K$2:$K$290,'Job Number'!$A$2:$A$290,'Line Output'!AA$1,'Job Number'!$B$2:$B$290,'Line Output'!$C57,'Job Number'!$E$2:$E$290,'Line Output'!$A$56)</f>
        <v>0</v>
      </c>
      <c r="AB57" s="222">
        <f>SUMIFS('Job Number'!$K$2:$K$290,'Job Number'!$A$2:$A$290,'Line Output'!AB$1,'Job Number'!$B$2:$B$290,'Line Output'!$C57,'Job Number'!$E$2:$E$290,'Line Output'!$A$56)</f>
        <v>0</v>
      </c>
      <c r="AC57" s="222">
        <f>SUMIFS('Job Number'!$K$2:$K$290,'Job Number'!$A$2:$A$290,'Line Output'!AC$1,'Job Number'!$B$2:$B$290,'Line Output'!$C57,'Job Number'!$E$2:$E$290,'Line Output'!$A$56)</f>
        <v>0</v>
      </c>
      <c r="AD57" s="222">
        <f>SUMIFS('Job Number'!$K$2:$K$290,'Job Number'!$A$2:$A$290,'Line Output'!AD$1,'Job Number'!$B$2:$B$290,'Line Output'!$C57,'Job Number'!$E$2:$E$290,'Line Output'!$A$56)</f>
        <v>0</v>
      </c>
      <c r="AE57" s="222">
        <f>SUMIFS('Job Number'!$K$2:$K$290,'Job Number'!$A$2:$A$290,'Line Output'!AE$1,'Job Number'!$B$2:$B$290,'Line Output'!$C57,'Job Number'!$E$2:$E$290,'Line Output'!$A$56)</f>
        <v>0</v>
      </c>
      <c r="AF57" s="222">
        <f>SUMIFS('Job Number'!$K$2:$K$290,'Job Number'!$A$2:$A$290,'Line Output'!AF$1,'Job Number'!$B$2:$B$290,'Line Output'!$C57,'Job Number'!$E$2:$E$290,'Line Output'!$A$56)</f>
        <v>0</v>
      </c>
      <c r="AG57" s="222">
        <f>SUMIFS('Job Number'!$K$2:$K$290,'Job Number'!$A$2:$A$290,'Line Output'!AG$1,'Job Number'!$B$2:$B$290,'Line Output'!$C57,'Job Number'!$E$2:$E$290,'Line Output'!$A$56)</f>
        <v>0</v>
      </c>
      <c r="AH57" s="222">
        <f>SUMIFS('Job Number'!$K$2:$K$290,'Job Number'!$A$2:$A$290,'Line Output'!AH$1,'Job Number'!$B$2:$B$290,'Line Output'!$C57,'Job Number'!$E$2:$E$290,'Line Output'!$A$56)</f>
        <v>0</v>
      </c>
    </row>
    <row r="58" spans="2:34">
      <c r="B58" s="222"/>
      <c r="C58" s="23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</row>
    <row r="59" ht="13.5" customHeight="1" spans="1:34">
      <c r="A59" s="294" t="str">
        <f>'FG TYPE'!B26</f>
        <v>W03-25040030-Y</v>
      </c>
      <c r="B59" s="294" t="str">
        <f>'FG TYPE'!C26</f>
        <v>28#*2C+24#*2C+AL+D+</v>
      </c>
      <c r="C59" s="233">
        <f>SUM(B60:B60)</f>
        <v>0</v>
      </c>
      <c r="D59" s="234">
        <f t="shared" ref="D59:AH59" si="19">SUM(D60:D60)</f>
        <v>0</v>
      </c>
      <c r="E59" s="234">
        <f t="shared" si="19"/>
        <v>0</v>
      </c>
      <c r="F59" s="234">
        <f t="shared" si="19"/>
        <v>0</v>
      </c>
      <c r="G59" s="234">
        <f t="shared" si="19"/>
        <v>0</v>
      </c>
      <c r="H59" s="234">
        <f t="shared" si="19"/>
        <v>0</v>
      </c>
      <c r="I59" s="234">
        <f t="shared" si="19"/>
        <v>0</v>
      </c>
      <c r="J59" s="234">
        <f t="shared" si="19"/>
        <v>0</v>
      </c>
      <c r="K59" s="234">
        <f t="shared" si="19"/>
        <v>0</v>
      </c>
      <c r="L59" s="234">
        <f t="shared" si="19"/>
        <v>0</v>
      </c>
      <c r="M59" s="234">
        <f t="shared" si="19"/>
        <v>0</v>
      </c>
      <c r="N59" s="234">
        <f t="shared" si="19"/>
        <v>0</v>
      </c>
      <c r="O59" s="234">
        <f t="shared" si="19"/>
        <v>0</v>
      </c>
      <c r="P59" s="234">
        <f t="shared" si="19"/>
        <v>0</v>
      </c>
      <c r="Q59" s="234">
        <f t="shared" si="19"/>
        <v>0</v>
      </c>
      <c r="R59" s="234">
        <f t="shared" si="19"/>
        <v>0</v>
      </c>
      <c r="S59" s="234">
        <f t="shared" si="19"/>
        <v>0</v>
      </c>
      <c r="T59" s="234">
        <f t="shared" si="19"/>
        <v>0</v>
      </c>
      <c r="U59" s="234">
        <f t="shared" si="19"/>
        <v>0</v>
      </c>
      <c r="V59" s="234">
        <f t="shared" si="19"/>
        <v>0</v>
      </c>
      <c r="W59" s="234">
        <f t="shared" si="19"/>
        <v>0</v>
      </c>
      <c r="X59" s="234">
        <f t="shared" si="19"/>
        <v>0</v>
      </c>
      <c r="Y59" s="234">
        <f t="shared" si="19"/>
        <v>0</v>
      </c>
      <c r="Z59" s="234">
        <f t="shared" si="19"/>
        <v>0</v>
      </c>
      <c r="AA59" s="234">
        <f t="shared" si="19"/>
        <v>0</v>
      </c>
      <c r="AB59" s="234">
        <f t="shared" si="19"/>
        <v>0</v>
      </c>
      <c r="AC59" s="234">
        <f t="shared" si="19"/>
        <v>0</v>
      </c>
      <c r="AD59" s="234">
        <f t="shared" si="19"/>
        <v>0</v>
      </c>
      <c r="AE59" s="234">
        <f t="shared" si="19"/>
        <v>0</v>
      </c>
      <c r="AF59" s="234">
        <f t="shared" si="19"/>
        <v>0</v>
      </c>
      <c r="AG59" s="234">
        <f t="shared" si="19"/>
        <v>0</v>
      </c>
      <c r="AH59" s="234">
        <f t="shared" si="19"/>
        <v>0</v>
      </c>
    </row>
    <row r="60" spans="2:34">
      <c r="B60" s="222">
        <f>SUM(D60:AG60)</f>
        <v>0</v>
      </c>
      <c r="C60" s="232" t="str">
        <f>'FG TYPE'!E26</f>
        <v>Y01</v>
      </c>
      <c r="D60" s="222">
        <f>SUMIFS('Job Number'!$K$2:$K$290,'Job Number'!$A$2:$A$290,'Line Output'!D$1,'Job Number'!$B$2:$B$290,'Line Output'!$C60,'Job Number'!$E$2:$E$290,'Line Output'!$A$59)</f>
        <v>0</v>
      </c>
      <c r="E60" s="222">
        <f>SUMIFS('Job Number'!$K$2:$K$290,'Job Number'!$A$2:$A$290,'Line Output'!E$1,'Job Number'!$B$2:$B$290,'Line Output'!$C60,'Job Number'!$E$2:$E$290,'Line Output'!$A$59)</f>
        <v>0</v>
      </c>
      <c r="F60" s="222">
        <f>SUMIFS('Job Number'!$K$2:$K$290,'Job Number'!$A$2:$A$290,'Line Output'!F$1,'Job Number'!$B$2:$B$290,'Line Output'!$C60,'Job Number'!$E$2:$E$290,'Line Output'!$A$59)</f>
        <v>0</v>
      </c>
      <c r="G60" s="222">
        <f>SUMIFS('Job Number'!$K$2:$K$290,'Job Number'!$A$2:$A$290,'Line Output'!G$1,'Job Number'!$B$2:$B$290,'Line Output'!$C60,'Job Number'!$E$2:$E$290,'Line Output'!$A$59)</f>
        <v>0</v>
      </c>
      <c r="H60" s="222">
        <f>SUMIFS('Job Number'!$K$2:$K$290,'Job Number'!$A$2:$A$290,'Line Output'!H$1,'Job Number'!$B$2:$B$290,'Line Output'!$C60,'Job Number'!$E$2:$E$290,'Line Output'!$A$59)</f>
        <v>0</v>
      </c>
      <c r="I60" s="222">
        <f>SUMIFS('Job Number'!$K$2:$K$290,'Job Number'!$A$2:$A$290,'Line Output'!I$1,'Job Number'!$B$2:$B$290,'Line Output'!$C60,'Job Number'!$E$2:$E$290,'Line Output'!$A$59)</f>
        <v>0</v>
      </c>
      <c r="J60" s="222">
        <f>SUMIFS('Job Number'!$K$2:$K$290,'Job Number'!$A$2:$A$290,'Line Output'!J$1,'Job Number'!$B$2:$B$290,'Line Output'!$C60,'Job Number'!$E$2:$E$290,'Line Output'!$A$59)</f>
        <v>0</v>
      </c>
      <c r="K60" s="222">
        <f>SUMIFS('Job Number'!$K$2:$K$290,'Job Number'!$A$2:$A$290,'Line Output'!K$1,'Job Number'!$B$2:$B$290,'Line Output'!$C60,'Job Number'!$E$2:$E$290,'Line Output'!$A$59)</f>
        <v>0</v>
      </c>
      <c r="L60" s="222">
        <f>SUMIFS('Job Number'!$K$2:$K$290,'Job Number'!$A$2:$A$290,'Line Output'!L$1,'Job Number'!$B$2:$B$290,'Line Output'!$C60,'Job Number'!$E$2:$E$290,'Line Output'!$A$59)</f>
        <v>0</v>
      </c>
      <c r="M60" s="222">
        <f>SUMIFS('Job Number'!$K$2:$K$290,'Job Number'!$A$2:$A$290,'Line Output'!M$1,'Job Number'!$B$2:$B$290,'Line Output'!$C60,'Job Number'!$E$2:$E$290,'Line Output'!$A$59)</f>
        <v>0</v>
      </c>
      <c r="N60" s="222">
        <f>SUMIFS('Job Number'!$K$2:$K$290,'Job Number'!$A$2:$A$290,'Line Output'!N$1,'Job Number'!$B$2:$B$290,'Line Output'!$C60,'Job Number'!$E$2:$E$290,'Line Output'!$A$59)</f>
        <v>0</v>
      </c>
      <c r="O60" s="222">
        <f>SUMIFS('Job Number'!$K$2:$K$290,'Job Number'!$A$2:$A$290,'Line Output'!O$1,'Job Number'!$B$2:$B$290,'Line Output'!$C60,'Job Number'!$E$2:$E$290,'Line Output'!$A$59)</f>
        <v>0</v>
      </c>
      <c r="P60" s="222">
        <f>SUMIFS('Job Number'!$K$2:$K$290,'Job Number'!$A$2:$A$290,'Line Output'!P$1,'Job Number'!$B$2:$B$290,'Line Output'!$C60,'Job Number'!$E$2:$E$290,'Line Output'!$A$59)</f>
        <v>0</v>
      </c>
      <c r="Q60" s="222">
        <f>SUMIFS('Job Number'!$K$2:$K$290,'Job Number'!$A$2:$A$290,'Line Output'!Q$1,'Job Number'!$B$2:$B$290,'Line Output'!$C60,'Job Number'!$E$2:$E$290,'Line Output'!$A$59)</f>
        <v>0</v>
      </c>
      <c r="R60" s="222">
        <f>SUMIFS('Job Number'!$K$2:$K$290,'Job Number'!$A$2:$A$290,'Line Output'!R$1,'Job Number'!$B$2:$B$290,'Line Output'!$C60,'Job Number'!$E$2:$E$290,'Line Output'!$A$59)</f>
        <v>0</v>
      </c>
      <c r="S60" s="222">
        <f>SUMIFS('Job Number'!$K$2:$K$290,'Job Number'!$A$2:$A$290,'Line Output'!S$1,'Job Number'!$B$2:$B$290,'Line Output'!$C60,'Job Number'!$E$2:$E$290,'Line Output'!$A$59)</f>
        <v>0</v>
      </c>
      <c r="T60" s="222">
        <f>SUMIFS('Job Number'!$K$2:$K$290,'Job Number'!$A$2:$A$290,'Line Output'!T$1,'Job Number'!$B$2:$B$290,'Line Output'!$C60,'Job Number'!$E$2:$E$290,'Line Output'!$A$59)</f>
        <v>0</v>
      </c>
      <c r="U60" s="222">
        <f>SUMIFS('Job Number'!$K$2:$K$290,'Job Number'!$A$2:$A$290,'Line Output'!U$1,'Job Number'!$B$2:$B$290,'Line Output'!$C60,'Job Number'!$E$2:$E$290,'Line Output'!$A$59)</f>
        <v>0</v>
      </c>
      <c r="V60" s="222">
        <f>SUMIFS('Job Number'!$K$2:$K$290,'Job Number'!$A$2:$A$290,'Line Output'!V$1,'Job Number'!$B$2:$B$290,'Line Output'!$C60,'Job Number'!$E$2:$E$290,'Line Output'!$A$59)</f>
        <v>0</v>
      </c>
      <c r="W60" s="222">
        <f>SUMIFS('Job Number'!$K$2:$K$290,'Job Number'!$A$2:$A$290,'Line Output'!W$1,'Job Number'!$B$2:$B$290,'Line Output'!$C60,'Job Number'!$E$2:$E$290,'Line Output'!$A$59)</f>
        <v>0</v>
      </c>
      <c r="X60" s="222">
        <f>SUMIFS('Job Number'!$K$2:$K$290,'Job Number'!$A$2:$A$290,'Line Output'!X$1,'Job Number'!$B$2:$B$290,'Line Output'!$C60,'Job Number'!$E$2:$E$290,'Line Output'!$A$59)</f>
        <v>0</v>
      </c>
      <c r="Y60" s="222">
        <f>SUMIFS('Job Number'!$K$2:$K$290,'Job Number'!$A$2:$A$290,'Line Output'!Y$1,'Job Number'!$B$2:$B$290,'Line Output'!$C60,'Job Number'!$E$2:$E$290,'Line Output'!$A$59)</f>
        <v>0</v>
      </c>
      <c r="Z60" s="222">
        <f>SUMIFS('Job Number'!$K$2:$K$290,'Job Number'!$A$2:$A$290,'Line Output'!Z$1,'Job Number'!$B$2:$B$290,'Line Output'!$C60,'Job Number'!$E$2:$E$290,'Line Output'!$A$59)</f>
        <v>0</v>
      </c>
      <c r="AA60" s="222">
        <f>SUMIFS('Job Number'!$K$2:$K$290,'Job Number'!$A$2:$A$290,'Line Output'!AA$1,'Job Number'!$B$2:$B$290,'Line Output'!$C60,'Job Number'!$E$2:$E$290,'Line Output'!$A$59)</f>
        <v>0</v>
      </c>
      <c r="AB60" s="222">
        <f>SUMIFS('Job Number'!$K$2:$K$290,'Job Number'!$A$2:$A$290,'Line Output'!AB$1,'Job Number'!$B$2:$B$290,'Line Output'!$C60,'Job Number'!$E$2:$E$290,'Line Output'!$A$59)</f>
        <v>0</v>
      </c>
      <c r="AC60" s="222">
        <f>SUMIFS('Job Number'!$K$2:$K$290,'Job Number'!$A$2:$A$290,'Line Output'!AC$1,'Job Number'!$B$2:$B$290,'Line Output'!$C60,'Job Number'!$E$2:$E$290,'Line Output'!$A$59)</f>
        <v>0</v>
      </c>
      <c r="AD60" s="222">
        <f>SUMIFS('Job Number'!$K$2:$K$290,'Job Number'!$A$2:$A$290,'Line Output'!AD$1,'Job Number'!$B$2:$B$290,'Line Output'!$C60,'Job Number'!$E$2:$E$290,'Line Output'!$A$59)</f>
        <v>0</v>
      </c>
      <c r="AE60" s="222">
        <f>SUMIFS('Job Number'!$K$2:$K$290,'Job Number'!$A$2:$A$290,'Line Output'!AE$1,'Job Number'!$B$2:$B$290,'Line Output'!$C60,'Job Number'!$E$2:$E$290,'Line Output'!$A$59)</f>
        <v>0</v>
      </c>
      <c r="AF60" s="222">
        <f>SUMIFS('Job Number'!$K$2:$K$290,'Job Number'!$A$2:$A$290,'Line Output'!AF$1,'Job Number'!$B$2:$B$290,'Line Output'!$C60,'Job Number'!$E$2:$E$290,'Line Output'!$A$59)</f>
        <v>0</v>
      </c>
      <c r="AG60" s="222">
        <f>SUMIFS('Job Number'!$K$2:$K$290,'Job Number'!$A$2:$A$290,'Line Output'!AG$1,'Job Number'!$B$2:$B$290,'Line Output'!$C60,'Job Number'!$E$2:$E$290,'Line Output'!$A$59)</f>
        <v>0</v>
      </c>
      <c r="AH60" s="222">
        <f>SUMIFS('Job Number'!$K$2:$K$290,'Job Number'!$A$2:$A$290,'Line Output'!AH$1,'Job Number'!$B$2:$B$290,'Line Output'!$C60,'Job Number'!$E$2:$E$290,'Line Output'!$A$59)</f>
        <v>0</v>
      </c>
    </row>
    <row r="61" spans="2:34">
      <c r="B61" s="222"/>
      <c r="C61" s="23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</row>
    <row r="62" ht="13.5" customHeight="1" spans="1:34">
      <c r="A62" s="294" t="str">
        <f>'FG TYPE'!B27</f>
        <v>W03-25040031-Y</v>
      </c>
      <c r="B62" s="294" t="str">
        <f>'FG TYPE'!C27</f>
        <v>28#*2C+24#*2C+AL+D+</v>
      </c>
      <c r="C62" s="233">
        <f>SUM(B63)</f>
        <v>0</v>
      </c>
      <c r="D62" s="234">
        <f>SUM(D63)</f>
        <v>0</v>
      </c>
      <c r="E62" s="234">
        <f t="shared" ref="E62:AH62" si="20">SUM(E63)</f>
        <v>0</v>
      </c>
      <c r="F62" s="234">
        <f t="shared" si="20"/>
        <v>0</v>
      </c>
      <c r="G62" s="234">
        <f t="shared" si="20"/>
        <v>0</v>
      </c>
      <c r="H62" s="234">
        <f t="shared" si="20"/>
        <v>0</v>
      </c>
      <c r="I62" s="234">
        <f t="shared" si="20"/>
        <v>0</v>
      </c>
      <c r="J62" s="234">
        <f t="shared" si="20"/>
        <v>0</v>
      </c>
      <c r="K62" s="234">
        <f t="shared" si="20"/>
        <v>0</v>
      </c>
      <c r="L62" s="234">
        <f t="shared" si="20"/>
        <v>0</v>
      </c>
      <c r="M62" s="234">
        <f t="shared" si="20"/>
        <v>0</v>
      </c>
      <c r="N62" s="234">
        <f t="shared" si="20"/>
        <v>0</v>
      </c>
      <c r="O62" s="234">
        <f t="shared" si="20"/>
        <v>0</v>
      </c>
      <c r="P62" s="234">
        <f t="shared" si="20"/>
        <v>0</v>
      </c>
      <c r="Q62" s="234">
        <f t="shared" si="20"/>
        <v>0</v>
      </c>
      <c r="R62" s="234">
        <f t="shared" si="20"/>
        <v>0</v>
      </c>
      <c r="S62" s="234">
        <f t="shared" si="20"/>
        <v>0</v>
      </c>
      <c r="T62" s="234">
        <f t="shared" si="20"/>
        <v>0</v>
      </c>
      <c r="U62" s="234">
        <f t="shared" si="20"/>
        <v>0</v>
      </c>
      <c r="V62" s="234">
        <f t="shared" si="20"/>
        <v>0</v>
      </c>
      <c r="W62" s="234">
        <f t="shared" si="20"/>
        <v>0</v>
      </c>
      <c r="X62" s="234">
        <f t="shared" si="20"/>
        <v>0</v>
      </c>
      <c r="Y62" s="234">
        <f t="shared" si="20"/>
        <v>0</v>
      </c>
      <c r="Z62" s="234">
        <f t="shared" si="20"/>
        <v>0</v>
      </c>
      <c r="AA62" s="234">
        <f t="shared" si="20"/>
        <v>0</v>
      </c>
      <c r="AB62" s="234">
        <f t="shared" si="20"/>
        <v>0</v>
      </c>
      <c r="AC62" s="234">
        <f t="shared" si="20"/>
        <v>0</v>
      </c>
      <c r="AD62" s="234">
        <f t="shared" si="20"/>
        <v>0</v>
      </c>
      <c r="AE62" s="234">
        <f t="shared" si="20"/>
        <v>0</v>
      </c>
      <c r="AF62" s="234">
        <f t="shared" si="20"/>
        <v>0</v>
      </c>
      <c r="AG62" s="234">
        <f t="shared" si="20"/>
        <v>0</v>
      </c>
      <c r="AH62" s="234">
        <f t="shared" si="20"/>
        <v>0</v>
      </c>
    </row>
    <row r="63" spans="2:34">
      <c r="B63" s="222">
        <f>SUM(D63:AG63)</f>
        <v>0</v>
      </c>
      <c r="C63" s="232" t="str">
        <f>'FG TYPE'!E27</f>
        <v>Y01</v>
      </c>
      <c r="D63" s="222">
        <f>SUMIFS('Job Number'!$K$2:$K$290,'Job Number'!$A$2:$A$290,'Line Output'!D$1,'Job Number'!$B$2:$B$290,'Line Output'!$C63,'Job Number'!$E$2:$E$290,'Line Output'!$A$62)</f>
        <v>0</v>
      </c>
      <c r="E63" s="222">
        <f>SUMIFS('Job Number'!$K$2:$K$290,'Job Number'!$A$2:$A$290,'Line Output'!E$1,'Job Number'!$B$2:$B$290,'Line Output'!$C63,'Job Number'!$E$2:$E$290,'Line Output'!$A$62)</f>
        <v>0</v>
      </c>
      <c r="F63" s="222">
        <f>SUMIFS('Job Number'!$K$2:$K$290,'Job Number'!$A$2:$A$290,'Line Output'!F$1,'Job Number'!$B$2:$B$290,'Line Output'!$C63,'Job Number'!$E$2:$E$290,'Line Output'!$A$62)</f>
        <v>0</v>
      </c>
      <c r="G63" s="222">
        <f>SUMIFS('Job Number'!$K$2:$K$290,'Job Number'!$A$2:$A$290,'Line Output'!G$1,'Job Number'!$B$2:$B$290,'Line Output'!$C63,'Job Number'!$E$2:$E$290,'Line Output'!$A$62)</f>
        <v>0</v>
      </c>
      <c r="H63" s="222">
        <f>SUMIFS('Job Number'!$K$2:$K$290,'Job Number'!$A$2:$A$290,'Line Output'!H$1,'Job Number'!$B$2:$B$290,'Line Output'!$C63,'Job Number'!$E$2:$E$290,'Line Output'!$A$62)</f>
        <v>0</v>
      </c>
      <c r="I63" s="222">
        <f>SUMIFS('Job Number'!$K$2:$K$290,'Job Number'!$A$2:$A$290,'Line Output'!I$1,'Job Number'!$B$2:$B$290,'Line Output'!$C63,'Job Number'!$E$2:$E$290,'Line Output'!$A$62)</f>
        <v>0</v>
      </c>
      <c r="J63" s="222">
        <f>SUMIFS('Job Number'!$K$2:$K$290,'Job Number'!$A$2:$A$290,'Line Output'!J$1,'Job Number'!$B$2:$B$290,'Line Output'!$C63,'Job Number'!$E$2:$E$290,'Line Output'!$A$62)</f>
        <v>0</v>
      </c>
      <c r="K63" s="222">
        <f>SUMIFS('Job Number'!$K$2:$K$290,'Job Number'!$A$2:$A$290,'Line Output'!K$1,'Job Number'!$B$2:$B$290,'Line Output'!$C63,'Job Number'!$E$2:$E$290,'Line Output'!$A$62)</f>
        <v>0</v>
      </c>
      <c r="L63" s="222">
        <f>SUMIFS('Job Number'!$K$2:$K$290,'Job Number'!$A$2:$A$290,'Line Output'!L$1,'Job Number'!$B$2:$B$290,'Line Output'!$C63,'Job Number'!$E$2:$E$290,'Line Output'!$A$62)</f>
        <v>0</v>
      </c>
      <c r="M63" s="222">
        <f>SUMIFS('Job Number'!$K$2:$K$290,'Job Number'!$A$2:$A$290,'Line Output'!M$1,'Job Number'!$B$2:$B$290,'Line Output'!$C63,'Job Number'!$E$2:$E$290,'Line Output'!$A$62)</f>
        <v>0</v>
      </c>
      <c r="N63" s="222">
        <f>SUMIFS('Job Number'!$K$2:$K$290,'Job Number'!$A$2:$A$290,'Line Output'!N$1,'Job Number'!$B$2:$B$290,'Line Output'!$C63,'Job Number'!$E$2:$E$290,'Line Output'!$A$62)</f>
        <v>0</v>
      </c>
      <c r="O63" s="222">
        <f>SUMIFS('Job Number'!$K$2:$K$290,'Job Number'!$A$2:$A$290,'Line Output'!O$1,'Job Number'!$B$2:$B$290,'Line Output'!$C63,'Job Number'!$E$2:$E$290,'Line Output'!$A$62)</f>
        <v>0</v>
      </c>
      <c r="P63" s="222">
        <f>SUMIFS('Job Number'!$K$2:$K$290,'Job Number'!$A$2:$A$290,'Line Output'!P$1,'Job Number'!$B$2:$B$290,'Line Output'!$C63,'Job Number'!$E$2:$E$290,'Line Output'!$A$62)</f>
        <v>0</v>
      </c>
      <c r="Q63" s="222">
        <f>SUMIFS('Job Number'!$K$2:$K$290,'Job Number'!$A$2:$A$290,'Line Output'!Q$1,'Job Number'!$B$2:$B$290,'Line Output'!$C63,'Job Number'!$E$2:$E$290,'Line Output'!$A$62)</f>
        <v>0</v>
      </c>
      <c r="R63" s="222">
        <f>SUMIFS('Job Number'!$K$2:$K$290,'Job Number'!$A$2:$A$290,'Line Output'!R$1,'Job Number'!$B$2:$B$290,'Line Output'!$C63,'Job Number'!$E$2:$E$290,'Line Output'!$A$62)</f>
        <v>0</v>
      </c>
      <c r="S63" s="222">
        <f>SUMIFS('Job Number'!$K$2:$K$290,'Job Number'!$A$2:$A$290,'Line Output'!S$1,'Job Number'!$B$2:$B$290,'Line Output'!$C63,'Job Number'!$E$2:$E$290,'Line Output'!$A$62)</f>
        <v>0</v>
      </c>
      <c r="T63" s="222">
        <f>SUMIFS('Job Number'!$K$2:$K$290,'Job Number'!$A$2:$A$290,'Line Output'!T$1,'Job Number'!$B$2:$B$290,'Line Output'!$C63,'Job Number'!$E$2:$E$290,'Line Output'!$A$62)</f>
        <v>0</v>
      </c>
      <c r="U63" s="222">
        <f>SUMIFS('Job Number'!$K$2:$K$290,'Job Number'!$A$2:$A$290,'Line Output'!U$1,'Job Number'!$B$2:$B$290,'Line Output'!$C63,'Job Number'!$E$2:$E$290,'Line Output'!$A$62)</f>
        <v>0</v>
      </c>
      <c r="V63" s="222">
        <f>SUMIFS('Job Number'!$K$2:$K$290,'Job Number'!$A$2:$A$290,'Line Output'!V$1,'Job Number'!$B$2:$B$290,'Line Output'!$C63,'Job Number'!$E$2:$E$290,'Line Output'!$A$62)</f>
        <v>0</v>
      </c>
      <c r="W63" s="222">
        <f>SUMIFS('Job Number'!$K$2:$K$290,'Job Number'!$A$2:$A$290,'Line Output'!W$1,'Job Number'!$B$2:$B$290,'Line Output'!$C63,'Job Number'!$E$2:$E$290,'Line Output'!$A$62)</f>
        <v>0</v>
      </c>
      <c r="X63" s="222">
        <f>SUMIFS('Job Number'!$K$2:$K$290,'Job Number'!$A$2:$A$290,'Line Output'!X$1,'Job Number'!$B$2:$B$290,'Line Output'!$C63,'Job Number'!$E$2:$E$290,'Line Output'!$A$62)</f>
        <v>0</v>
      </c>
      <c r="Y63" s="222">
        <f>SUMIFS('Job Number'!$K$2:$K$290,'Job Number'!$A$2:$A$290,'Line Output'!Y$1,'Job Number'!$B$2:$B$290,'Line Output'!$C63,'Job Number'!$E$2:$E$290,'Line Output'!$A$62)</f>
        <v>0</v>
      </c>
      <c r="Z63" s="222">
        <f>SUMIFS('Job Number'!$K$2:$K$290,'Job Number'!$A$2:$A$290,'Line Output'!Z$1,'Job Number'!$B$2:$B$290,'Line Output'!$C63,'Job Number'!$E$2:$E$290,'Line Output'!$A$62)</f>
        <v>0</v>
      </c>
      <c r="AA63" s="222">
        <f>SUMIFS('Job Number'!$K$2:$K$290,'Job Number'!$A$2:$A$290,'Line Output'!AA$1,'Job Number'!$B$2:$B$290,'Line Output'!$C63,'Job Number'!$E$2:$E$290,'Line Output'!$A$62)</f>
        <v>0</v>
      </c>
      <c r="AB63" s="222">
        <f>SUMIFS('Job Number'!$K$2:$K$290,'Job Number'!$A$2:$A$290,'Line Output'!AB$1,'Job Number'!$B$2:$B$290,'Line Output'!$C63,'Job Number'!$E$2:$E$290,'Line Output'!$A$62)</f>
        <v>0</v>
      </c>
      <c r="AC63" s="222">
        <f>SUMIFS('Job Number'!$K$2:$K$290,'Job Number'!$A$2:$A$290,'Line Output'!AC$1,'Job Number'!$B$2:$B$290,'Line Output'!$C63,'Job Number'!$E$2:$E$290,'Line Output'!$A$62)</f>
        <v>0</v>
      </c>
      <c r="AD63" s="222">
        <f>SUMIFS('Job Number'!$K$2:$K$290,'Job Number'!$A$2:$A$290,'Line Output'!AD$1,'Job Number'!$B$2:$B$290,'Line Output'!$C63,'Job Number'!$E$2:$E$290,'Line Output'!$A$62)</f>
        <v>0</v>
      </c>
      <c r="AE63" s="222">
        <f>SUMIFS('Job Number'!$K$2:$K$290,'Job Number'!$A$2:$A$290,'Line Output'!AE$1,'Job Number'!$B$2:$B$290,'Line Output'!$C63,'Job Number'!$E$2:$E$290,'Line Output'!$A$62)</f>
        <v>0</v>
      </c>
      <c r="AF63" s="222">
        <f>SUMIFS('Job Number'!$K$2:$K$290,'Job Number'!$A$2:$A$290,'Line Output'!AF$1,'Job Number'!$B$2:$B$290,'Line Output'!$C63,'Job Number'!$E$2:$E$290,'Line Output'!$A$62)</f>
        <v>0</v>
      </c>
      <c r="AG63" s="222">
        <f>SUMIFS('Job Number'!$K$2:$K$290,'Job Number'!$A$2:$A$290,'Line Output'!AG$1,'Job Number'!$B$2:$B$290,'Line Output'!$C63,'Job Number'!$E$2:$E$290,'Line Output'!$A$62)</f>
        <v>0</v>
      </c>
      <c r="AH63" s="222">
        <f>SUMIFS('Job Number'!$K$2:$K$290,'Job Number'!$A$2:$A$290,'Line Output'!AH$1,'Job Number'!$B$2:$B$290,'Line Output'!$C63,'Job Number'!$E$2:$E$290,'Line Output'!$A$62)</f>
        <v>0</v>
      </c>
    </row>
    <row r="64" spans="2:34">
      <c r="B64" s="222"/>
      <c r="C64" s="23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</row>
    <row r="65" ht="13.5" customHeight="1" spans="1:34">
      <c r="A65" s="294" t="str">
        <f>'FG TYPE'!B28</f>
        <v>W03-25040032-Y</v>
      </c>
      <c r="B65" s="294" t="str">
        <f>'FG TYPE'!C28</f>
        <v>28#*2C+24#*2C+AL+D+</v>
      </c>
      <c r="C65" s="233">
        <f>SUM(B66)</f>
        <v>0</v>
      </c>
      <c r="D65" s="234">
        <f>SUM(D66)</f>
        <v>0</v>
      </c>
      <c r="E65" s="234">
        <f t="shared" ref="E65:AH65" si="21">SUM(E66)</f>
        <v>0</v>
      </c>
      <c r="F65" s="234">
        <f t="shared" si="21"/>
        <v>0</v>
      </c>
      <c r="G65" s="234">
        <f t="shared" si="21"/>
        <v>0</v>
      </c>
      <c r="H65" s="234">
        <f t="shared" si="21"/>
        <v>0</v>
      </c>
      <c r="I65" s="234">
        <f t="shared" si="21"/>
        <v>0</v>
      </c>
      <c r="J65" s="234">
        <f t="shared" si="21"/>
        <v>0</v>
      </c>
      <c r="K65" s="234">
        <f t="shared" si="21"/>
        <v>0</v>
      </c>
      <c r="L65" s="234">
        <f t="shared" si="21"/>
        <v>0</v>
      </c>
      <c r="M65" s="234">
        <f t="shared" si="21"/>
        <v>0</v>
      </c>
      <c r="N65" s="234">
        <f t="shared" si="21"/>
        <v>0</v>
      </c>
      <c r="O65" s="234">
        <f t="shared" si="21"/>
        <v>0</v>
      </c>
      <c r="P65" s="234">
        <f t="shared" si="21"/>
        <v>0</v>
      </c>
      <c r="Q65" s="234">
        <f t="shared" si="21"/>
        <v>0</v>
      </c>
      <c r="R65" s="234">
        <f t="shared" si="21"/>
        <v>0</v>
      </c>
      <c r="S65" s="234">
        <f t="shared" si="21"/>
        <v>0</v>
      </c>
      <c r="T65" s="234">
        <f t="shared" si="21"/>
        <v>0</v>
      </c>
      <c r="U65" s="234">
        <f t="shared" si="21"/>
        <v>0</v>
      </c>
      <c r="V65" s="234">
        <f t="shared" si="21"/>
        <v>0</v>
      </c>
      <c r="W65" s="234">
        <f t="shared" si="21"/>
        <v>0</v>
      </c>
      <c r="X65" s="234">
        <f t="shared" si="21"/>
        <v>0</v>
      </c>
      <c r="Y65" s="234">
        <f t="shared" si="21"/>
        <v>0</v>
      </c>
      <c r="Z65" s="234">
        <f t="shared" si="21"/>
        <v>0</v>
      </c>
      <c r="AA65" s="234">
        <f t="shared" si="21"/>
        <v>0</v>
      </c>
      <c r="AB65" s="234">
        <f t="shared" si="21"/>
        <v>0</v>
      </c>
      <c r="AC65" s="234">
        <f t="shared" si="21"/>
        <v>0</v>
      </c>
      <c r="AD65" s="234">
        <f t="shared" si="21"/>
        <v>0</v>
      </c>
      <c r="AE65" s="234">
        <f t="shared" si="21"/>
        <v>0</v>
      </c>
      <c r="AF65" s="234">
        <f t="shared" si="21"/>
        <v>0</v>
      </c>
      <c r="AG65" s="234">
        <f t="shared" si="21"/>
        <v>0</v>
      </c>
      <c r="AH65" s="234">
        <f t="shared" si="21"/>
        <v>0</v>
      </c>
    </row>
    <row r="66" spans="2:34">
      <c r="B66" s="222">
        <f>SUM(D66:AG66)</f>
        <v>0</v>
      </c>
      <c r="C66" s="232" t="str">
        <f>'FG TYPE'!E28</f>
        <v>Y01</v>
      </c>
      <c r="D66" s="222">
        <f>SUMIFS('Job Number'!$K$2:$K$290,'Job Number'!$A$2:$A$290,'Line Output'!D$1,'Job Number'!$B$2:$B$290,'Line Output'!$C66,'Job Number'!$E$2:$E$290,'Line Output'!$A$65)</f>
        <v>0</v>
      </c>
      <c r="E66" s="222">
        <f>SUMIFS('Job Number'!$K$2:$K$290,'Job Number'!$A$2:$A$290,'Line Output'!E$1,'Job Number'!$B$2:$B$290,'Line Output'!$C66,'Job Number'!$E$2:$E$290,'Line Output'!$A$65)</f>
        <v>0</v>
      </c>
      <c r="F66" s="222">
        <f>SUMIFS('Job Number'!$K$2:$K$290,'Job Number'!$A$2:$A$290,'Line Output'!F$1,'Job Number'!$B$2:$B$290,'Line Output'!$C66,'Job Number'!$E$2:$E$290,'Line Output'!$A$65)</f>
        <v>0</v>
      </c>
      <c r="G66" s="222">
        <f>SUMIFS('Job Number'!$K$2:$K$290,'Job Number'!$A$2:$A$290,'Line Output'!G$1,'Job Number'!$B$2:$B$290,'Line Output'!$C66,'Job Number'!$E$2:$E$290,'Line Output'!$A$65)</f>
        <v>0</v>
      </c>
      <c r="H66" s="222">
        <f>SUMIFS('Job Number'!$K$2:$K$290,'Job Number'!$A$2:$A$290,'Line Output'!H$1,'Job Number'!$B$2:$B$290,'Line Output'!$C66,'Job Number'!$E$2:$E$290,'Line Output'!$A$65)</f>
        <v>0</v>
      </c>
      <c r="I66" s="222">
        <f>SUMIFS('Job Number'!$K$2:$K$290,'Job Number'!$A$2:$A$290,'Line Output'!I$1,'Job Number'!$B$2:$B$290,'Line Output'!$C66,'Job Number'!$E$2:$E$290,'Line Output'!$A$65)</f>
        <v>0</v>
      </c>
      <c r="J66" s="222">
        <f>SUMIFS('Job Number'!$K$2:$K$290,'Job Number'!$A$2:$A$290,'Line Output'!J$1,'Job Number'!$B$2:$B$290,'Line Output'!$C66,'Job Number'!$E$2:$E$290,'Line Output'!$A$65)</f>
        <v>0</v>
      </c>
      <c r="K66" s="222">
        <f>SUMIFS('Job Number'!$K$2:$K$290,'Job Number'!$A$2:$A$290,'Line Output'!K$1,'Job Number'!$B$2:$B$290,'Line Output'!$C66,'Job Number'!$E$2:$E$290,'Line Output'!$A$65)</f>
        <v>0</v>
      </c>
      <c r="L66" s="222">
        <f>SUMIFS('Job Number'!$K$2:$K$290,'Job Number'!$A$2:$A$290,'Line Output'!L$1,'Job Number'!$B$2:$B$290,'Line Output'!$C66,'Job Number'!$E$2:$E$290,'Line Output'!$A$65)</f>
        <v>0</v>
      </c>
      <c r="M66" s="222">
        <f>SUMIFS('Job Number'!$K$2:$K$290,'Job Number'!$A$2:$A$290,'Line Output'!M$1,'Job Number'!$B$2:$B$290,'Line Output'!$C66,'Job Number'!$E$2:$E$290,'Line Output'!$A$65)</f>
        <v>0</v>
      </c>
      <c r="N66" s="222">
        <f>SUMIFS('Job Number'!$K$2:$K$290,'Job Number'!$A$2:$A$290,'Line Output'!N$1,'Job Number'!$B$2:$B$290,'Line Output'!$C66,'Job Number'!$E$2:$E$290,'Line Output'!$A$65)</f>
        <v>0</v>
      </c>
      <c r="O66" s="222">
        <f>SUMIFS('Job Number'!$K$2:$K$290,'Job Number'!$A$2:$A$290,'Line Output'!O$1,'Job Number'!$B$2:$B$290,'Line Output'!$C66,'Job Number'!$E$2:$E$290,'Line Output'!$A$65)</f>
        <v>0</v>
      </c>
      <c r="P66" s="222">
        <f>SUMIFS('Job Number'!$K$2:$K$290,'Job Number'!$A$2:$A$290,'Line Output'!P$1,'Job Number'!$B$2:$B$290,'Line Output'!$C66,'Job Number'!$E$2:$E$290,'Line Output'!$A$65)</f>
        <v>0</v>
      </c>
      <c r="Q66" s="222">
        <f>SUMIFS('Job Number'!$K$2:$K$290,'Job Number'!$A$2:$A$290,'Line Output'!Q$1,'Job Number'!$B$2:$B$290,'Line Output'!$C66,'Job Number'!$E$2:$E$290,'Line Output'!$A$65)</f>
        <v>0</v>
      </c>
      <c r="R66" s="222">
        <f>SUMIFS('Job Number'!$K$2:$K$290,'Job Number'!$A$2:$A$290,'Line Output'!R$1,'Job Number'!$B$2:$B$290,'Line Output'!$C66,'Job Number'!$E$2:$E$290,'Line Output'!$A$65)</f>
        <v>0</v>
      </c>
      <c r="S66" s="222">
        <f>SUMIFS('Job Number'!$K$2:$K$290,'Job Number'!$A$2:$A$290,'Line Output'!S$1,'Job Number'!$B$2:$B$290,'Line Output'!$C66,'Job Number'!$E$2:$E$290,'Line Output'!$A$65)</f>
        <v>0</v>
      </c>
      <c r="T66" s="222">
        <f>SUMIFS('Job Number'!$K$2:$K$290,'Job Number'!$A$2:$A$290,'Line Output'!T$1,'Job Number'!$B$2:$B$290,'Line Output'!$C66,'Job Number'!$E$2:$E$290,'Line Output'!$A$65)</f>
        <v>0</v>
      </c>
      <c r="U66" s="222">
        <f>SUMIFS('Job Number'!$K$2:$K$290,'Job Number'!$A$2:$A$290,'Line Output'!U$1,'Job Number'!$B$2:$B$290,'Line Output'!$C66,'Job Number'!$E$2:$E$290,'Line Output'!$A$65)</f>
        <v>0</v>
      </c>
      <c r="V66" s="222">
        <f>SUMIFS('Job Number'!$K$2:$K$290,'Job Number'!$A$2:$A$290,'Line Output'!V$1,'Job Number'!$B$2:$B$290,'Line Output'!$C66,'Job Number'!$E$2:$E$290,'Line Output'!$A$65)</f>
        <v>0</v>
      </c>
      <c r="W66" s="222">
        <f>SUMIFS('Job Number'!$K$2:$K$290,'Job Number'!$A$2:$A$290,'Line Output'!W$1,'Job Number'!$B$2:$B$290,'Line Output'!$C66,'Job Number'!$E$2:$E$290,'Line Output'!$A$65)</f>
        <v>0</v>
      </c>
      <c r="X66" s="222">
        <f>SUMIFS('Job Number'!$K$2:$K$290,'Job Number'!$A$2:$A$290,'Line Output'!X$1,'Job Number'!$B$2:$B$290,'Line Output'!$C66,'Job Number'!$E$2:$E$290,'Line Output'!$A$65)</f>
        <v>0</v>
      </c>
      <c r="Y66" s="222">
        <f>SUMIFS('Job Number'!$K$2:$K$290,'Job Number'!$A$2:$A$290,'Line Output'!Y$1,'Job Number'!$B$2:$B$290,'Line Output'!$C66,'Job Number'!$E$2:$E$290,'Line Output'!$A$65)</f>
        <v>0</v>
      </c>
      <c r="Z66" s="222">
        <f>SUMIFS('Job Number'!$K$2:$K$290,'Job Number'!$A$2:$A$290,'Line Output'!Z$1,'Job Number'!$B$2:$B$290,'Line Output'!$C66,'Job Number'!$E$2:$E$290,'Line Output'!$A$65)</f>
        <v>0</v>
      </c>
      <c r="AA66" s="222">
        <f>SUMIFS('Job Number'!$K$2:$K$290,'Job Number'!$A$2:$A$290,'Line Output'!AA$1,'Job Number'!$B$2:$B$290,'Line Output'!$C66,'Job Number'!$E$2:$E$290,'Line Output'!$A$65)</f>
        <v>0</v>
      </c>
      <c r="AB66" s="222">
        <f>SUMIFS('Job Number'!$K$2:$K$290,'Job Number'!$A$2:$A$290,'Line Output'!AB$1,'Job Number'!$B$2:$B$290,'Line Output'!$C66,'Job Number'!$E$2:$E$290,'Line Output'!$A$65)</f>
        <v>0</v>
      </c>
      <c r="AC66" s="222">
        <f>SUMIFS('Job Number'!$K$2:$K$290,'Job Number'!$A$2:$A$290,'Line Output'!AC$1,'Job Number'!$B$2:$B$290,'Line Output'!$C66,'Job Number'!$E$2:$E$290,'Line Output'!$A$65)</f>
        <v>0</v>
      </c>
      <c r="AD66" s="222">
        <f>SUMIFS('Job Number'!$K$2:$K$290,'Job Number'!$A$2:$A$290,'Line Output'!AD$1,'Job Number'!$B$2:$B$290,'Line Output'!$C66,'Job Number'!$E$2:$E$290,'Line Output'!$A$65)</f>
        <v>0</v>
      </c>
      <c r="AE66" s="222">
        <f>SUMIFS('Job Number'!$K$2:$K$290,'Job Number'!$A$2:$A$290,'Line Output'!AE$1,'Job Number'!$B$2:$B$290,'Line Output'!$C66,'Job Number'!$E$2:$E$290,'Line Output'!$A$65)</f>
        <v>0</v>
      </c>
      <c r="AF66" s="222">
        <f>SUMIFS('Job Number'!$K$2:$K$290,'Job Number'!$A$2:$A$290,'Line Output'!AF$1,'Job Number'!$B$2:$B$290,'Line Output'!$C66,'Job Number'!$E$2:$E$290,'Line Output'!$A$65)</f>
        <v>0</v>
      </c>
      <c r="AG66" s="222">
        <f>SUMIFS('Job Number'!$K$2:$K$290,'Job Number'!$A$2:$A$290,'Line Output'!AG$1,'Job Number'!$B$2:$B$290,'Line Output'!$C66,'Job Number'!$E$2:$E$290,'Line Output'!$A$65)</f>
        <v>0</v>
      </c>
      <c r="AH66" s="222">
        <f>SUMIFS('Job Number'!$K$2:$K$290,'Job Number'!$A$2:$A$290,'Line Output'!AH$1,'Job Number'!$B$2:$B$290,'Line Output'!$C66,'Job Number'!$E$2:$E$290,'Line Output'!$A$65)</f>
        <v>0</v>
      </c>
    </row>
    <row r="67" spans="2:34">
      <c r="B67" s="222"/>
      <c r="C67" s="23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</row>
    <row r="68" ht="13.5" customHeight="1" spans="1:34">
      <c r="A68" s="294" t="str">
        <f>'FG TYPE'!B29</f>
        <v>W03-25040033-Y</v>
      </c>
      <c r="B68" s="294" t="str">
        <f>'FG TYPE'!C29</f>
        <v>28#*2C+24#*2C+AL+D+</v>
      </c>
      <c r="C68" s="233">
        <f>SUM(B69)</f>
        <v>24984</v>
      </c>
      <c r="D68" s="234">
        <f>SUM(D69)</f>
        <v>6050</v>
      </c>
      <c r="E68" s="234">
        <f t="shared" ref="E68:AH68" si="22">SUM(E69)</f>
        <v>0</v>
      </c>
      <c r="F68" s="234">
        <f t="shared" si="22"/>
        <v>0</v>
      </c>
      <c r="G68" s="234">
        <f t="shared" si="22"/>
        <v>0</v>
      </c>
      <c r="H68" s="234">
        <f t="shared" si="22"/>
        <v>0</v>
      </c>
      <c r="I68" s="234">
        <f t="shared" si="22"/>
        <v>0</v>
      </c>
      <c r="J68" s="234">
        <f t="shared" si="22"/>
        <v>0</v>
      </c>
      <c r="K68" s="234">
        <f t="shared" si="22"/>
        <v>0</v>
      </c>
      <c r="L68" s="234">
        <f t="shared" si="22"/>
        <v>0</v>
      </c>
      <c r="M68" s="234">
        <f t="shared" si="22"/>
        <v>0</v>
      </c>
      <c r="N68" s="234">
        <f t="shared" si="22"/>
        <v>0</v>
      </c>
      <c r="O68" s="234">
        <f t="shared" si="22"/>
        <v>0</v>
      </c>
      <c r="P68" s="234">
        <f t="shared" si="22"/>
        <v>0</v>
      </c>
      <c r="Q68" s="234">
        <f t="shared" si="22"/>
        <v>0</v>
      </c>
      <c r="R68" s="234">
        <f t="shared" si="22"/>
        <v>0</v>
      </c>
      <c r="S68" s="234">
        <f t="shared" si="22"/>
        <v>0</v>
      </c>
      <c r="T68" s="234">
        <f t="shared" si="22"/>
        <v>0</v>
      </c>
      <c r="U68" s="234">
        <f t="shared" si="22"/>
        <v>15655</v>
      </c>
      <c r="V68" s="234">
        <f t="shared" si="22"/>
        <v>0</v>
      </c>
      <c r="W68" s="234">
        <f t="shared" si="22"/>
        <v>0</v>
      </c>
      <c r="X68" s="234">
        <f t="shared" si="22"/>
        <v>0</v>
      </c>
      <c r="Y68" s="234">
        <f t="shared" si="22"/>
        <v>0</v>
      </c>
      <c r="Z68" s="234">
        <f t="shared" si="22"/>
        <v>0</v>
      </c>
      <c r="AA68" s="234">
        <f t="shared" si="22"/>
        <v>0</v>
      </c>
      <c r="AB68" s="234">
        <f t="shared" si="22"/>
        <v>0</v>
      </c>
      <c r="AC68" s="234">
        <f t="shared" si="22"/>
        <v>0</v>
      </c>
      <c r="AD68" s="234">
        <f t="shared" si="22"/>
        <v>0</v>
      </c>
      <c r="AE68" s="234">
        <f t="shared" si="22"/>
        <v>3279</v>
      </c>
      <c r="AF68" s="234">
        <f t="shared" si="22"/>
        <v>0</v>
      </c>
      <c r="AG68" s="234">
        <f t="shared" si="22"/>
        <v>0</v>
      </c>
      <c r="AH68" s="234">
        <f t="shared" si="22"/>
        <v>0</v>
      </c>
    </row>
    <row r="69" spans="2:34">
      <c r="B69" s="222">
        <f>SUM(D69:AG69)</f>
        <v>24984</v>
      </c>
      <c r="C69" s="232" t="str">
        <f>'FG TYPE'!E29</f>
        <v>Y01</v>
      </c>
      <c r="D69" s="222">
        <f>SUMIFS('Job Number'!$K$2:$K$290,'Job Number'!$A$2:$A$290,'Line Output'!D$1,'Job Number'!$B$2:$B$290,'Line Output'!$C69,'Job Number'!$E$2:$E$290,'Line Output'!$A$68)</f>
        <v>6050</v>
      </c>
      <c r="E69" s="222">
        <f>SUMIFS('Job Number'!$K$2:$K$290,'Job Number'!$A$2:$A$290,'Line Output'!E$1,'Job Number'!$B$2:$B$290,'Line Output'!$C69,'Job Number'!$E$2:$E$290,'Line Output'!$A$68)</f>
        <v>0</v>
      </c>
      <c r="F69" s="222">
        <f>SUMIFS('Job Number'!$K$2:$K$290,'Job Number'!$A$2:$A$290,'Line Output'!F$1,'Job Number'!$B$2:$B$290,'Line Output'!$C69,'Job Number'!$E$2:$E$290,'Line Output'!$A$68)</f>
        <v>0</v>
      </c>
      <c r="G69" s="222">
        <f>SUMIFS('Job Number'!$K$2:$K$290,'Job Number'!$A$2:$A$290,'Line Output'!G$1,'Job Number'!$B$2:$B$290,'Line Output'!$C69,'Job Number'!$E$2:$E$290,'Line Output'!$A$68)</f>
        <v>0</v>
      </c>
      <c r="H69" s="222">
        <f>SUMIFS('Job Number'!$K$2:$K$290,'Job Number'!$A$2:$A$290,'Line Output'!H$1,'Job Number'!$B$2:$B$290,'Line Output'!$C69,'Job Number'!$E$2:$E$290,'Line Output'!$A$68)</f>
        <v>0</v>
      </c>
      <c r="I69" s="222">
        <f>SUMIFS('Job Number'!$K$2:$K$290,'Job Number'!$A$2:$A$290,'Line Output'!I$1,'Job Number'!$B$2:$B$290,'Line Output'!$C69,'Job Number'!$E$2:$E$290,'Line Output'!$A$68)</f>
        <v>0</v>
      </c>
      <c r="J69" s="222">
        <f>SUMIFS('Job Number'!$K$2:$K$290,'Job Number'!$A$2:$A$290,'Line Output'!J$1,'Job Number'!$B$2:$B$290,'Line Output'!$C69,'Job Number'!$E$2:$E$290,'Line Output'!$A$68)</f>
        <v>0</v>
      </c>
      <c r="K69" s="222">
        <f>SUMIFS('Job Number'!$K$2:$K$290,'Job Number'!$A$2:$A$290,'Line Output'!K$1,'Job Number'!$B$2:$B$290,'Line Output'!$C69,'Job Number'!$E$2:$E$290,'Line Output'!$A$68)</f>
        <v>0</v>
      </c>
      <c r="L69" s="222">
        <f>SUMIFS('Job Number'!$K$2:$K$290,'Job Number'!$A$2:$A$290,'Line Output'!L$1,'Job Number'!$B$2:$B$290,'Line Output'!$C69,'Job Number'!$E$2:$E$290,'Line Output'!$A$68)</f>
        <v>0</v>
      </c>
      <c r="M69" s="222">
        <f>SUMIFS('Job Number'!$K$2:$K$290,'Job Number'!$A$2:$A$290,'Line Output'!M$1,'Job Number'!$B$2:$B$290,'Line Output'!$C69,'Job Number'!$E$2:$E$290,'Line Output'!$A$68)</f>
        <v>0</v>
      </c>
      <c r="N69" s="222">
        <f>SUMIFS('Job Number'!$K$2:$K$290,'Job Number'!$A$2:$A$290,'Line Output'!N$1,'Job Number'!$B$2:$B$290,'Line Output'!$C69,'Job Number'!$E$2:$E$290,'Line Output'!$A$68)</f>
        <v>0</v>
      </c>
      <c r="O69" s="222">
        <f>SUMIFS('Job Number'!$K$2:$K$290,'Job Number'!$A$2:$A$290,'Line Output'!O$1,'Job Number'!$B$2:$B$290,'Line Output'!$C69,'Job Number'!$E$2:$E$290,'Line Output'!$A$68)</f>
        <v>0</v>
      </c>
      <c r="P69" s="222">
        <f>SUMIFS('Job Number'!$K$2:$K$290,'Job Number'!$A$2:$A$290,'Line Output'!P$1,'Job Number'!$B$2:$B$290,'Line Output'!$C69,'Job Number'!$E$2:$E$290,'Line Output'!$A$68)</f>
        <v>0</v>
      </c>
      <c r="Q69" s="222">
        <f>SUMIFS('Job Number'!$K$2:$K$290,'Job Number'!$A$2:$A$290,'Line Output'!Q$1,'Job Number'!$B$2:$B$290,'Line Output'!$C69,'Job Number'!$E$2:$E$290,'Line Output'!$A$68)</f>
        <v>0</v>
      </c>
      <c r="R69" s="222">
        <f>SUMIFS('Job Number'!$K$2:$K$290,'Job Number'!$A$2:$A$290,'Line Output'!R$1,'Job Number'!$B$2:$B$290,'Line Output'!$C69,'Job Number'!$E$2:$E$290,'Line Output'!$A$68)</f>
        <v>0</v>
      </c>
      <c r="S69" s="222">
        <f>SUMIFS('Job Number'!$K$2:$K$290,'Job Number'!$A$2:$A$290,'Line Output'!S$1,'Job Number'!$B$2:$B$290,'Line Output'!$C69,'Job Number'!$E$2:$E$290,'Line Output'!$A$68)</f>
        <v>0</v>
      </c>
      <c r="T69" s="222">
        <f>SUMIFS('Job Number'!$K$2:$K$290,'Job Number'!$A$2:$A$290,'Line Output'!T$1,'Job Number'!$B$2:$B$290,'Line Output'!$C69,'Job Number'!$E$2:$E$290,'Line Output'!$A$68)</f>
        <v>0</v>
      </c>
      <c r="U69" s="222">
        <f>SUMIFS('Job Number'!$K$2:$K$290,'Job Number'!$A$2:$A$290,'Line Output'!U$1,'Job Number'!$B$2:$B$290,'Line Output'!$C69,'Job Number'!$E$2:$E$290,'Line Output'!$A$68)</f>
        <v>15655</v>
      </c>
      <c r="V69" s="222">
        <f>SUMIFS('Job Number'!$K$2:$K$290,'Job Number'!$A$2:$A$290,'Line Output'!V$1,'Job Number'!$B$2:$B$290,'Line Output'!$C69,'Job Number'!$E$2:$E$290,'Line Output'!$A$68)</f>
        <v>0</v>
      </c>
      <c r="W69" s="222">
        <f>SUMIFS('Job Number'!$K$2:$K$290,'Job Number'!$A$2:$A$290,'Line Output'!W$1,'Job Number'!$B$2:$B$290,'Line Output'!$C69,'Job Number'!$E$2:$E$290,'Line Output'!$A$68)</f>
        <v>0</v>
      </c>
      <c r="X69" s="222">
        <f>SUMIFS('Job Number'!$K$2:$K$290,'Job Number'!$A$2:$A$290,'Line Output'!X$1,'Job Number'!$B$2:$B$290,'Line Output'!$C69,'Job Number'!$E$2:$E$290,'Line Output'!$A$68)</f>
        <v>0</v>
      </c>
      <c r="Y69" s="222">
        <f>SUMIFS('Job Number'!$K$2:$K$290,'Job Number'!$A$2:$A$290,'Line Output'!Y$1,'Job Number'!$B$2:$B$290,'Line Output'!$C69,'Job Number'!$E$2:$E$290,'Line Output'!$A$68)</f>
        <v>0</v>
      </c>
      <c r="Z69" s="222">
        <f>SUMIFS('Job Number'!$K$2:$K$290,'Job Number'!$A$2:$A$290,'Line Output'!Z$1,'Job Number'!$B$2:$B$290,'Line Output'!$C69,'Job Number'!$E$2:$E$290,'Line Output'!$A$68)</f>
        <v>0</v>
      </c>
      <c r="AA69" s="222">
        <f>SUMIFS('Job Number'!$K$2:$K$290,'Job Number'!$A$2:$A$290,'Line Output'!AA$1,'Job Number'!$B$2:$B$290,'Line Output'!$C69,'Job Number'!$E$2:$E$290,'Line Output'!$A$68)</f>
        <v>0</v>
      </c>
      <c r="AB69" s="222">
        <f>SUMIFS('Job Number'!$K$2:$K$290,'Job Number'!$A$2:$A$290,'Line Output'!AB$1,'Job Number'!$B$2:$B$290,'Line Output'!$C69,'Job Number'!$E$2:$E$290,'Line Output'!$A$68)</f>
        <v>0</v>
      </c>
      <c r="AC69" s="222">
        <f>SUMIFS('Job Number'!$K$2:$K$290,'Job Number'!$A$2:$A$290,'Line Output'!AC$1,'Job Number'!$B$2:$B$290,'Line Output'!$C69,'Job Number'!$E$2:$E$290,'Line Output'!$A$68)</f>
        <v>0</v>
      </c>
      <c r="AD69" s="222">
        <f>SUMIFS('Job Number'!$K$2:$K$290,'Job Number'!$A$2:$A$290,'Line Output'!AD$1,'Job Number'!$B$2:$B$290,'Line Output'!$C69,'Job Number'!$E$2:$E$290,'Line Output'!$A$68)</f>
        <v>0</v>
      </c>
      <c r="AE69" s="222">
        <f>SUMIFS('Job Number'!$K$2:$K$290,'Job Number'!$A$2:$A$290,'Line Output'!AE$1,'Job Number'!$B$2:$B$290,'Line Output'!$C69,'Job Number'!$E$2:$E$290,'Line Output'!$A$68)</f>
        <v>3279</v>
      </c>
      <c r="AF69" s="222">
        <f>SUMIFS('Job Number'!$K$2:$K$290,'Job Number'!$A$2:$A$290,'Line Output'!AF$1,'Job Number'!$B$2:$B$290,'Line Output'!$C69,'Job Number'!$E$2:$E$290,'Line Output'!$A$68)</f>
        <v>0</v>
      </c>
      <c r="AG69" s="222">
        <f>SUMIFS('Job Number'!$K$2:$K$290,'Job Number'!$A$2:$A$290,'Line Output'!AG$1,'Job Number'!$B$2:$B$290,'Line Output'!$C69,'Job Number'!$E$2:$E$290,'Line Output'!$A$68)</f>
        <v>0</v>
      </c>
      <c r="AH69" s="222">
        <f>SUMIFS('Job Number'!$K$2:$K$290,'Job Number'!$A$2:$A$290,'Line Output'!AH$1,'Job Number'!$B$2:$B$290,'Line Output'!$C69,'Job Number'!$E$2:$E$290,'Line Output'!$A$68)</f>
        <v>0</v>
      </c>
    </row>
    <row r="70" spans="2:34">
      <c r="B70" s="222"/>
      <c r="C70" s="23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</row>
    <row r="71" ht="13.5" customHeight="1" spans="1:34">
      <c r="A71" s="294" t="str">
        <f>'FG TYPE'!B30</f>
        <v>W03-25040034-Y</v>
      </c>
      <c r="B71" s="294" t="str">
        <f>'FG TYPE'!C30</f>
        <v>28#*2C+24#*2C+AL+D+</v>
      </c>
      <c r="C71" s="233">
        <f>SUM(B72:B72)</f>
        <v>16885</v>
      </c>
      <c r="D71" s="234">
        <f t="shared" ref="D71:AH71" si="23">SUM(D72:D72)</f>
        <v>0</v>
      </c>
      <c r="E71" s="234">
        <f t="shared" si="23"/>
        <v>0</v>
      </c>
      <c r="F71" s="234">
        <f t="shared" si="23"/>
        <v>0</v>
      </c>
      <c r="G71" s="234">
        <f t="shared" si="23"/>
        <v>0</v>
      </c>
      <c r="H71" s="234">
        <f t="shared" si="23"/>
        <v>0</v>
      </c>
      <c r="I71" s="234">
        <f t="shared" si="23"/>
        <v>0</v>
      </c>
      <c r="J71" s="234">
        <f t="shared" si="23"/>
        <v>0</v>
      </c>
      <c r="K71" s="234">
        <f t="shared" si="23"/>
        <v>0</v>
      </c>
      <c r="L71" s="234">
        <f t="shared" si="23"/>
        <v>0</v>
      </c>
      <c r="M71" s="234">
        <f t="shared" si="23"/>
        <v>0</v>
      </c>
      <c r="N71" s="234">
        <f t="shared" si="23"/>
        <v>0</v>
      </c>
      <c r="O71" s="234">
        <f t="shared" si="23"/>
        <v>0</v>
      </c>
      <c r="P71" s="234">
        <f t="shared" si="23"/>
        <v>0</v>
      </c>
      <c r="Q71" s="234">
        <f t="shared" si="23"/>
        <v>0</v>
      </c>
      <c r="R71" s="234">
        <f t="shared" si="23"/>
        <v>0</v>
      </c>
      <c r="S71" s="234">
        <f t="shared" si="23"/>
        <v>0</v>
      </c>
      <c r="T71" s="234">
        <f t="shared" si="23"/>
        <v>0</v>
      </c>
      <c r="U71" s="234">
        <f t="shared" si="23"/>
        <v>1750</v>
      </c>
      <c r="V71" s="234">
        <f t="shared" si="23"/>
        <v>0</v>
      </c>
      <c r="W71" s="234">
        <f t="shared" si="23"/>
        <v>0</v>
      </c>
      <c r="X71" s="234">
        <f t="shared" si="23"/>
        <v>0</v>
      </c>
      <c r="Y71" s="234">
        <f t="shared" si="23"/>
        <v>0</v>
      </c>
      <c r="Z71" s="234">
        <f t="shared" si="23"/>
        <v>7705</v>
      </c>
      <c r="AA71" s="234">
        <f t="shared" si="23"/>
        <v>0</v>
      </c>
      <c r="AB71" s="234">
        <f t="shared" si="23"/>
        <v>7430</v>
      </c>
      <c r="AC71" s="234">
        <f t="shared" si="23"/>
        <v>0</v>
      </c>
      <c r="AD71" s="234">
        <f t="shared" si="23"/>
        <v>0</v>
      </c>
      <c r="AE71" s="234">
        <f t="shared" si="23"/>
        <v>0</v>
      </c>
      <c r="AF71" s="234">
        <f t="shared" si="23"/>
        <v>0</v>
      </c>
      <c r="AG71" s="234">
        <f t="shared" si="23"/>
        <v>0</v>
      </c>
      <c r="AH71" s="234">
        <f t="shared" si="23"/>
        <v>0</v>
      </c>
    </row>
    <row r="72" spans="2:34">
      <c r="B72" s="222">
        <f>SUM(D72:AG72)</f>
        <v>16885</v>
      </c>
      <c r="C72" s="232" t="str">
        <f>'FG TYPE'!E30</f>
        <v>Y01</v>
      </c>
      <c r="D72" s="222">
        <f>SUMIFS('Job Number'!$K$2:$K$290,'Job Number'!$A$2:$A$290,'Line Output'!D$1,'Job Number'!$B$2:$B$290,'Line Output'!$C72,'Job Number'!$E$2:$E$290,'Line Output'!$A$71)</f>
        <v>0</v>
      </c>
      <c r="E72" s="222">
        <f>SUMIFS('Job Number'!$K$2:$K$290,'Job Number'!$A$2:$A$290,'Line Output'!E$1,'Job Number'!$B$2:$B$290,'Line Output'!$C72,'Job Number'!$E$2:$E$290,'Line Output'!$A$71)</f>
        <v>0</v>
      </c>
      <c r="F72" s="222">
        <f>SUMIFS('Job Number'!$K$2:$K$290,'Job Number'!$A$2:$A$290,'Line Output'!F$1,'Job Number'!$B$2:$B$290,'Line Output'!$C72,'Job Number'!$E$2:$E$290,'Line Output'!$A$71)</f>
        <v>0</v>
      </c>
      <c r="G72" s="222">
        <f>SUMIFS('Job Number'!$K$2:$K$290,'Job Number'!$A$2:$A$290,'Line Output'!G$1,'Job Number'!$B$2:$B$290,'Line Output'!$C72,'Job Number'!$E$2:$E$290,'Line Output'!$A$71)</f>
        <v>0</v>
      </c>
      <c r="H72" s="222">
        <f>SUMIFS('Job Number'!$K$2:$K$290,'Job Number'!$A$2:$A$290,'Line Output'!H$1,'Job Number'!$B$2:$B$290,'Line Output'!$C72,'Job Number'!$E$2:$E$290,'Line Output'!$A$71)</f>
        <v>0</v>
      </c>
      <c r="I72" s="222">
        <f>SUMIFS('Job Number'!$K$2:$K$290,'Job Number'!$A$2:$A$290,'Line Output'!I$1,'Job Number'!$B$2:$B$290,'Line Output'!$C72,'Job Number'!$E$2:$E$290,'Line Output'!$A$71)</f>
        <v>0</v>
      </c>
      <c r="J72" s="222">
        <f>SUMIFS('Job Number'!$K$2:$K$290,'Job Number'!$A$2:$A$290,'Line Output'!J$1,'Job Number'!$B$2:$B$290,'Line Output'!$C72,'Job Number'!$E$2:$E$290,'Line Output'!$A$71)</f>
        <v>0</v>
      </c>
      <c r="K72" s="222">
        <f>SUMIFS('Job Number'!$K$2:$K$290,'Job Number'!$A$2:$A$290,'Line Output'!K$1,'Job Number'!$B$2:$B$290,'Line Output'!$C72,'Job Number'!$E$2:$E$290,'Line Output'!$A$71)</f>
        <v>0</v>
      </c>
      <c r="L72" s="222">
        <f>SUMIFS('Job Number'!$K$2:$K$290,'Job Number'!$A$2:$A$290,'Line Output'!L$1,'Job Number'!$B$2:$B$290,'Line Output'!$C72,'Job Number'!$E$2:$E$290,'Line Output'!$A$71)</f>
        <v>0</v>
      </c>
      <c r="M72" s="222">
        <f>SUMIFS('Job Number'!$K$2:$K$290,'Job Number'!$A$2:$A$290,'Line Output'!M$1,'Job Number'!$B$2:$B$290,'Line Output'!$C72,'Job Number'!$E$2:$E$290,'Line Output'!$A$71)</f>
        <v>0</v>
      </c>
      <c r="N72" s="222">
        <f>SUMIFS('Job Number'!$K$2:$K$290,'Job Number'!$A$2:$A$290,'Line Output'!N$1,'Job Number'!$B$2:$B$290,'Line Output'!$C72,'Job Number'!$E$2:$E$290,'Line Output'!$A$71)</f>
        <v>0</v>
      </c>
      <c r="O72" s="222">
        <f>SUMIFS('Job Number'!$K$2:$K$290,'Job Number'!$A$2:$A$290,'Line Output'!O$1,'Job Number'!$B$2:$B$290,'Line Output'!$C72,'Job Number'!$E$2:$E$290,'Line Output'!$A$71)</f>
        <v>0</v>
      </c>
      <c r="P72" s="222">
        <f>SUMIFS('Job Number'!$K$2:$K$290,'Job Number'!$A$2:$A$290,'Line Output'!P$1,'Job Number'!$B$2:$B$290,'Line Output'!$C72,'Job Number'!$E$2:$E$290,'Line Output'!$A$71)</f>
        <v>0</v>
      </c>
      <c r="Q72" s="222">
        <f>SUMIFS('Job Number'!$K$2:$K$290,'Job Number'!$A$2:$A$290,'Line Output'!Q$1,'Job Number'!$B$2:$B$290,'Line Output'!$C72,'Job Number'!$E$2:$E$290,'Line Output'!$A$71)</f>
        <v>0</v>
      </c>
      <c r="R72" s="222">
        <f>SUMIFS('Job Number'!$K$2:$K$290,'Job Number'!$A$2:$A$290,'Line Output'!R$1,'Job Number'!$B$2:$B$290,'Line Output'!$C72,'Job Number'!$E$2:$E$290,'Line Output'!$A$71)</f>
        <v>0</v>
      </c>
      <c r="S72" s="222">
        <f>SUMIFS('Job Number'!$K$2:$K$290,'Job Number'!$A$2:$A$290,'Line Output'!S$1,'Job Number'!$B$2:$B$290,'Line Output'!$C72,'Job Number'!$E$2:$E$290,'Line Output'!$A$71)</f>
        <v>0</v>
      </c>
      <c r="T72" s="222">
        <f>SUMIFS('Job Number'!$K$2:$K$290,'Job Number'!$A$2:$A$290,'Line Output'!T$1,'Job Number'!$B$2:$B$290,'Line Output'!$C72,'Job Number'!$E$2:$E$290,'Line Output'!$A$71)</f>
        <v>0</v>
      </c>
      <c r="U72" s="222">
        <f>SUMIFS('Job Number'!$K$2:$K$290,'Job Number'!$A$2:$A$290,'Line Output'!U$1,'Job Number'!$B$2:$B$290,'Line Output'!$C72,'Job Number'!$E$2:$E$290,'Line Output'!$A$71)</f>
        <v>1750</v>
      </c>
      <c r="V72" s="222">
        <f>SUMIFS('Job Number'!$K$2:$K$290,'Job Number'!$A$2:$A$290,'Line Output'!V$1,'Job Number'!$B$2:$B$290,'Line Output'!$C72,'Job Number'!$E$2:$E$290,'Line Output'!$A$71)</f>
        <v>0</v>
      </c>
      <c r="W72" s="222">
        <f>SUMIFS('Job Number'!$K$2:$K$290,'Job Number'!$A$2:$A$290,'Line Output'!W$1,'Job Number'!$B$2:$B$290,'Line Output'!$C72,'Job Number'!$E$2:$E$290,'Line Output'!$A$71)</f>
        <v>0</v>
      </c>
      <c r="X72" s="222">
        <f>SUMIFS('Job Number'!$K$2:$K$290,'Job Number'!$A$2:$A$290,'Line Output'!X$1,'Job Number'!$B$2:$B$290,'Line Output'!$C72,'Job Number'!$E$2:$E$290,'Line Output'!$A$71)</f>
        <v>0</v>
      </c>
      <c r="Y72" s="222">
        <f>SUMIFS('Job Number'!$K$2:$K$290,'Job Number'!$A$2:$A$290,'Line Output'!Y$1,'Job Number'!$B$2:$B$290,'Line Output'!$C72,'Job Number'!$E$2:$E$290,'Line Output'!$A$71)</f>
        <v>0</v>
      </c>
      <c r="Z72" s="222">
        <f>SUMIFS('Job Number'!$K$2:$K$290,'Job Number'!$A$2:$A$290,'Line Output'!Z$1,'Job Number'!$B$2:$B$290,'Line Output'!$C72,'Job Number'!$E$2:$E$290,'Line Output'!$A$71)</f>
        <v>7705</v>
      </c>
      <c r="AA72" s="222">
        <f>SUMIFS('Job Number'!$K$2:$K$290,'Job Number'!$A$2:$A$290,'Line Output'!AA$1,'Job Number'!$B$2:$B$290,'Line Output'!$C72,'Job Number'!$E$2:$E$290,'Line Output'!$A$71)</f>
        <v>0</v>
      </c>
      <c r="AB72" s="222">
        <f>SUMIFS('Job Number'!$K$2:$K$290,'Job Number'!$A$2:$A$290,'Line Output'!AB$1,'Job Number'!$B$2:$B$290,'Line Output'!$C72,'Job Number'!$E$2:$E$290,'Line Output'!$A$71)</f>
        <v>7430</v>
      </c>
      <c r="AC72" s="222">
        <f>SUMIFS('Job Number'!$K$2:$K$290,'Job Number'!$A$2:$A$290,'Line Output'!AC$1,'Job Number'!$B$2:$B$290,'Line Output'!$C72,'Job Number'!$E$2:$E$290,'Line Output'!$A$71)</f>
        <v>0</v>
      </c>
      <c r="AD72" s="222">
        <f>SUMIFS('Job Number'!$K$2:$K$290,'Job Number'!$A$2:$A$290,'Line Output'!AD$1,'Job Number'!$B$2:$B$290,'Line Output'!$C72,'Job Number'!$E$2:$E$290,'Line Output'!$A$71)</f>
        <v>0</v>
      </c>
      <c r="AE72" s="222">
        <f>SUMIFS('Job Number'!$K$2:$K$290,'Job Number'!$A$2:$A$290,'Line Output'!AE$1,'Job Number'!$B$2:$B$290,'Line Output'!$C72,'Job Number'!$E$2:$E$290,'Line Output'!$A$71)</f>
        <v>0</v>
      </c>
      <c r="AF72" s="222">
        <f>SUMIFS('Job Number'!$K$2:$K$290,'Job Number'!$A$2:$A$290,'Line Output'!AF$1,'Job Number'!$B$2:$B$290,'Line Output'!$C72,'Job Number'!$E$2:$E$290,'Line Output'!$A$71)</f>
        <v>0</v>
      </c>
      <c r="AG72" s="222">
        <f>SUMIFS('Job Number'!$K$2:$K$290,'Job Number'!$A$2:$A$290,'Line Output'!AG$1,'Job Number'!$B$2:$B$290,'Line Output'!$C72,'Job Number'!$E$2:$E$290,'Line Output'!$A$71)</f>
        <v>0</v>
      </c>
      <c r="AH72" s="222">
        <f>SUMIFS('Job Number'!$K$2:$K$290,'Job Number'!$A$2:$A$290,'Line Output'!AH$1,'Job Number'!$B$2:$B$290,'Line Output'!$C72,'Job Number'!$E$2:$E$290,'Line Output'!$A$71)</f>
        <v>0</v>
      </c>
    </row>
    <row r="73" spans="2:34">
      <c r="B73" s="222"/>
      <c r="C73" s="23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</row>
    <row r="74" ht="13.5" customHeight="1" spans="1:34">
      <c r="A74" s="294" t="str">
        <f>'FG TYPE'!B31</f>
        <v>W03-25040035-Y</v>
      </c>
      <c r="B74" s="294" t="str">
        <f>'FG TYPE'!C31</f>
        <v>28#*2C+24#*2C+AL+D+</v>
      </c>
      <c r="C74" s="233">
        <f>SUM(B75)</f>
        <v>3352</v>
      </c>
      <c r="D74" s="234">
        <f>SUM(D75)</f>
        <v>0</v>
      </c>
      <c r="E74" s="234">
        <f t="shared" ref="E74:AH74" si="24">SUM(E75)</f>
        <v>0</v>
      </c>
      <c r="F74" s="234">
        <f t="shared" si="24"/>
        <v>0</v>
      </c>
      <c r="G74" s="234">
        <f t="shared" si="24"/>
        <v>0</v>
      </c>
      <c r="H74" s="234">
        <f t="shared" si="24"/>
        <v>2950</v>
      </c>
      <c r="I74" s="234">
        <f t="shared" si="24"/>
        <v>0</v>
      </c>
      <c r="J74" s="234">
        <f t="shared" si="24"/>
        <v>0</v>
      </c>
      <c r="K74" s="234">
        <f t="shared" si="24"/>
        <v>0</v>
      </c>
      <c r="L74" s="234">
        <f t="shared" si="24"/>
        <v>0</v>
      </c>
      <c r="M74" s="234">
        <f t="shared" si="24"/>
        <v>0</v>
      </c>
      <c r="N74" s="234">
        <f t="shared" si="24"/>
        <v>0</v>
      </c>
      <c r="O74" s="234">
        <f t="shared" si="24"/>
        <v>0</v>
      </c>
      <c r="P74" s="234">
        <f t="shared" si="24"/>
        <v>0</v>
      </c>
      <c r="Q74" s="234">
        <f t="shared" si="24"/>
        <v>0</v>
      </c>
      <c r="R74" s="234">
        <f t="shared" si="24"/>
        <v>0</v>
      </c>
      <c r="S74" s="234">
        <f t="shared" si="24"/>
        <v>0</v>
      </c>
      <c r="T74" s="234">
        <f t="shared" si="24"/>
        <v>0</v>
      </c>
      <c r="U74" s="234">
        <f t="shared" si="24"/>
        <v>0</v>
      </c>
      <c r="V74" s="234">
        <f t="shared" si="24"/>
        <v>0</v>
      </c>
      <c r="W74" s="234">
        <f t="shared" si="24"/>
        <v>0</v>
      </c>
      <c r="X74" s="234">
        <f t="shared" si="24"/>
        <v>0</v>
      </c>
      <c r="Y74" s="234">
        <f t="shared" si="24"/>
        <v>0</v>
      </c>
      <c r="Z74" s="234">
        <f t="shared" si="24"/>
        <v>0</v>
      </c>
      <c r="AA74" s="234">
        <f t="shared" si="24"/>
        <v>0</v>
      </c>
      <c r="AB74" s="234">
        <f t="shared" si="24"/>
        <v>0</v>
      </c>
      <c r="AC74" s="234">
        <f t="shared" si="24"/>
        <v>0</v>
      </c>
      <c r="AD74" s="234">
        <f t="shared" si="24"/>
        <v>0</v>
      </c>
      <c r="AE74" s="234">
        <f t="shared" si="24"/>
        <v>402</v>
      </c>
      <c r="AF74" s="234">
        <f t="shared" si="24"/>
        <v>0</v>
      </c>
      <c r="AG74" s="234">
        <f t="shared" si="24"/>
        <v>0</v>
      </c>
      <c r="AH74" s="234">
        <f t="shared" si="24"/>
        <v>0</v>
      </c>
    </row>
    <row r="75" spans="2:34">
      <c r="B75" s="222">
        <f>SUM(D75:AG75)</f>
        <v>3352</v>
      </c>
      <c r="C75" s="232" t="str">
        <f>'FG TYPE'!E31</f>
        <v>Y01</v>
      </c>
      <c r="D75" s="222">
        <f>SUMIFS('Job Number'!$K$2:$K$290,'Job Number'!$A$2:$A$290,'Line Output'!D$1,'Job Number'!$B$2:$B$290,'Line Output'!$C75,'Job Number'!$E$2:$E$290,'Line Output'!$A$74)</f>
        <v>0</v>
      </c>
      <c r="E75" s="222">
        <f>SUMIFS('Job Number'!$K$2:$K$290,'Job Number'!$A$2:$A$290,'Line Output'!E$1,'Job Number'!$B$2:$B$290,'Line Output'!$C75,'Job Number'!$E$2:$E$290,'Line Output'!$A$74)</f>
        <v>0</v>
      </c>
      <c r="F75" s="222">
        <f>SUMIFS('Job Number'!$K$2:$K$290,'Job Number'!$A$2:$A$290,'Line Output'!F$1,'Job Number'!$B$2:$B$290,'Line Output'!$C75,'Job Number'!$E$2:$E$290,'Line Output'!$A$74)</f>
        <v>0</v>
      </c>
      <c r="G75" s="222">
        <f>SUMIFS('Job Number'!$K$2:$K$290,'Job Number'!$A$2:$A$290,'Line Output'!G$1,'Job Number'!$B$2:$B$290,'Line Output'!$C75,'Job Number'!$E$2:$E$290,'Line Output'!$A$74)</f>
        <v>0</v>
      </c>
      <c r="H75" s="222">
        <f>SUMIFS('Job Number'!$K$2:$K$290,'Job Number'!$A$2:$A$290,'Line Output'!H$1,'Job Number'!$B$2:$B$290,'Line Output'!$C75,'Job Number'!$E$2:$E$290,'Line Output'!$A$74)</f>
        <v>2950</v>
      </c>
      <c r="I75" s="222">
        <f>SUMIFS('Job Number'!$K$2:$K$290,'Job Number'!$A$2:$A$290,'Line Output'!I$1,'Job Number'!$B$2:$B$290,'Line Output'!$C75,'Job Number'!$E$2:$E$290,'Line Output'!$A$74)</f>
        <v>0</v>
      </c>
      <c r="J75" s="222">
        <f>SUMIFS('Job Number'!$K$2:$K$290,'Job Number'!$A$2:$A$290,'Line Output'!J$1,'Job Number'!$B$2:$B$290,'Line Output'!$C75,'Job Number'!$E$2:$E$290,'Line Output'!$A$74)</f>
        <v>0</v>
      </c>
      <c r="K75" s="222">
        <f>SUMIFS('Job Number'!$K$2:$K$290,'Job Number'!$A$2:$A$290,'Line Output'!K$1,'Job Number'!$B$2:$B$290,'Line Output'!$C75,'Job Number'!$E$2:$E$290,'Line Output'!$A$74)</f>
        <v>0</v>
      </c>
      <c r="L75" s="222">
        <f>SUMIFS('Job Number'!$K$2:$K$290,'Job Number'!$A$2:$A$290,'Line Output'!L$1,'Job Number'!$B$2:$B$290,'Line Output'!$C75,'Job Number'!$E$2:$E$290,'Line Output'!$A$74)</f>
        <v>0</v>
      </c>
      <c r="M75" s="222">
        <f>SUMIFS('Job Number'!$K$2:$K$290,'Job Number'!$A$2:$A$290,'Line Output'!M$1,'Job Number'!$B$2:$B$290,'Line Output'!$C75,'Job Number'!$E$2:$E$290,'Line Output'!$A$74)</f>
        <v>0</v>
      </c>
      <c r="N75" s="222">
        <f>SUMIFS('Job Number'!$K$2:$K$290,'Job Number'!$A$2:$A$290,'Line Output'!N$1,'Job Number'!$B$2:$B$290,'Line Output'!$C75,'Job Number'!$E$2:$E$290,'Line Output'!$A$74)</f>
        <v>0</v>
      </c>
      <c r="O75" s="222">
        <f>SUMIFS('Job Number'!$K$2:$K$290,'Job Number'!$A$2:$A$290,'Line Output'!O$1,'Job Number'!$B$2:$B$290,'Line Output'!$C75,'Job Number'!$E$2:$E$290,'Line Output'!$A$74)</f>
        <v>0</v>
      </c>
      <c r="P75" s="222">
        <f>SUMIFS('Job Number'!$K$2:$K$290,'Job Number'!$A$2:$A$290,'Line Output'!P$1,'Job Number'!$B$2:$B$290,'Line Output'!$C75,'Job Number'!$E$2:$E$290,'Line Output'!$A$74)</f>
        <v>0</v>
      </c>
      <c r="Q75" s="222">
        <f>SUMIFS('Job Number'!$K$2:$K$290,'Job Number'!$A$2:$A$290,'Line Output'!Q$1,'Job Number'!$B$2:$B$290,'Line Output'!$C75,'Job Number'!$E$2:$E$290,'Line Output'!$A$74)</f>
        <v>0</v>
      </c>
      <c r="R75" s="222">
        <f>SUMIFS('Job Number'!$K$2:$K$290,'Job Number'!$A$2:$A$290,'Line Output'!R$1,'Job Number'!$B$2:$B$290,'Line Output'!$C75,'Job Number'!$E$2:$E$290,'Line Output'!$A$74)</f>
        <v>0</v>
      </c>
      <c r="S75" s="222">
        <f>SUMIFS('Job Number'!$K$2:$K$290,'Job Number'!$A$2:$A$290,'Line Output'!S$1,'Job Number'!$B$2:$B$290,'Line Output'!$C75,'Job Number'!$E$2:$E$290,'Line Output'!$A$74)</f>
        <v>0</v>
      </c>
      <c r="T75" s="222">
        <f>SUMIFS('Job Number'!$K$2:$K$290,'Job Number'!$A$2:$A$290,'Line Output'!T$1,'Job Number'!$B$2:$B$290,'Line Output'!$C75,'Job Number'!$E$2:$E$290,'Line Output'!$A$74)</f>
        <v>0</v>
      </c>
      <c r="U75" s="222">
        <f>SUMIFS('Job Number'!$K$2:$K$290,'Job Number'!$A$2:$A$290,'Line Output'!U$1,'Job Number'!$B$2:$B$290,'Line Output'!$C75,'Job Number'!$E$2:$E$290,'Line Output'!$A$74)</f>
        <v>0</v>
      </c>
      <c r="V75" s="222">
        <f>SUMIFS('Job Number'!$K$2:$K$290,'Job Number'!$A$2:$A$290,'Line Output'!V$1,'Job Number'!$B$2:$B$290,'Line Output'!$C75,'Job Number'!$E$2:$E$290,'Line Output'!$A$74)</f>
        <v>0</v>
      </c>
      <c r="W75" s="222">
        <f>SUMIFS('Job Number'!$K$2:$K$290,'Job Number'!$A$2:$A$290,'Line Output'!W$1,'Job Number'!$B$2:$B$290,'Line Output'!$C75,'Job Number'!$E$2:$E$290,'Line Output'!$A$74)</f>
        <v>0</v>
      </c>
      <c r="X75" s="222">
        <f>SUMIFS('Job Number'!$K$2:$K$290,'Job Number'!$A$2:$A$290,'Line Output'!X$1,'Job Number'!$B$2:$B$290,'Line Output'!$C75,'Job Number'!$E$2:$E$290,'Line Output'!$A$74)</f>
        <v>0</v>
      </c>
      <c r="Y75" s="222">
        <f>SUMIFS('Job Number'!$K$2:$K$290,'Job Number'!$A$2:$A$290,'Line Output'!Y$1,'Job Number'!$B$2:$B$290,'Line Output'!$C75,'Job Number'!$E$2:$E$290,'Line Output'!$A$74)</f>
        <v>0</v>
      </c>
      <c r="Z75" s="222">
        <f>SUMIFS('Job Number'!$K$2:$K$290,'Job Number'!$A$2:$A$290,'Line Output'!Z$1,'Job Number'!$B$2:$B$290,'Line Output'!$C75,'Job Number'!$E$2:$E$290,'Line Output'!$A$74)</f>
        <v>0</v>
      </c>
      <c r="AA75" s="222">
        <f>SUMIFS('Job Number'!$K$2:$K$290,'Job Number'!$A$2:$A$290,'Line Output'!AA$1,'Job Number'!$B$2:$B$290,'Line Output'!$C75,'Job Number'!$E$2:$E$290,'Line Output'!$A$74)</f>
        <v>0</v>
      </c>
      <c r="AB75" s="222">
        <f>SUMIFS('Job Number'!$K$2:$K$290,'Job Number'!$A$2:$A$290,'Line Output'!AB$1,'Job Number'!$B$2:$B$290,'Line Output'!$C75,'Job Number'!$E$2:$E$290,'Line Output'!$A$74)</f>
        <v>0</v>
      </c>
      <c r="AC75" s="222">
        <f>SUMIFS('Job Number'!$K$2:$K$290,'Job Number'!$A$2:$A$290,'Line Output'!AC$1,'Job Number'!$B$2:$B$290,'Line Output'!$C75,'Job Number'!$E$2:$E$290,'Line Output'!$A$74)</f>
        <v>0</v>
      </c>
      <c r="AD75" s="222">
        <f>SUMIFS('Job Number'!$K$2:$K$290,'Job Number'!$A$2:$A$290,'Line Output'!AD$1,'Job Number'!$B$2:$B$290,'Line Output'!$C75,'Job Number'!$E$2:$E$290,'Line Output'!$A$74)</f>
        <v>0</v>
      </c>
      <c r="AE75" s="222">
        <f>SUMIFS('Job Number'!$K$2:$K$290,'Job Number'!$A$2:$A$290,'Line Output'!AE$1,'Job Number'!$B$2:$B$290,'Line Output'!$C75,'Job Number'!$E$2:$E$290,'Line Output'!$A$74)</f>
        <v>402</v>
      </c>
      <c r="AF75" s="222">
        <f>SUMIFS('Job Number'!$K$2:$K$290,'Job Number'!$A$2:$A$290,'Line Output'!AF$1,'Job Number'!$B$2:$B$290,'Line Output'!$C75,'Job Number'!$E$2:$E$290,'Line Output'!$A$74)</f>
        <v>0</v>
      </c>
      <c r="AG75" s="222">
        <f>SUMIFS('Job Number'!$K$2:$K$290,'Job Number'!$A$2:$A$290,'Line Output'!AG$1,'Job Number'!$B$2:$B$290,'Line Output'!$C75,'Job Number'!$E$2:$E$290,'Line Output'!$A$74)</f>
        <v>0</v>
      </c>
      <c r="AH75" s="222">
        <f>SUMIFS('Job Number'!$K$2:$K$290,'Job Number'!$A$2:$A$290,'Line Output'!AH$1,'Job Number'!$B$2:$B$290,'Line Output'!$C75,'Job Number'!$E$2:$E$290,'Line Output'!$A$74)</f>
        <v>0</v>
      </c>
    </row>
    <row r="76" spans="2:34">
      <c r="B76" s="222"/>
      <c r="C76" s="23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</row>
    <row r="77" ht="13.5" customHeight="1" spans="1:34">
      <c r="A77" s="294" t="str">
        <f>'FG TYPE'!B32</f>
        <v>W03-25040036-Y</v>
      </c>
      <c r="B77" s="294" t="str">
        <f>'FG TYPE'!C32</f>
        <v>28#*2C+28#*2C+AL+D+</v>
      </c>
      <c r="C77" s="233">
        <f>SUM(B78)</f>
        <v>0</v>
      </c>
      <c r="D77" s="234">
        <f>SUM(D78)</f>
        <v>0</v>
      </c>
      <c r="E77" s="234">
        <f t="shared" ref="E77:AH77" si="25">SUM(E78)</f>
        <v>0</v>
      </c>
      <c r="F77" s="234">
        <f t="shared" si="25"/>
        <v>0</v>
      </c>
      <c r="G77" s="234">
        <f t="shared" si="25"/>
        <v>0</v>
      </c>
      <c r="H77" s="234">
        <f t="shared" si="25"/>
        <v>0</v>
      </c>
      <c r="I77" s="234">
        <f t="shared" si="25"/>
        <v>0</v>
      </c>
      <c r="J77" s="234">
        <f t="shared" si="25"/>
        <v>0</v>
      </c>
      <c r="K77" s="234">
        <f t="shared" si="25"/>
        <v>0</v>
      </c>
      <c r="L77" s="234">
        <f t="shared" si="25"/>
        <v>0</v>
      </c>
      <c r="M77" s="234">
        <f t="shared" si="25"/>
        <v>0</v>
      </c>
      <c r="N77" s="234">
        <f t="shared" si="25"/>
        <v>0</v>
      </c>
      <c r="O77" s="234">
        <f t="shared" si="25"/>
        <v>0</v>
      </c>
      <c r="P77" s="234">
        <f t="shared" si="25"/>
        <v>0</v>
      </c>
      <c r="Q77" s="234">
        <f t="shared" si="25"/>
        <v>0</v>
      </c>
      <c r="R77" s="234">
        <f t="shared" si="25"/>
        <v>0</v>
      </c>
      <c r="S77" s="234">
        <f t="shared" si="25"/>
        <v>0</v>
      </c>
      <c r="T77" s="234">
        <f t="shared" si="25"/>
        <v>0</v>
      </c>
      <c r="U77" s="234">
        <f t="shared" si="25"/>
        <v>0</v>
      </c>
      <c r="V77" s="234">
        <f t="shared" si="25"/>
        <v>0</v>
      </c>
      <c r="W77" s="234">
        <f t="shared" si="25"/>
        <v>0</v>
      </c>
      <c r="X77" s="234">
        <f t="shared" si="25"/>
        <v>0</v>
      </c>
      <c r="Y77" s="234">
        <f t="shared" si="25"/>
        <v>0</v>
      </c>
      <c r="Z77" s="234">
        <f t="shared" si="25"/>
        <v>0</v>
      </c>
      <c r="AA77" s="234">
        <f t="shared" si="25"/>
        <v>0</v>
      </c>
      <c r="AB77" s="234">
        <f t="shared" si="25"/>
        <v>0</v>
      </c>
      <c r="AC77" s="234">
        <f t="shared" si="25"/>
        <v>0</v>
      </c>
      <c r="AD77" s="234">
        <f t="shared" si="25"/>
        <v>0</v>
      </c>
      <c r="AE77" s="234">
        <f t="shared" si="25"/>
        <v>0</v>
      </c>
      <c r="AF77" s="234">
        <f t="shared" si="25"/>
        <v>0</v>
      </c>
      <c r="AG77" s="234">
        <f t="shared" si="25"/>
        <v>0</v>
      </c>
      <c r="AH77" s="234">
        <f t="shared" si="25"/>
        <v>0</v>
      </c>
    </row>
    <row r="78" spans="2:34">
      <c r="B78" s="222">
        <f>SUM(D78:AG78)</f>
        <v>0</v>
      </c>
      <c r="C78" s="232" t="str">
        <f>'FG TYPE'!E32</f>
        <v>Y01</v>
      </c>
      <c r="D78" s="222">
        <f>SUMIFS('Job Number'!$K$2:$K$290,'Job Number'!$A$2:$A$290,'Line Output'!D$1,'Job Number'!$B$2:$B$290,'Line Output'!$C78,'Job Number'!$E$2:$E$290,'Line Output'!$A$77)</f>
        <v>0</v>
      </c>
      <c r="E78" s="222">
        <f>SUMIFS('Job Number'!$K$2:$K$290,'Job Number'!$A$2:$A$290,'Line Output'!E$1,'Job Number'!$B$2:$B$290,'Line Output'!$C78,'Job Number'!$E$2:$E$290,'Line Output'!$A$77)</f>
        <v>0</v>
      </c>
      <c r="F78" s="222">
        <f>SUMIFS('Job Number'!$K$2:$K$290,'Job Number'!$A$2:$A$290,'Line Output'!F$1,'Job Number'!$B$2:$B$290,'Line Output'!$C78,'Job Number'!$E$2:$E$290,'Line Output'!$A$77)</f>
        <v>0</v>
      </c>
      <c r="G78" s="222">
        <f>SUMIFS('Job Number'!$K$2:$K$290,'Job Number'!$A$2:$A$290,'Line Output'!G$1,'Job Number'!$B$2:$B$290,'Line Output'!$C78,'Job Number'!$E$2:$E$290,'Line Output'!$A$77)</f>
        <v>0</v>
      </c>
      <c r="H78" s="222">
        <f>SUMIFS('Job Number'!$K$2:$K$290,'Job Number'!$A$2:$A$290,'Line Output'!H$1,'Job Number'!$B$2:$B$290,'Line Output'!$C78,'Job Number'!$E$2:$E$290,'Line Output'!$A$77)</f>
        <v>0</v>
      </c>
      <c r="I78" s="222">
        <f>SUMIFS('Job Number'!$K$2:$K$290,'Job Number'!$A$2:$A$290,'Line Output'!I$1,'Job Number'!$B$2:$B$290,'Line Output'!$C78,'Job Number'!$E$2:$E$290,'Line Output'!$A$77)</f>
        <v>0</v>
      </c>
      <c r="J78" s="222">
        <f>SUMIFS('Job Number'!$K$2:$K$290,'Job Number'!$A$2:$A$290,'Line Output'!J$1,'Job Number'!$B$2:$B$290,'Line Output'!$C78,'Job Number'!$E$2:$E$290,'Line Output'!$A$77)</f>
        <v>0</v>
      </c>
      <c r="K78" s="222">
        <f>SUMIFS('Job Number'!$K$2:$K$290,'Job Number'!$A$2:$A$290,'Line Output'!K$1,'Job Number'!$B$2:$B$290,'Line Output'!$C78,'Job Number'!$E$2:$E$290,'Line Output'!$A$77)</f>
        <v>0</v>
      </c>
      <c r="L78" s="222">
        <f>SUMIFS('Job Number'!$K$2:$K$290,'Job Number'!$A$2:$A$290,'Line Output'!L$1,'Job Number'!$B$2:$B$290,'Line Output'!$C78,'Job Number'!$E$2:$E$290,'Line Output'!$A$77)</f>
        <v>0</v>
      </c>
      <c r="M78" s="222">
        <f>SUMIFS('Job Number'!$K$2:$K$290,'Job Number'!$A$2:$A$290,'Line Output'!M$1,'Job Number'!$B$2:$B$290,'Line Output'!$C78,'Job Number'!$E$2:$E$290,'Line Output'!$A$77)</f>
        <v>0</v>
      </c>
      <c r="N78" s="222">
        <f>SUMIFS('Job Number'!$K$2:$K$290,'Job Number'!$A$2:$A$290,'Line Output'!N$1,'Job Number'!$B$2:$B$290,'Line Output'!$C78,'Job Number'!$E$2:$E$290,'Line Output'!$A$77)</f>
        <v>0</v>
      </c>
      <c r="O78" s="222">
        <f>SUMIFS('Job Number'!$K$2:$K$290,'Job Number'!$A$2:$A$290,'Line Output'!O$1,'Job Number'!$B$2:$B$290,'Line Output'!$C78,'Job Number'!$E$2:$E$290,'Line Output'!$A$77)</f>
        <v>0</v>
      </c>
      <c r="P78" s="222">
        <f>SUMIFS('Job Number'!$K$2:$K$290,'Job Number'!$A$2:$A$290,'Line Output'!P$1,'Job Number'!$B$2:$B$290,'Line Output'!$C78,'Job Number'!$E$2:$E$290,'Line Output'!$A$77)</f>
        <v>0</v>
      </c>
      <c r="Q78" s="222">
        <f>SUMIFS('Job Number'!$K$2:$K$290,'Job Number'!$A$2:$A$290,'Line Output'!Q$1,'Job Number'!$B$2:$B$290,'Line Output'!$C78,'Job Number'!$E$2:$E$290,'Line Output'!$A$77)</f>
        <v>0</v>
      </c>
      <c r="R78" s="222">
        <f>SUMIFS('Job Number'!$K$2:$K$290,'Job Number'!$A$2:$A$290,'Line Output'!R$1,'Job Number'!$B$2:$B$290,'Line Output'!$C78,'Job Number'!$E$2:$E$290,'Line Output'!$A$77)</f>
        <v>0</v>
      </c>
      <c r="S78" s="222">
        <f>SUMIFS('Job Number'!$K$2:$K$290,'Job Number'!$A$2:$A$290,'Line Output'!S$1,'Job Number'!$B$2:$B$290,'Line Output'!$C78,'Job Number'!$E$2:$E$290,'Line Output'!$A$77)</f>
        <v>0</v>
      </c>
      <c r="T78" s="222">
        <f>SUMIFS('Job Number'!$K$2:$K$290,'Job Number'!$A$2:$A$290,'Line Output'!T$1,'Job Number'!$B$2:$B$290,'Line Output'!$C78,'Job Number'!$E$2:$E$290,'Line Output'!$A$77)</f>
        <v>0</v>
      </c>
      <c r="U78" s="222">
        <f>SUMIFS('Job Number'!$K$2:$K$290,'Job Number'!$A$2:$A$290,'Line Output'!U$1,'Job Number'!$B$2:$B$290,'Line Output'!$C78,'Job Number'!$E$2:$E$290,'Line Output'!$A$77)</f>
        <v>0</v>
      </c>
      <c r="V78" s="222">
        <f>SUMIFS('Job Number'!$K$2:$K$290,'Job Number'!$A$2:$A$290,'Line Output'!V$1,'Job Number'!$B$2:$B$290,'Line Output'!$C78,'Job Number'!$E$2:$E$290,'Line Output'!$A$77)</f>
        <v>0</v>
      </c>
      <c r="W78" s="222">
        <f>SUMIFS('Job Number'!$K$2:$K$290,'Job Number'!$A$2:$A$290,'Line Output'!W$1,'Job Number'!$B$2:$B$290,'Line Output'!$C78,'Job Number'!$E$2:$E$290,'Line Output'!$A$77)</f>
        <v>0</v>
      </c>
      <c r="X78" s="222">
        <f>SUMIFS('Job Number'!$K$2:$K$290,'Job Number'!$A$2:$A$290,'Line Output'!X$1,'Job Number'!$B$2:$B$290,'Line Output'!$C78,'Job Number'!$E$2:$E$290,'Line Output'!$A$77)</f>
        <v>0</v>
      </c>
      <c r="Y78" s="222">
        <f>SUMIFS('Job Number'!$K$2:$K$290,'Job Number'!$A$2:$A$290,'Line Output'!Y$1,'Job Number'!$B$2:$B$290,'Line Output'!$C78,'Job Number'!$E$2:$E$290,'Line Output'!$A$77)</f>
        <v>0</v>
      </c>
      <c r="Z78" s="222">
        <f>SUMIFS('Job Number'!$K$2:$K$290,'Job Number'!$A$2:$A$290,'Line Output'!Z$1,'Job Number'!$B$2:$B$290,'Line Output'!$C78,'Job Number'!$E$2:$E$290,'Line Output'!$A$77)</f>
        <v>0</v>
      </c>
      <c r="AA78" s="222">
        <f>SUMIFS('Job Number'!$K$2:$K$290,'Job Number'!$A$2:$A$290,'Line Output'!AA$1,'Job Number'!$B$2:$B$290,'Line Output'!$C78,'Job Number'!$E$2:$E$290,'Line Output'!$A$77)</f>
        <v>0</v>
      </c>
      <c r="AB78" s="222">
        <f>SUMIFS('Job Number'!$K$2:$K$290,'Job Number'!$A$2:$A$290,'Line Output'!AB$1,'Job Number'!$B$2:$B$290,'Line Output'!$C78,'Job Number'!$E$2:$E$290,'Line Output'!$A$77)</f>
        <v>0</v>
      </c>
      <c r="AC78" s="222">
        <f>SUMIFS('Job Number'!$K$2:$K$290,'Job Number'!$A$2:$A$290,'Line Output'!AC$1,'Job Number'!$B$2:$B$290,'Line Output'!$C78,'Job Number'!$E$2:$E$290,'Line Output'!$A$77)</f>
        <v>0</v>
      </c>
      <c r="AD78" s="222">
        <f>SUMIFS('Job Number'!$K$2:$K$290,'Job Number'!$A$2:$A$290,'Line Output'!AD$1,'Job Number'!$B$2:$B$290,'Line Output'!$C78,'Job Number'!$E$2:$E$290,'Line Output'!$A$77)</f>
        <v>0</v>
      </c>
      <c r="AE78" s="222">
        <f>SUMIFS('Job Number'!$K$2:$K$290,'Job Number'!$A$2:$A$290,'Line Output'!AE$1,'Job Number'!$B$2:$B$290,'Line Output'!$C78,'Job Number'!$E$2:$E$290,'Line Output'!$A$77)</f>
        <v>0</v>
      </c>
      <c r="AF78" s="222">
        <f>SUMIFS('Job Number'!$K$2:$K$290,'Job Number'!$A$2:$A$290,'Line Output'!AF$1,'Job Number'!$B$2:$B$290,'Line Output'!$C78,'Job Number'!$E$2:$E$290,'Line Output'!$A$77)</f>
        <v>0</v>
      </c>
      <c r="AG78" s="222">
        <f>SUMIFS('Job Number'!$K$2:$K$290,'Job Number'!$A$2:$A$290,'Line Output'!AG$1,'Job Number'!$B$2:$B$290,'Line Output'!$C78,'Job Number'!$E$2:$E$290,'Line Output'!$A$77)</f>
        <v>0</v>
      </c>
      <c r="AH78" s="222">
        <f>SUMIFS('Job Number'!$K$2:$K$290,'Job Number'!$A$2:$A$290,'Line Output'!AH$1,'Job Number'!$B$2:$B$290,'Line Output'!$C78,'Job Number'!$E$2:$E$290,'Line Output'!$A$77)</f>
        <v>0</v>
      </c>
    </row>
    <row r="79" spans="2:34">
      <c r="B79" s="222"/>
      <c r="C79" s="23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</row>
    <row r="80" ht="13.5" customHeight="1" spans="1:34">
      <c r="A80" s="294" t="str">
        <f>'FG TYPE'!B33</f>
        <v>W03-25040037-Y</v>
      </c>
      <c r="B80" s="295" t="str">
        <f>'FG TYPE'!C33</f>
        <v>28#*2C+28#*2C+AL+D+</v>
      </c>
      <c r="C80" s="233">
        <f>SUM(B81)</f>
        <v>0</v>
      </c>
      <c r="D80" s="234">
        <f>SUM(D81)</f>
        <v>0</v>
      </c>
      <c r="E80" s="234">
        <f t="shared" ref="E80:AH80" si="26">SUM(E81)</f>
        <v>0</v>
      </c>
      <c r="F80" s="234">
        <f t="shared" si="26"/>
        <v>0</v>
      </c>
      <c r="G80" s="234">
        <f t="shared" si="26"/>
        <v>0</v>
      </c>
      <c r="H80" s="234">
        <f t="shared" si="26"/>
        <v>0</v>
      </c>
      <c r="I80" s="234">
        <f t="shared" si="26"/>
        <v>0</v>
      </c>
      <c r="J80" s="234">
        <f t="shared" si="26"/>
        <v>0</v>
      </c>
      <c r="K80" s="234">
        <f t="shared" si="26"/>
        <v>0</v>
      </c>
      <c r="L80" s="234">
        <f t="shared" si="26"/>
        <v>0</v>
      </c>
      <c r="M80" s="234">
        <f t="shared" si="26"/>
        <v>0</v>
      </c>
      <c r="N80" s="234">
        <f t="shared" si="26"/>
        <v>0</v>
      </c>
      <c r="O80" s="234">
        <f t="shared" si="26"/>
        <v>0</v>
      </c>
      <c r="P80" s="234">
        <f t="shared" si="26"/>
        <v>0</v>
      </c>
      <c r="Q80" s="234">
        <f t="shared" si="26"/>
        <v>0</v>
      </c>
      <c r="R80" s="234">
        <f t="shared" si="26"/>
        <v>0</v>
      </c>
      <c r="S80" s="234">
        <f t="shared" si="26"/>
        <v>0</v>
      </c>
      <c r="T80" s="234">
        <f t="shared" si="26"/>
        <v>0</v>
      </c>
      <c r="U80" s="234">
        <f t="shared" si="26"/>
        <v>0</v>
      </c>
      <c r="V80" s="234">
        <f t="shared" si="26"/>
        <v>0</v>
      </c>
      <c r="W80" s="234">
        <f t="shared" si="26"/>
        <v>0</v>
      </c>
      <c r="X80" s="234">
        <f t="shared" si="26"/>
        <v>0</v>
      </c>
      <c r="Y80" s="234">
        <f t="shared" si="26"/>
        <v>0</v>
      </c>
      <c r="Z80" s="234">
        <f t="shared" si="26"/>
        <v>0</v>
      </c>
      <c r="AA80" s="234">
        <f t="shared" si="26"/>
        <v>0</v>
      </c>
      <c r="AB80" s="234">
        <f t="shared" si="26"/>
        <v>0</v>
      </c>
      <c r="AC80" s="234">
        <f t="shared" si="26"/>
        <v>0</v>
      </c>
      <c r="AD80" s="234">
        <f t="shared" si="26"/>
        <v>0</v>
      </c>
      <c r="AE80" s="234">
        <f t="shared" si="26"/>
        <v>0</v>
      </c>
      <c r="AF80" s="234">
        <f t="shared" si="26"/>
        <v>0</v>
      </c>
      <c r="AG80" s="234">
        <f t="shared" si="26"/>
        <v>0</v>
      </c>
      <c r="AH80" s="234">
        <f t="shared" si="26"/>
        <v>0</v>
      </c>
    </row>
    <row r="81" spans="2:34">
      <c r="B81" s="222">
        <f>SUM(D81:AG81)</f>
        <v>0</v>
      </c>
      <c r="C81" s="232" t="str">
        <f>'FG TYPE'!E33</f>
        <v>Y01</v>
      </c>
      <c r="D81" s="222">
        <f>SUMIFS('Job Number'!$K$2:$K$290,'Job Number'!$A$2:$A$290,'Line Output'!D$1,'Job Number'!$B$2:$B$290,'Line Output'!$C81,'Job Number'!$E$2:$E$290,'Line Output'!$A$80)</f>
        <v>0</v>
      </c>
      <c r="E81" s="222">
        <f>SUMIFS('Job Number'!$K$2:$K$290,'Job Number'!$A$2:$A$290,'Line Output'!E$1,'Job Number'!$B$2:$B$290,'Line Output'!$C81,'Job Number'!$E$2:$E$290,'Line Output'!$A$80)</f>
        <v>0</v>
      </c>
      <c r="F81" s="222">
        <f>SUMIFS('Job Number'!$K$2:$K$290,'Job Number'!$A$2:$A$290,'Line Output'!F$1,'Job Number'!$B$2:$B$290,'Line Output'!$C81,'Job Number'!$E$2:$E$290,'Line Output'!$A$80)</f>
        <v>0</v>
      </c>
      <c r="G81" s="222">
        <f>SUMIFS('Job Number'!$K$2:$K$290,'Job Number'!$A$2:$A$290,'Line Output'!G$1,'Job Number'!$B$2:$B$290,'Line Output'!$C81,'Job Number'!$E$2:$E$290,'Line Output'!$A$80)</f>
        <v>0</v>
      </c>
      <c r="H81" s="222">
        <f>SUMIFS('Job Number'!$K$2:$K$290,'Job Number'!$A$2:$A$290,'Line Output'!H$1,'Job Number'!$B$2:$B$290,'Line Output'!$C81,'Job Number'!$E$2:$E$290,'Line Output'!$A$80)</f>
        <v>0</v>
      </c>
      <c r="I81" s="222">
        <f>SUMIFS('Job Number'!$K$2:$K$290,'Job Number'!$A$2:$A$290,'Line Output'!I$1,'Job Number'!$B$2:$B$290,'Line Output'!$C81,'Job Number'!$E$2:$E$290,'Line Output'!$A$80)</f>
        <v>0</v>
      </c>
      <c r="J81" s="222">
        <f>SUMIFS('Job Number'!$K$2:$K$290,'Job Number'!$A$2:$A$290,'Line Output'!J$1,'Job Number'!$B$2:$B$290,'Line Output'!$C81,'Job Number'!$E$2:$E$290,'Line Output'!$A$80)</f>
        <v>0</v>
      </c>
      <c r="K81" s="222">
        <f>SUMIFS('Job Number'!$K$2:$K$290,'Job Number'!$A$2:$A$290,'Line Output'!K$1,'Job Number'!$B$2:$B$290,'Line Output'!$C81,'Job Number'!$E$2:$E$290,'Line Output'!$A$80)</f>
        <v>0</v>
      </c>
      <c r="L81" s="222">
        <f>SUMIFS('Job Number'!$K$2:$K$290,'Job Number'!$A$2:$A$290,'Line Output'!L$1,'Job Number'!$B$2:$B$290,'Line Output'!$C81,'Job Number'!$E$2:$E$290,'Line Output'!$A$80)</f>
        <v>0</v>
      </c>
      <c r="M81" s="222">
        <f>SUMIFS('Job Number'!$K$2:$K$290,'Job Number'!$A$2:$A$290,'Line Output'!M$1,'Job Number'!$B$2:$B$290,'Line Output'!$C81,'Job Number'!$E$2:$E$290,'Line Output'!$A$80)</f>
        <v>0</v>
      </c>
      <c r="N81" s="222">
        <f>SUMIFS('Job Number'!$K$2:$K$290,'Job Number'!$A$2:$A$290,'Line Output'!N$1,'Job Number'!$B$2:$B$290,'Line Output'!$C81,'Job Number'!$E$2:$E$290,'Line Output'!$A$80)</f>
        <v>0</v>
      </c>
      <c r="O81" s="222">
        <f>SUMIFS('Job Number'!$K$2:$K$290,'Job Number'!$A$2:$A$290,'Line Output'!O$1,'Job Number'!$B$2:$B$290,'Line Output'!$C81,'Job Number'!$E$2:$E$290,'Line Output'!$A$80)</f>
        <v>0</v>
      </c>
      <c r="P81" s="222">
        <f>SUMIFS('Job Number'!$K$2:$K$290,'Job Number'!$A$2:$A$290,'Line Output'!P$1,'Job Number'!$B$2:$B$290,'Line Output'!$C81,'Job Number'!$E$2:$E$290,'Line Output'!$A$80)</f>
        <v>0</v>
      </c>
      <c r="Q81" s="222">
        <f>SUMIFS('Job Number'!$K$2:$K$290,'Job Number'!$A$2:$A$290,'Line Output'!Q$1,'Job Number'!$B$2:$B$290,'Line Output'!$C81,'Job Number'!$E$2:$E$290,'Line Output'!$A$80)</f>
        <v>0</v>
      </c>
      <c r="R81" s="222">
        <f>SUMIFS('Job Number'!$K$2:$K$290,'Job Number'!$A$2:$A$290,'Line Output'!R$1,'Job Number'!$B$2:$B$290,'Line Output'!$C81,'Job Number'!$E$2:$E$290,'Line Output'!$A$80)</f>
        <v>0</v>
      </c>
      <c r="S81" s="222">
        <f>SUMIFS('Job Number'!$K$2:$K$290,'Job Number'!$A$2:$A$290,'Line Output'!S$1,'Job Number'!$B$2:$B$290,'Line Output'!$C81,'Job Number'!$E$2:$E$290,'Line Output'!$A$80)</f>
        <v>0</v>
      </c>
      <c r="T81" s="222">
        <f>SUMIFS('Job Number'!$K$2:$K$290,'Job Number'!$A$2:$A$290,'Line Output'!T$1,'Job Number'!$B$2:$B$290,'Line Output'!$C81,'Job Number'!$E$2:$E$290,'Line Output'!$A$80)</f>
        <v>0</v>
      </c>
      <c r="U81" s="222">
        <f>SUMIFS('Job Number'!$K$2:$K$290,'Job Number'!$A$2:$A$290,'Line Output'!U$1,'Job Number'!$B$2:$B$290,'Line Output'!$C81,'Job Number'!$E$2:$E$290,'Line Output'!$A$80)</f>
        <v>0</v>
      </c>
      <c r="V81" s="222">
        <f>SUMIFS('Job Number'!$K$2:$K$290,'Job Number'!$A$2:$A$290,'Line Output'!V$1,'Job Number'!$B$2:$B$290,'Line Output'!$C81,'Job Number'!$E$2:$E$290,'Line Output'!$A$80)</f>
        <v>0</v>
      </c>
      <c r="W81" s="222">
        <f>SUMIFS('Job Number'!$K$2:$K$290,'Job Number'!$A$2:$A$290,'Line Output'!W$1,'Job Number'!$B$2:$B$290,'Line Output'!$C81,'Job Number'!$E$2:$E$290,'Line Output'!$A$80)</f>
        <v>0</v>
      </c>
      <c r="X81" s="222">
        <f>SUMIFS('Job Number'!$K$2:$K$290,'Job Number'!$A$2:$A$290,'Line Output'!X$1,'Job Number'!$B$2:$B$290,'Line Output'!$C81,'Job Number'!$E$2:$E$290,'Line Output'!$A$80)</f>
        <v>0</v>
      </c>
      <c r="Y81" s="222">
        <f>SUMIFS('Job Number'!$K$2:$K$290,'Job Number'!$A$2:$A$290,'Line Output'!Y$1,'Job Number'!$B$2:$B$290,'Line Output'!$C81,'Job Number'!$E$2:$E$290,'Line Output'!$A$80)</f>
        <v>0</v>
      </c>
      <c r="Z81" s="222">
        <f>SUMIFS('Job Number'!$K$2:$K$290,'Job Number'!$A$2:$A$290,'Line Output'!Z$1,'Job Number'!$B$2:$B$290,'Line Output'!$C81,'Job Number'!$E$2:$E$290,'Line Output'!$A$80)</f>
        <v>0</v>
      </c>
      <c r="AA81" s="222">
        <f>SUMIFS('Job Number'!$K$2:$K$290,'Job Number'!$A$2:$A$290,'Line Output'!AA$1,'Job Number'!$B$2:$B$290,'Line Output'!$C81,'Job Number'!$E$2:$E$290,'Line Output'!$A$80)</f>
        <v>0</v>
      </c>
      <c r="AB81" s="222">
        <f>SUMIFS('Job Number'!$K$2:$K$290,'Job Number'!$A$2:$A$290,'Line Output'!AB$1,'Job Number'!$B$2:$B$290,'Line Output'!$C81,'Job Number'!$E$2:$E$290,'Line Output'!$A$80)</f>
        <v>0</v>
      </c>
      <c r="AC81" s="222">
        <f>SUMIFS('Job Number'!$K$2:$K$290,'Job Number'!$A$2:$A$290,'Line Output'!AC$1,'Job Number'!$B$2:$B$290,'Line Output'!$C81,'Job Number'!$E$2:$E$290,'Line Output'!$A$80)</f>
        <v>0</v>
      </c>
      <c r="AD81" s="222">
        <f>SUMIFS('Job Number'!$K$2:$K$290,'Job Number'!$A$2:$A$290,'Line Output'!AD$1,'Job Number'!$B$2:$B$290,'Line Output'!$C81,'Job Number'!$E$2:$E$290,'Line Output'!$A$80)</f>
        <v>0</v>
      </c>
      <c r="AE81" s="222">
        <f>SUMIFS('Job Number'!$K$2:$K$290,'Job Number'!$A$2:$A$290,'Line Output'!AE$1,'Job Number'!$B$2:$B$290,'Line Output'!$C81,'Job Number'!$E$2:$E$290,'Line Output'!$A$80)</f>
        <v>0</v>
      </c>
      <c r="AF81" s="222">
        <f>SUMIFS('Job Number'!$K$2:$K$290,'Job Number'!$A$2:$A$290,'Line Output'!AF$1,'Job Number'!$B$2:$B$290,'Line Output'!$C81,'Job Number'!$E$2:$E$290,'Line Output'!$A$80)</f>
        <v>0</v>
      </c>
      <c r="AG81" s="222">
        <f>SUMIFS('Job Number'!$K$2:$K$290,'Job Number'!$A$2:$A$290,'Line Output'!AG$1,'Job Number'!$B$2:$B$290,'Line Output'!$C81,'Job Number'!$E$2:$E$290,'Line Output'!$A$80)</f>
        <v>0</v>
      </c>
      <c r="AH81" s="222">
        <f>SUMIFS('Job Number'!$K$2:$K$290,'Job Number'!$A$2:$A$290,'Line Output'!AH$1,'Job Number'!$B$2:$B$290,'Line Output'!$C81,'Job Number'!$E$2:$E$290,'Line Output'!$A$80)</f>
        <v>0</v>
      </c>
    </row>
    <row r="82" spans="2:34">
      <c r="B82" s="222"/>
      <c r="C82" s="23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</row>
    <row r="83" ht="13.5" customHeight="1" spans="1:34">
      <c r="A83" s="294" t="str">
        <f>'FG TYPE'!B34</f>
        <v>W03-25040038-Y</v>
      </c>
      <c r="B83" s="295" t="str">
        <f>'FG TYPE'!C34</f>
        <v>28#*2C+28#*2C+AL+D+</v>
      </c>
      <c r="C83" s="233">
        <f>SUM(B84)</f>
        <v>11000</v>
      </c>
      <c r="D83" s="234">
        <f>SUM(D84)</f>
        <v>0</v>
      </c>
      <c r="E83" s="234">
        <f t="shared" ref="E83:AH83" si="27">SUM(E84)</f>
        <v>0</v>
      </c>
      <c r="F83" s="234">
        <f t="shared" si="27"/>
        <v>0</v>
      </c>
      <c r="G83" s="234">
        <f t="shared" si="27"/>
        <v>0</v>
      </c>
      <c r="H83" s="234">
        <f t="shared" si="27"/>
        <v>2752</v>
      </c>
      <c r="I83" s="234">
        <f t="shared" si="27"/>
        <v>0</v>
      </c>
      <c r="J83" s="234">
        <f t="shared" si="27"/>
        <v>0</v>
      </c>
      <c r="K83" s="234">
        <f t="shared" si="27"/>
        <v>8248</v>
      </c>
      <c r="L83" s="234">
        <f t="shared" si="27"/>
        <v>0</v>
      </c>
      <c r="M83" s="234">
        <f t="shared" si="27"/>
        <v>0</v>
      </c>
      <c r="N83" s="234">
        <f t="shared" si="27"/>
        <v>0</v>
      </c>
      <c r="O83" s="234">
        <f t="shared" si="27"/>
        <v>0</v>
      </c>
      <c r="P83" s="234">
        <f t="shared" si="27"/>
        <v>0</v>
      </c>
      <c r="Q83" s="234">
        <f t="shared" si="27"/>
        <v>0</v>
      </c>
      <c r="R83" s="234">
        <f t="shared" si="27"/>
        <v>0</v>
      </c>
      <c r="S83" s="234">
        <f t="shared" si="27"/>
        <v>0</v>
      </c>
      <c r="T83" s="234">
        <f t="shared" si="27"/>
        <v>0</v>
      </c>
      <c r="U83" s="234">
        <f t="shared" si="27"/>
        <v>0</v>
      </c>
      <c r="V83" s="234">
        <f t="shared" si="27"/>
        <v>0</v>
      </c>
      <c r="W83" s="234">
        <f t="shared" si="27"/>
        <v>0</v>
      </c>
      <c r="X83" s="234">
        <f t="shared" si="27"/>
        <v>0</v>
      </c>
      <c r="Y83" s="234">
        <f t="shared" si="27"/>
        <v>0</v>
      </c>
      <c r="Z83" s="234">
        <f t="shared" si="27"/>
        <v>0</v>
      </c>
      <c r="AA83" s="234">
        <f t="shared" si="27"/>
        <v>0</v>
      </c>
      <c r="AB83" s="234">
        <f t="shared" si="27"/>
        <v>0</v>
      </c>
      <c r="AC83" s="234">
        <f t="shared" si="27"/>
        <v>0</v>
      </c>
      <c r="AD83" s="234">
        <f t="shared" si="27"/>
        <v>0</v>
      </c>
      <c r="AE83" s="234">
        <f t="shared" si="27"/>
        <v>0</v>
      </c>
      <c r="AF83" s="234">
        <f t="shared" si="27"/>
        <v>0</v>
      </c>
      <c r="AG83" s="234">
        <f t="shared" si="27"/>
        <v>0</v>
      </c>
      <c r="AH83" s="234">
        <f t="shared" si="27"/>
        <v>0</v>
      </c>
    </row>
    <row r="84" spans="2:34">
      <c r="B84" s="222">
        <f>SUM(D84:AG84)</f>
        <v>11000</v>
      </c>
      <c r="C84" s="232" t="str">
        <f>'FG TYPE'!E34</f>
        <v>Y01</v>
      </c>
      <c r="D84" s="222">
        <f>SUMIFS('Job Number'!$K$2:$K$290,'Job Number'!$A$2:$A$290,'Line Output'!D$1,'Job Number'!$B$2:$B$290,'Line Output'!$C84,'Job Number'!$E$2:$E$290,'Line Output'!$A$83)</f>
        <v>0</v>
      </c>
      <c r="E84" s="222">
        <f>SUMIFS('Job Number'!$K$2:$K$290,'Job Number'!$A$2:$A$290,'Line Output'!E$1,'Job Number'!$B$2:$B$290,'Line Output'!$C84,'Job Number'!$E$2:$E$290,'Line Output'!$A$83)</f>
        <v>0</v>
      </c>
      <c r="F84" s="222">
        <f>SUMIFS('Job Number'!$K$2:$K$290,'Job Number'!$A$2:$A$290,'Line Output'!F$1,'Job Number'!$B$2:$B$290,'Line Output'!$C84,'Job Number'!$E$2:$E$290,'Line Output'!$A$83)</f>
        <v>0</v>
      </c>
      <c r="G84" s="222">
        <f>SUMIFS('Job Number'!$K$2:$K$290,'Job Number'!$A$2:$A$290,'Line Output'!G$1,'Job Number'!$B$2:$B$290,'Line Output'!$C84,'Job Number'!$E$2:$E$290,'Line Output'!$A$83)</f>
        <v>0</v>
      </c>
      <c r="H84" s="222">
        <f>SUMIFS('Job Number'!$K$2:$K$290,'Job Number'!$A$2:$A$290,'Line Output'!H$1,'Job Number'!$B$2:$B$290,'Line Output'!$C84,'Job Number'!$E$2:$E$290,'Line Output'!$A$83)</f>
        <v>2752</v>
      </c>
      <c r="I84" s="222">
        <f>SUMIFS('Job Number'!$K$2:$K$290,'Job Number'!$A$2:$A$290,'Line Output'!I$1,'Job Number'!$B$2:$B$290,'Line Output'!$C84,'Job Number'!$E$2:$E$290,'Line Output'!$A$83)</f>
        <v>0</v>
      </c>
      <c r="J84" s="222">
        <f>SUMIFS('Job Number'!$K$2:$K$290,'Job Number'!$A$2:$A$290,'Line Output'!J$1,'Job Number'!$B$2:$B$290,'Line Output'!$C84,'Job Number'!$E$2:$E$290,'Line Output'!$A$83)</f>
        <v>0</v>
      </c>
      <c r="K84" s="222">
        <f>SUMIFS('Job Number'!$K$2:$K$290,'Job Number'!$A$2:$A$290,'Line Output'!K$1,'Job Number'!$B$2:$B$290,'Line Output'!$C84,'Job Number'!$E$2:$E$290,'Line Output'!$A$83)</f>
        <v>8248</v>
      </c>
      <c r="L84" s="222">
        <f>SUMIFS('Job Number'!$K$2:$K$290,'Job Number'!$A$2:$A$290,'Line Output'!L$1,'Job Number'!$B$2:$B$290,'Line Output'!$C84,'Job Number'!$E$2:$E$290,'Line Output'!$A$83)</f>
        <v>0</v>
      </c>
      <c r="M84" s="222">
        <f>SUMIFS('Job Number'!$K$2:$K$290,'Job Number'!$A$2:$A$290,'Line Output'!M$1,'Job Number'!$B$2:$B$290,'Line Output'!$C84,'Job Number'!$E$2:$E$290,'Line Output'!$A$83)</f>
        <v>0</v>
      </c>
      <c r="N84" s="222">
        <f>SUMIFS('Job Number'!$K$2:$K$290,'Job Number'!$A$2:$A$290,'Line Output'!N$1,'Job Number'!$B$2:$B$290,'Line Output'!$C84,'Job Number'!$E$2:$E$290,'Line Output'!$A$83)</f>
        <v>0</v>
      </c>
      <c r="O84" s="222">
        <f>SUMIFS('Job Number'!$K$2:$K$290,'Job Number'!$A$2:$A$290,'Line Output'!O$1,'Job Number'!$B$2:$B$290,'Line Output'!$C84,'Job Number'!$E$2:$E$290,'Line Output'!$A$83)</f>
        <v>0</v>
      </c>
      <c r="P84" s="222">
        <f>SUMIFS('Job Number'!$K$2:$K$290,'Job Number'!$A$2:$A$290,'Line Output'!P$1,'Job Number'!$B$2:$B$290,'Line Output'!$C84,'Job Number'!$E$2:$E$290,'Line Output'!$A$83)</f>
        <v>0</v>
      </c>
      <c r="Q84" s="222">
        <f>SUMIFS('Job Number'!$K$2:$K$290,'Job Number'!$A$2:$A$290,'Line Output'!Q$1,'Job Number'!$B$2:$B$290,'Line Output'!$C84,'Job Number'!$E$2:$E$290,'Line Output'!$A$83)</f>
        <v>0</v>
      </c>
      <c r="R84" s="222">
        <f>SUMIFS('Job Number'!$K$2:$K$290,'Job Number'!$A$2:$A$290,'Line Output'!R$1,'Job Number'!$B$2:$B$290,'Line Output'!$C84,'Job Number'!$E$2:$E$290,'Line Output'!$A$83)</f>
        <v>0</v>
      </c>
      <c r="S84" s="222">
        <f>SUMIFS('Job Number'!$K$2:$K$290,'Job Number'!$A$2:$A$290,'Line Output'!S$1,'Job Number'!$B$2:$B$290,'Line Output'!$C84,'Job Number'!$E$2:$E$290,'Line Output'!$A$83)</f>
        <v>0</v>
      </c>
      <c r="T84" s="222">
        <f>SUMIFS('Job Number'!$K$2:$K$290,'Job Number'!$A$2:$A$290,'Line Output'!T$1,'Job Number'!$B$2:$B$290,'Line Output'!$C84,'Job Number'!$E$2:$E$290,'Line Output'!$A$83)</f>
        <v>0</v>
      </c>
      <c r="U84" s="222">
        <f>SUMIFS('Job Number'!$K$2:$K$290,'Job Number'!$A$2:$A$290,'Line Output'!U$1,'Job Number'!$B$2:$B$290,'Line Output'!$C84,'Job Number'!$E$2:$E$290,'Line Output'!$A$83)</f>
        <v>0</v>
      </c>
      <c r="V84" s="222">
        <f>SUMIFS('Job Number'!$K$2:$K$290,'Job Number'!$A$2:$A$290,'Line Output'!V$1,'Job Number'!$B$2:$B$290,'Line Output'!$C84,'Job Number'!$E$2:$E$290,'Line Output'!$A$83)</f>
        <v>0</v>
      </c>
      <c r="W84" s="222">
        <f>SUMIFS('Job Number'!$K$2:$K$290,'Job Number'!$A$2:$A$290,'Line Output'!W$1,'Job Number'!$B$2:$B$290,'Line Output'!$C84,'Job Number'!$E$2:$E$290,'Line Output'!$A$83)</f>
        <v>0</v>
      </c>
      <c r="X84" s="222">
        <f>SUMIFS('Job Number'!$K$2:$K$290,'Job Number'!$A$2:$A$290,'Line Output'!X$1,'Job Number'!$B$2:$B$290,'Line Output'!$C84,'Job Number'!$E$2:$E$290,'Line Output'!$A$83)</f>
        <v>0</v>
      </c>
      <c r="Y84" s="222">
        <f>SUMIFS('Job Number'!$K$2:$K$290,'Job Number'!$A$2:$A$290,'Line Output'!Y$1,'Job Number'!$B$2:$B$290,'Line Output'!$C84,'Job Number'!$E$2:$E$290,'Line Output'!$A$83)</f>
        <v>0</v>
      </c>
      <c r="Z84" s="222">
        <f>SUMIFS('Job Number'!$K$2:$K$290,'Job Number'!$A$2:$A$290,'Line Output'!Z$1,'Job Number'!$B$2:$B$290,'Line Output'!$C84,'Job Number'!$E$2:$E$290,'Line Output'!$A$83)</f>
        <v>0</v>
      </c>
      <c r="AA84" s="222">
        <f>SUMIFS('Job Number'!$K$2:$K$290,'Job Number'!$A$2:$A$290,'Line Output'!AA$1,'Job Number'!$B$2:$B$290,'Line Output'!$C84,'Job Number'!$E$2:$E$290,'Line Output'!$A$83)</f>
        <v>0</v>
      </c>
      <c r="AB84" s="222">
        <f>SUMIFS('Job Number'!$K$2:$K$290,'Job Number'!$A$2:$A$290,'Line Output'!AB$1,'Job Number'!$B$2:$B$290,'Line Output'!$C84,'Job Number'!$E$2:$E$290,'Line Output'!$A$83)</f>
        <v>0</v>
      </c>
      <c r="AC84" s="222">
        <f>SUMIFS('Job Number'!$K$2:$K$290,'Job Number'!$A$2:$A$290,'Line Output'!AC$1,'Job Number'!$B$2:$B$290,'Line Output'!$C84,'Job Number'!$E$2:$E$290,'Line Output'!$A$83)</f>
        <v>0</v>
      </c>
      <c r="AD84" s="222">
        <f>SUMIFS('Job Number'!$K$2:$K$290,'Job Number'!$A$2:$A$290,'Line Output'!AD$1,'Job Number'!$B$2:$B$290,'Line Output'!$C84,'Job Number'!$E$2:$E$290,'Line Output'!$A$83)</f>
        <v>0</v>
      </c>
      <c r="AE84" s="222">
        <f>SUMIFS('Job Number'!$K$2:$K$290,'Job Number'!$A$2:$A$290,'Line Output'!AE$1,'Job Number'!$B$2:$B$290,'Line Output'!$C84,'Job Number'!$E$2:$E$290,'Line Output'!$A$83)</f>
        <v>0</v>
      </c>
      <c r="AF84" s="222">
        <f>SUMIFS('Job Number'!$K$2:$K$290,'Job Number'!$A$2:$A$290,'Line Output'!AF$1,'Job Number'!$B$2:$B$290,'Line Output'!$C84,'Job Number'!$E$2:$E$290,'Line Output'!$A$83)</f>
        <v>0</v>
      </c>
      <c r="AG84" s="222">
        <f>SUMIFS('Job Number'!$K$2:$K$290,'Job Number'!$A$2:$A$290,'Line Output'!AG$1,'Job Number'!$B$2:$B$290,'Line Output'!$C84,'Job Number'!$E$2:$E$290,'Line Output'!$A$83)</f>
        <v>0</v>
      </c>
      <c r="AH84" s="222">
        <f>SUMIFS('Job Number'!$K$2:$K$290,'Job Number'!$A$2:$A$290,'Line Output'!AH$1,'Job Number'!$B$2:$B$290,'Line Output'!$C84,'Job Number'!$E$2:$E$290,'Line Output'!$A$83)</f>
        <v>0</v>
      </c>
    </row>
    <row r="85" spans="2:34">
      <c r="B85" s="222"/>
      <c r="C85" s="23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</row>
    <row r="86" ht="13.5" customHeight="1" spans="1:34">
      <c r="A86" s="294" t="str">
        <f>'FG TYPE'!B35</f>
        <v>W03-25040039-Y</v>
      </c>
      <c r="B86" s="295" t="str">
        <f>'FG TYPE'!C35</f>
        <v>28#*2C+28#*2C+AL+D+</v>
      </c>
      <c r="C86" s="233">
        <f>SUM(B87)</f>
        <v>370</v>
      </c>
      <c r="D86" s="234">
        <f>SUM(D87)</f>
        <v>0</v>
      </c>
      <c r="E86" s="234">
        <f t="shared" ref="E86:AH86" si="28">SUM(E87)</f>
        <v>0</v>
      </c>
      <c r="F86" s="234">
        <f t="shared" si="28"/>
        <v>0</v>
      </c>
      <c r="G86" s="234">
        <f t="shared" si="28"/>
        <v>0</v>
      </c>
      <c r="H86" s="234">
        <f t="shared" si="28"/>
        <v>370</v>
      </c>
      <c r="I86" s="234">
        <f t="shared" si="28"/>
        <v>0</v>
      </c>
      <c r="J86" s="234">
        <f t="shared" si="28"/>
        <v>0</v>
      </c>
      <c r="K86" s="234">
        <f t="shared" si="28"/>
        <v>0</v>
      </c>
      <c r="L86" s="234">
        <f t="shared" si="28"/>
        <v>0</v>
      </c>
      <c r="M86" s="234">
        <f t="shared" si="28"/>
        <v>0</v>
      </c>
      <c r="N86" s="234">
        <f t="shared" si="28"/>
        <v>0</v>
      </c>
      <c r="O86" s="234">
        <f t="shared" si="28"/>
        <v>0</v>
      </c>
      <c r="P86" s="234">
        <f t="shared" si="28"/>
        <v>0</v>
      </c>
      <c r="Q86" s="234">
        <f t="shared" si="28"/>
        <v>0</v>
      </c>
      <c r="R86" s="234">
        <f t="shared" si="28"/>
        <v>0</v>
      </c>
      <c r="S86" s="234">
        <f t="shared" si="28"/>
        <v>0</v>
      </c>
      <c r="T86" s="234">
        <f t="shared" si="28"/>
        <v>0</v>
      </c>
      <c r="U86" s="234">
        <f t="shared" si="28"/>
        <v>0</v>
      </c>
      <c r="V86" s="234">
        <f t="shared" si="28"/>
        <v>0</v>
      </c>
      <c r="W86" s="234">
        <f t="shared" si="28"/>
        <v>0</v>
      </c>
      <c r="X86" s="234">
        <f t="shared" si="28"/>
        <v>0</v>
      </c>
      <c r="Y86" s="234">
        <f t="shared" si="28"/>
        <v>0</v>
      </c>
      <c r="Z86" s="234">
        <f t="shared" si="28"/>
        <v>0</v>
      </c>
      <c r="AA86" s="234">
        <f t="shared" si="28"/>
        <v>0</v>
      </c>
      <c r="AB86" s="234">
        <f t="shared" si="28"/>
        <v>0</v>
      </c>
      <c r="AC86" s="234">
        <f t="shared" si="28"/>
        <v>0</v>
      </c>
      <c r="AD86" s="234">
        <f t="shared" si="28"/>
        <v>0</v>
      </c>
      <c r="AE86" s="234">
        <f t="shared" si="28"/>
        <v>0</v>
      </c>
      <c r="AF86" s="234">
        <f t="shared" si="28"/>
        <v>0</v>
      </c>
      <c r="AG86" s="234">
        <f t="shared" si="28"/>
        <v>0</v>
      </c>
      <c r="AH86" s="234">
        <f t="shared" si="28"/>
        <v>0</v>
      </c>
    </row>
    <row r="87" spans="2:34">
      <c r="B87" s="222">
        <f>SUM(D87:AG87)</f>
        <v>370</v>
      </c>
      <c r="C87" s="232" t="str">
        <f>'FG TYPE'!E35</f>
        <v>Y01</v>
      </c>
      <c r="D87" s="222">
        <f>SUMIFS('Job Number'!$K$2:$K$290,'Job Number'!$A$2:$A$290,'Line Output'!D$1,'Job Number'!$B$2:$B$290,'Line Output'!$C87,'Job Number'!$E$2:$E$290,'Line Output'!$A$86)</f>
        <v>0</v>
      </c>
      <c r="E87" s="222">
        <f>SUMIFS('Job Number'!$K$2:$K$290,'Job Number'!$A$2:$A$290,'Line Output'!E$1,'Job Number'!$B$2:$B$290,'Line Output'!$C87,'Job Number'!$E$2:$E$290,'Line Output'!$A$86)</f>
        <v>0</v>
      </c>
      <c r="F87" s="222">
        <f>SUMIFS('Job Number'!$K$2:$K$290,'Job Number'!$A$2:$A$290,'Line Output'!F$1,'Job Number'!$B$2:$B$290,'Line Output'!$C87,'Job Number'!$E$2:$E$290,'Line Output'!$A$86)</f>
        <v>0</v>
      </c>
      <c r="G87" s="222">
        <f>SUMIFS('Job Number'!$K$2:$K$290,'Job Number'!$A$2:$A$290,'Line Output'!G$1,'Job Number'!$B$2:$B$290,'Line Output'!$C87,'Job Number'!$E$2:$E$290,'Line Output'!$A$86)</f>
        <v>0</v>
      </c>
      <c r="H87" s="222">
        <f>SUMIFS('Job Number'!$K$2:$K$290,'Job Number'!$A$2:$A$290,'Line Output'!H$1,'Job Number'!$B$2:$B$290,'Line Output'!$C87,'Job Number'!$E$2:$E$290,'Line Output'!$A$86)</f>
        <v>370</v>
      </c>
      <c r="I87" s="222">
        <f>SUMIFS('Job Number'!$K$2:$K$290,'Job Number'!$A$2:$A$290,'Line Output'!I$1,'Job Number'!$B$2:$B$290,'Line Output'!$C87,'Job Number'!$E$2:$E$290,'Line Output'!$A$86)</f>
        <v>0</v>
      </c>
      <c r="J87" s="222">
        <f>SUMIFS('Job Number'!$K$2:$K$290,'Job Number'!$A$2:$A$290,'Line Output'!J$1,'Job Number'!$B$2:$B$290,'Line Output'!$C87,'Job Number'!$E$2:$E$290,'Line Output'!$A$86)</f>
        <v>0</v>
      </c>
      <c r="K87" s="222">
        <f>SUMIFS('Job Number'!$K$2:$K$290,'Job Number'!$A$2:$A$290,'Line Output'!K$1,'Job Number'!$B$2:$B$290,'Line Output'!$C87,'Job Number'!$E$2:$E$290,'Line Output'!$A$86)</f>
        <v>0</v>
      </c>
      <c r="L87" s="222">
        <f>SUMIFS('Job Number'!$K$2:$K$290,'Job Number'!$A$2:$A$290,'Line Output'!L$1,'Job Number'!$B$2:$B$290,'Line Output'!$C87,'Job Number'!$E$2:$E$290,'Line Output'!$A$86)</f>
        <v>0</v>
      </c>
      <c r="M87" s="222">
        <f>SUMIFS('Job Number'!$K$2:$K$290,'Job Number'!$A$2:$A$290,'Line Output'!M$1,'Job Number'!$B$2:$B$290,'Line Output'!$C87,'Job Number'!$E$2:$E$290,'Line Output'!$A$86)</f>
        <v>0</v>
      </c>
      <c r="N87" s="222">
        <f>SUMIFS('Job Number'!$K$2:$K$290,'Job Number'!$A$2:$A$290,'Line Output'!N$1,'Job Number'!$B$2:$B$290,'Line Output'!$C87,'Job Number'!$E$2:$E$290,'Line Output'!$A$86)</f>
        <v>0</v>
      </c>
      <c r="O87" s="222">
        <f>SUMIFS('Job Number'!$K$2:$K$290,'Job Number'!$A$2:$A$290,'Line Output'!O$1,'Job Number'!$B$2:$B$290,'Line Output'!$C87,'Job Number'!$E$2:$E$290,'Line Output'!$A$86)</f>
        <v>0</v>
      </c>
      <c r="P87" s="222">
        <f>SUMIFS('Job Number'!$K$2:$K$290,'Job Number'!$A$2:$A$290,'Line Output'!P$1,'Job Number'!$B$2:$B$290,'Line Output'!$C87,'Job Number'!$E$2:$E$290,'Line Output'!$A$86)</f>
        <v>0</v>
      </c>
      <c r="Q87" s="222">
        <f>SUMIFS('Job Number'!$K$2:$K$290,'Job Number'!$A$2:$A$290,'Line Output'!Q$1,'Job Number'!$B$2:$B$290,'Line Output'!$C87,'Job Number'!$E$2:$E$290,'Line Output'!$A$86)</f>
        <v>0</v>
      </c>
      <c r="R87" s="222">
        <f>SUMIFS('Job Number'!$K$2:$K$290,'Job Number'!$A$2:$A$290,'Line Output'!R$1,'Job Number'!$B$2:$B$290,'Line Output'!$C87,'Job Number'!$E$2:$E$290,'Line Output'!$A$86)</f>
        <v>0</v>
      </c>
      <c r="S87" s="222">
        <f>SUMIFS('Job Number'!$K$2:$K$290,'Job Number'!$A$2:$A$290,'Line Output'!S$1,'Job Number'!$B$2:$B$290,'Line Output'!$C87,'Job Number'!$E$2:$E$290,'Line Output'!$A$86)</f>
        <v>0</v>
      </c>
      <c r="T87" s="222">
        <f>SUMIFS('Job Number'!$K$2:$K$290,'Job Number'!$A$2:$A$290,'Line Output'!T$1,'Job Number'!$B$2:$B$290,'Line Output'!$C87,'Job Number'!$E$2:$E$290,'Line Output'!$A$86)</f>
        <v>0</v>
      </c>
      <c r="U87" s="222">
        <f>SUMIFS('Job Number'!$K$2:$K$290,'Job Number'!$A$2:$A$290,'Line Output'!U$1,'Job Number'!$B$2:$B$290,'Line Output'!$C87,'Job Number'!$E$2:$E$290,'Line Output'!$A$86)</f>
        <v>0</v>
      </c>
      <c r="V87" s="222">
        <f>SUMIFS('Job Number'!$K$2:$K$290,'Job Number'!$A$2:$A$290,'Line Output'!V$1,'Job Number'!$B$2:$B$290,'Line Output'!$C87,'Job Number'!$E$2:$E$290,'Line Output'!$A$86)</f>
        <v>0</v>
      </c>
      <c r="W87" s="222">
        <f>SUMIFS('Job Number'!$K$2:$K$290,'Job Number'!$A$2:$A$290,'Line Output'!W$1,'Job Number'!$B$2:$B$290,'Line Output'!$C87,'Job Number'!$E$2:$E$290,'Line Output'!$A$86)</f>
        <v>0</v>
      </c>
      <c r="X87" s="222">
        <f>SUMIFS('Job Number'!$K$2:$K$290,'Job Number'!$A$2:$A$290,'Line Output'!X$1,'Job Number'!$B$2:$B$290,'Line Output'!$C87,'Job Number'!$E$2:$E$290,'Line Output'!$A$86)</f>
        <v>0</v>
      </c>
      <c r="Y87" s="222">
        <f>SUMIFS('Job Number'!$K$2:$K$290,'Job Number'!$A$2:$A$290,'Line Output'!Y$1,'Job Number'!$B$2:$B$290,'Line Output'!$C87,'Job Number'!$E$2:$E$290,'Line Output'!$A$86)</f>
        <v>0</v>
      </c>
      <c r="Z87" s="222">
        <f>SUMIFS('Job Number'!$K$2:$K$290,'Job Number'!$A$2:$A$290,'Line Output'!Z$1,'Job Number'!$B$2:$B$290,'Line Output'!$C87,'Job Number'!$E$2:$E$290,'Line Output'!$A$86)</f>
        <v>0</v>
      </c>
      <c r="AA87" s="222">
        <f>SUMIFS('Job Number'!$K$2:$K$290,'Job Number'!$A$2:$A$290,'Line Output'!AA$1,'Job Number'!$B$2:$B$290,'Line Output'!$C87,'Job Number'!$E$2:$E$290,'Line Output'!$A$86)</f>
        <v>0</v>
      </c>
      <c r="AB87" s="222">
        <f>SUMIFS('Job Number'!$K$2:$K$290,'Job Number'!$A$2:$A$290,'Line Output'!AB$1,'Job Number'!$B$2:$B$290,'Line Output'!$C87,'Job Number'!$E$2:$E$290,'Line Output'!$A$86)</f>
        <v>0</v>
      </c>
      <c r="AC87" s="222">
        <f>SUMIFS('Job Number'!$K$2:$K$290,'Job Number'!$A$2:$A$290,'Line Output'!AC$1,'Job Number'!$B$2:$B$290,'Line Output'!$C87,'Job Number'!$E$2:$E$290,'Line Output'!$A$86)</f>
        <v>0</v>
      </c>
      <c r="AD87" s="222">
        <f>SUMIFS('Job Number'!$K$2:$K$290,'Job Number'!$A$2:$A$290,'Line Output'!AD$1,'Job Number'!$B$2:$B$290,'Line Output'!$C87,'Job Number'!$E$2:$E$290,'Line Output'!$A$86)</f>
        <v>0</v>
      </c>
      <c r="AE87" s="222">
        <f>SUMIFS('Job Number'!$K$2:$K$290,'Job Number'!$A$2:$A$290,'Line Output'!AE$1,'Job Number'!$B$2:$B$290,'Line Output'!$C87,'Job Number'!$E$2:$E$290,'Line Output'!$A$86)</f>
        <v>0</v>
      </c>
      <c r="AF87" s="222">
        <f>SUMIFS('Job Number'!$K$2:$K$290,'Job Number'!$A$2:$A$290,'Line Output'!AF$1,'Job Number'!$B$2:$B$290,'Line Output'!$C87,'Job Number'!$E$2:$E$290,'Line Output'!$A$86)</f>
        <v>0</v>
      </c>
      <c r="AG87" s="222">
        <f>SUMIFS('Job Number'!$K$2:$K$290,'Job Number'!$A$2:$A$290,'Line Output'!AG$1,'Job Number'!$B$2:$B$290,'Line Output'!$C87,'Job Number'!$E$2:$E$290,'Line Output'!$A$86)</f>
        <v>0</v>
      </c>
      <c r="AH87" s="222">
        <f>SUMIFS('Job Number'!$K$2:$K$290,'Job Number'!$A$2:$A$290,'Line Output'!AH$1,'Job Number'!$B$2:$B$290,'Line Output'!$C87,'Job Number'!$E$2:$E$290,'Line Output'!$A$86)</f>
        <v>0</v>
      </c>
    </row>
    <row r="88" spans="2:34">
      <c r="B88" s="222"/>
      <c r="C88" s="23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</row>
    <row r="89" ht="13.5" customHeight="1" spans="1:34">
      <c r="A89" s="294" t="str">
        <f>'FG TYPE'!B36</f>
        <v>W03-25040040-Y</v>
      </c>
      <c r="B89" s="295" t="str">
        <f>'FG TYPE'!C36</f>
        <v>28#*2C+28#*2C+AL+D+</v>
      </c>
      <c r="C89" s="233">
        <f>SUM(B90)</f>
        <v>0</v>
      </c>
      <c r="D89" s="234">
        <f>SUM(D90)</f>
        <v>0</v>
      </c>
      <c r="E89" s="234">
        <f t="shared" ref="E89:AH89" si="29">SUM(E90)</f>
        <v>0</v>
      </c>
      <c r="F89" s="234">
        <f t="shared" si="29"/>
        <v>0</v>
      </c>
      <c r="G89" s="234">
        <f t="shared" si="29"/>
        <v>0</v>
      </c>
      <c r="H89" s="234">
        <f t="shared" si="29"/>
        <v>0</v>
      </c>
      <c r="I89" s="234">
        <f t="shared" si="29"/>
        <v>0</v>
      </c>
      <c r="J89" s="234">
        <f t="shared" si="29"/>
        <v>0</v>
      </c>
      <c r="K89" s="234">
        <f t="shared" si="29"/>
        <v>0</v>
      </c>
      <c r="L89" s="234">
        <f t="shared" si="29"/>
        <v>0</v>
      </c>
      <c r="M89" s="234">
        <f t="shared" si="29"/>
        <v>0</v>
      </c>
      <c r="N89" s="234">
        <f t="shared" si="29"/>
        <v>0</v>
      </c>
      <c r="O89" s="234">
        <f t="shared" si="29"/>
        <v>0</v>
      </c>
      <c r="P89" s="234">
        <f t="shared" si="29"/>
        <v>0</v>
      </c>
      <c r="Q89" s="234">
        <f t="shared" si="29"/>
        <v>0</v>
      </c>
      <c r="R89" s="234">
        <f t="shared" si="29"/>
        <v>0</v>
      </c>
      <c r="S89" s="234">
        <f t="shared" si="29"/>
        <v>0</v>
      </c>
      <c r="T89" s="234">
        <f t="shared" si="29"/>
        <v>0</v>
      </c>
      <c r="U89" s="234">
        <f t="shared" si="29"/>
        <v>0</v>
      </c>
      <c r="V89" s="234">
        <f t="shared" si="29"/>
        <v>0</v>
      </c>
      <c r="W89" s="234">
        <f t="shared" si="29"/>
        <v>0</v>
      </c>
      <c r="X89" s="234">
        <f t="shared" si="29"/>
        <v>0</v>
      </c>
      <c r="Y89" s="234">
        <f t="shared" si="29"/>
        <v>0</v>
      </c>
      <c r="Z89" s="234">
        <f t="shared" si="29"/>
        <v>0</v>
      </c>
      <c r="AA89" s="234">
        <f t="shared" si="29"/>
        <v>0</v>
      </c>
      <c r="AB89" s="234">
        <f t="shared" si="29"/>
        <v>0</v>
      </c>
      <c r="AC89" s="234">
        <f t="shared" si="29"/>
        <v>0</v>
      </c>
      <c r="AD89" s="234">
        <f t="shared" si="29"/>
        <v>0</v>
      </c>
      <c r="AE89" s="234">
        <f t="shared" si="29"/>
        <v>0</v>
      </c>
      <c r="AF89" s="234">
        <f t="shared" si="29"/>
        <v>0</v>
      </c>
      <c r="AG89" s="234">
        <f t="shared" si="29"/>
        <v>0</v>
      </c>
      <c r="AH89" s="234">
        <f t="shared" si="29"/>
        <v>0</v>
      </c>
    </row>
    <row r="90" spans="2:34">
      <c r="B90" s="222">
        <f>SUM(D90:AG90)</f>
        <v>0</v>
      </c>
      <c r="C90" s="232" t="str">
        <f>'FG TYPE'!E36</f>
        <v>Y01</v>
      </c>
      <c r="D90" s="222">
        <f>SUMIFS('Job Number'!$K$2:$K$290,'Job Number'!$A$2:$A$290,'Line Output'!D$1,'Job Number'!$B$2:$B$290,'Line Output'!$C90,'Job Number'!$E$2:$E$290,'Line Output'!$A$89)</f>
        <v>0</v>
      </c>
      <c r="E90" s="222">
        <f>SUMIFS('Job Number'!$K$2:$K$290,'Job Number'!$A$2:$A$290,'Line Output'!E$1,'Job Number'!$B$2:$B$290,'Line Output'!$C90,'Job Number'!$E$2:$E$290,'Line Output'!$A$89)</f>
        <v>0</v>
      </c>
      <c r="F90" s="222">
        <f>SUMIFS('Job Number'!$K$2:$K$290,'Job Number'!$A$2:$A$290,'Line Output'!F$1,'Job Number'!$B$2:$B$290,'Line Output'!$C90,'Job Number'!$E$2:$E$290,'Line Output'!$A$89)</f>
        <v>0</v>
      </c>
      <c r="G90" s="222">
        <f>SUMIFS('Job Number'!$K$2:$K$290,'Job Number'!$A$2:$A$290,'Line Output'!G$1,'Job Number'!$B$2:$B$290,'Line Output'!$C90,'Job Number'!$E$2:$E$290,'Line Output'!$A$89)</f>
        <v>0</v>
      </c>
      <c r="H90" s="222">
        <f>SUMIFS('Job Number'!$K$2:$K$290,'Job Number'!$A$2:$A$290,'Line Output'!H$1,'Job Number'!$B$2:$B$290,'Line Output'!$C90,'Job Number'!$E$2:$E$290,'Line Output'!$A$89)</f>
        <v>0</v>
      </c>
      <c r="I90" s="222">
        <f>SUMIFS('Job Number'!$K$2:$K$290,'Job Number'!$A$2:$A$290,'Line Output'!I$1,'Job Number'!$B$2:$B$290,'Line Output'!$C90,'Job Number'!$E$2:$E$290,'Line Output'!$A$89)</f>
        <v>0</v>
      </c>
      <c r="J90" s="222">
        <f>SUMIFS('Job Number'!$K$2:$K$290,'Job Number'!$A$2:$A$290,'Line Output'!J$1,'Job Number'!$B$2:$B$290,'Line Output'!$C90,'Job Number'!$E$2:$E$290,'Line Output'!$A$89)</f>
        <v>0</v>
      </c>
      <c r="K90" s="222">
        <f>SUMIFS('Job Number'!$K$2:$K$290,'Job Number'!$A$2:$A$290,'Line Output'!K$1,'Job Number'!$B$2:$B$290,'Line Output'!$C90,'Job Number'!$E$2:$E$290,'Line Output'!$A$89)</f>
        <v>0</v>
      </c>
      <c r="L90" s="222">
        <f>SUMIFS('Job Number'!$K$2:$K$290,'Job Number'!$A$2:$A$290,'Line Output'!L$1,'Job Number'!$B$2:$B$290,'Line Output'!$C90,'Job Number'!$E$2:$E$290,'Line Output'!$A$89)</f>
        <v>0</v>
      </c>
      <c r="M90" s="222">
        <f>SUMIFS('Job Number'!$K$2:$K$290,'Job Number'!$A$2:$A$290,'Line Output'!M$1,'Job Number'!$B$2:$B$290,'Line Output'!$C90,'Job Number'!$E$2:$E$290,'Line Output'!$A$89)</f>
        <v>0</v>
      </c>
      <c r="N90" s="222">
        <f>SUMIFS('Job Number'!$K$2:$K$290,'Job Number'!$A$2:$A$290,'Line Output'!N$1,'Job Number'!$B$2:$B$290,'Line Output'!$C90,'Job Number'!$E$2:$E$290,'Line Output'!$A$89)</f>
        <v>0</v>
      </c>
      <c r="O90" s="222">
        <f>SUMIFS('Job Number'!$K$2:$K$290,'Job Number'!$A$2:$A$290,'Line Output'!O$1,'Job Number'!$B$2:$B$290,'Line Output'!$C90,'Job Number'!$E$2:$E$290,'Line Output'!$A$89)</f>
        <v>0</v>
      </c>
      <c r="P90" s="222">
        <f>SUMIFS('Job Number'!$K$2:$K$290,'Job Number'!$A$2:$A$290,'Line Output'!P$1,'Job Number'!$B$2:$B$290,'Line Output'!$C90,'Job Number'!$E$2:$E$290,'Line Output'!$A$89)</f>
        <v>0</v>
      </c>
      <c r="Q90" s="222">
        <f>SUMIFS('Job Number'!$K$2:$K$290,'Job Number'!$A$2:$A$290,'Line Output'!Q$1,'Job Number'!$B$2:$B$290,'Line Output'!$C90,'Job Number'!$E$2:$E$290,'Line Output'!$A$89)</f>
        <v>0</v>
      </c>
      <c r="R90" s="222">
        <f>SUMIFS('Job Number'!$K$2:$K$290,'Job Number'!$A$2:$A$290,'Line Output'!R$1,'Job Number'!$B$2:$B$290,'Line Output'!$C90,'Job Number'!$E$2:$E$290,'Line Output'!$A$89)</f>
        <v>0</v>
      </c>
      <c r="S90" s="222">
        <f>SUMIFS('Job Number'!$K$2:$K$290,'Job Number'!$A$2:$A$290,'Line Output'!S$1,'Job Number'!$B$2:$B$290,'Line Output'!$C90,'Job Number'!$E$2:$E$290,'Line Output'!$A$89)</f>
        <v>0</v>
      </c>
      <c r="T90" s="222">
        <f>SUMIFS('Job Number'!$K$2:$K$290,'Job Number'!$A$2:$A$290,'Line Output'!T$1,'Job Number'!$B$2:$B$290,'Line Output'!$C90,'Job Number'!$E$2:$E$290,'Line Output'!$A$89)</f>
        <v>0</v>
      </c>
      <c r="U90" s="222">
        <f>SUMIFS('Job Number'!$K$2:$K$290,'Job Number'!$A$2:$A$290,'Line Output'!U$1,'Job Number'!$B$2:$B$290,'Line Output'!$C90,'Job Number'!$E$2:$E$290,'Line Output'!$A$89)</f>
        <v>0</v>
      </c>
      <c r="V90" s="222">
        <f>SUMIFS('Job Number'!$K$2:$K$290,'Job Number'!$A$2:$A$290,'Line Output'!V$1,'Job Number'!$B$2:$B$290,'Line Output'!$C90,'Job Number'!$E$2:$E$290,'Line Output'!$A$89)</f>
        <v>0</v>
      </c>
      <c r="W90" s="222">
        <f>SUMIFS('Job Number'!$K$2:$K$290,'Job Number'!$A$2:$A$290,'Line Output'!W$1,'Job Number'!$B$2:$B$290,'Line Output'!$C90,'Job Number'!$E$2:$E$290,'Line Output'!$A$89)</f>
        <v>0</v>
      </c>
      <c r="X90" s="222">
        <f>SUMIFS('Job Number'!$K$2:$K$290,'Job Number'!$A$2:$A$290,'Line Output'!X$1,'Job Number'!$B$2:$B$290,'Line Output'!$C90,'Job Number'!$E$2:$E$290,'Line Output'!$A$89)</f>
        <v>0</v>
      </c>
      <c r="Y90" s="222">
        <f>SUMIFS('Job Number'!$K$2:$K$290,'Job Number'!$A$2:$A$290,'Line Output'!Y$1,'Job Number'!$B$2:$B$290,'Line Output'!$C90,'Job Number'!$E$2:$E$290,'Line Output'!$A$89)</f>
        <v>0</v>
      </c>
      <c r="Z90" s="222">
        <f>SUMIFS('Job Number'!$K$2:$K$290,'Job Number'!$A$2:$A$290,'Line Output'!Z$1,'Job Number'!$B$2:$B$290,'Line Output'!$C90,'Job Number'!$E$2:$E$290,'Line Output'!$A$89)</f>
        <v>0</v>
      </c>
      <c r="AA90" s="222">
        <f>SUMIFS('Job Number'!$K$2:$K$290,'Job Number'!$A$2:$A$290,'Line Output'!AA$1,'Job Number'!$B$2:$B$290,'Line Output'!$C90,'Job Number'!$E$2:$E$290,'Line Output'!$A$89)</f>
        <v>0</v>
      </c>
      <c r="AB90" s="222">
        <f>SUMIFS('Job Number'!$K$2:$K$290,'Job Number'!$A$2:$A$290,'Line Output'!AB$1,'Job Number'!$B$2:$B$290,'Line Output'!$C90,'Job Number'!$E$2:$E$290,'Line Output'!$A$89)</f>
        <v>0</v>
      </c>
      <c r="AC90" s="222">
        <f>SUMIFS('Job Number'!$K$2:$K$290,'Job Number'!$A$2:$A$290,'Line Output'!AC$1,'Job Number'!$B$2:$B$290,'Line Output'!$C90,'Job Number'!$E$2:$E$290,'Line Output'!$A$89)</f>
        <v>0</v>
      </c>
      <c r="AD90" s="222">
        <f>SUMIFS('Job Number'!$K$2:$K$290,'Job Number'!$A$2:$A$290,'Line Output'!AD$1,'Job Number'!$B$2:$B$290,'Line Output'!$C90,'Job Number'!$E$2:$E$290,'Line Output'!$A$89)</f>
        <v>0</v>
      </c>
      <c r="AE90" s="222">
        <f>SUMIFS('Job Number'!$K$2:$K$290,'Job Number'!$A$2:$A$290,'Line Output'!AE$1,'Job Number'!$B$2:$B$290,'Line Output'!$C90,'Job Number'!$E$2:$E$290,'Line Output'!$A$89)</f>
        <v>0</v>
      </c>
      <c r="AF90" s="222">
        <f>SUMIFS('Job Number'!$K$2:$K$290,'Job Number'!$A$2:$A$290,'Line Output'!AF$1,'Job Number'!$B$2:$B$290,'Line Output'!$C90,'Job Number'!$E$2:$E$290,'Line Output'!$A$89)</f>
        <v>0</v>
      </c>
      <c r="AG90" s="222">
        <f>SUMIFS('Job Number'!$K$2:$K$290,'Job Number'!$A$2:$A$290,'Line Output'!AG$1,'Job Number'!$B$2:$B$290,'Line Output'!$C90,'Job Number'!$E$2:$E$290,'Line Output'!$A$89)</f>
        <v>0</v>
      </c>
      <c r="AH90" s="222">
        <f>SUMIFS('Job Number'!$K$2:$K$290,'Job Number'!$A$2:$A$290,'Line Output'!AH$1,'Job Number'!$B$2:$B$290,'Line Output'!$C90,'Job Number'!$E$2:$E$290,'Line Output'!$A$89)</f>
        <v>0</v>
      </c>
    </row>
    <row r="91" spans="2:34">
      <c r="B91" s="222"/>
      <c r="C91" s="23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</row>
    <row r="92" ht="13.5" customHeight="1" spans="1:34">
      <c r="A92" s="294" t="str">
        <f>'FG TYPE'!B37</f>
        <v>W03-00040033-Y</v>
      </c>
      <c r="B92" s="295" t="str">
        <f>'FG TYPE'!C37</f>
        <v>MM38 / MP98</v>
      </c>
      <c r="C92" s="233">
        <f>SUM(B93)</f>
        <v>261514</v>
      </c>
      <c r="D92" s="234">
        <f>SUM(D93)</f>
        <v>0</v>
      </c>
      <c r="E92" s="234">
        <f t="shared" ref="E92:AH92" si="30">SUM(E93)</f>
        <v>0</v>
      </c>
      <c r="F92" s="234">
        <f t="shared" si="30"/>
        <v>0</v>
      </c>
      <c r="G92" s="234">
        <f t="shared" si="30"/>
        <v>21634</v>
      </c>
      <c r="H92" s="234">
        <f t="shared" si="30"/>
        <v>25163</v>
      </c>
      <c r="I92" s="234">
        <f t="shared" si="30"/>
        <v>0</v>
      </c>
      <c r="J92" s="234">
        <f t="shared" si="30"/>
        <v>0</v>
      </c>
      <c r="K92" s="234">
        <f t="shared" si="30"/>
        <v>0</v>
      </c>
      <c r="L92" s="234">
        <f t="shared" si="30"/>
        <v>0</v>
      </c>
      <c r="M92" s="234">
        <f t="shared" si="30"/>
        <v>0</v>
      </c>
      <c r="N92" s="234">
        <f t="shared" si="30"/>
        <v>0</v>
      </c>
      <c r="O92" s="234">
        <f t="shared" si="30"/>
        <v>28317</v>
      </c>
      <c r="P92" s="234">
        <f t="shared" si="30"/>
        <v>23961</v>
      </c>
      <c r="Q92" s="234">
        <f t="shared" si="30"/>
        <v>26643</v>
      </c>
      <c r="R92" s="234">
        <f t="shared" si="30"/>
        <v>27000</v>
      </c>
      <c r="S92" s="234">
        <f t="shared" si="30"/>
        <v>0</v>
      </c>
      <c r="T92" s="234">
        <f t="shared" si="30"/>
        <v>0</v>
      </c>
      <c r="U92" s="234">
        <f t="shared" si="30"/>
        <v>18950</v>
      </c>
      <c r="V92" s="234">
        <f t="shared" si="30"/>
        <v>27331</v>
      </c>
      <c r="W92" s="234">
        <f t="shared" si="30"/>
        <v>13804</v>
      </c>
      <c r="X92" s="234">
        <f t="shared" si="30"/>
        <v>0</v>
      </c>
      <c r="Y92" s="234">
        <f t="shared" si="30"/>
        <v>0</v>
      </c>
      <c r="Z92" s="234">
        <f t="shared" si="30"/>
        <v>0</v>
      </c>
      <c r="AA92" s="234">
        <f t="shared" si="30"/>
        <v>0</v>
      </c>
      <c r="AB92" s="234">
        <f t="shared" si="30"/>
        <v>7750</v>
      </c>
      <c r="AC92" s="234">
        <f t="shared" si="30"/>
        <v>21387</v>
      </c>
      <c r="AD92" s="234">
        <f t="shared" si="30"/>
        <v>19574</v>
      </c>
      <c r="AE92" s="234">
        <f t="shared" si="30"/>
        <v>0</v>
      </c>
      <c r="AF92" s="234">
        <f t="shared" si="30"/>
        <v>0</v>
      </c>
      <c r="AG92" s="234">
        <f t="shared" si="30"/>
        <v>0</v>
      </c>
      <c r="AH92" s="234">
        <f t="shared" si="30"/>
        <v>0</v>
      </c>
    </row>
    <row r="93" spans="2:34">
      <c r="B93" s="222">
        <f>SUM(D93:AG93)</f>
        <v>261514</v>
      </c>
      <c r="C93" s="232" t="str">
        <f>'FG TYPE'!E37</f>
        <v>Y01</v>
      </c>
      <c r="D93" s="222">
        <f>SUMIFS('Job Number'!$K$2:$K$290,'Job Number'!$A$2:$A$290,'Line Output'!D$1,'Job Number'!$B$2:$B$290,'Line Output'!$C93,'Job Number'!$E$2:$E$290,'Line Output'!$A$92)</f>
        <v>0</v>
      </c>
      <c r="E93" s="222">
        <f>SUMIFS('Job Number'!$K$2:$K$290,'Job Number'!$A$2:$A$290,'Line Output'!E$1,'Job Number'!$B$2:$B$290,'Line Output'!$C93,'Job Number'!$E$2:$E$290,'Line Output'!$A$92)</f>
        <v>0</v>
      </c>
      <c r="F93" s="222">
        <f>SUMIFS('Job Number'!$K$2:$K$290,'Job Number'!$A$2:$A$290,'Line Output'!F$1,'Job Number'!$B$2:$B$290,'Line Output'!$C93,'Job Number'!$E$2:$E$290,'Line Output'!$A$92)</f>
        <v>0</v>
      </c>
      <c r="G93" s="222">
        <f>SUMIFS('Job Number'!$K$2:$K$290,'Job Number'!$A$2:$A$290,'Line Output'!G$1,'Job Number'!$B$2:$B$290,'Line Output'!$C93,'Job Number'!$E$2:$E$290,'Line Output'!$A$92)</f>
        <v>21634</v>
      </c>
      <c r="H93" s="222">
        <f>SUMIFS('Job Number'!$K$2:$K$290,'Job Number'!$A$2:$A$290,'Line Output'!H$1,'Job Number'!$B$2:$B$290,'Line Output'!$C93,'Job Number'!$E$2:$E$290,'Line Output'!$A$92)</f>
        <v>25163</v>
      </c>
      <c r="I93" s="222">
        <f>SUMIFS('Job Number'!$K$2:$K$290,'Job Number'!$A$2:$A$290,'Line Output'!I$1,'Job Number'!$B$2:$B$290,'Line Output'!$C93,'Job Number'!$E$2:$E$290,'Line Output'!$A$92)</f>
        <v>0</v>
      </c>
      <c r="J93" s="222">
        <f>SUMIFS('Job Number'!$K$2:$K$290,'Job Number'!$A$2:$A$290,'Line Output'!J$1,'Job Number'!$B$2:$B$290,'Line Output'!$C93,'Job Number'!$E$2:$E$290,'Line Output'!$A$92)</f>
        <v>0</v>
      </c>
      <c r="K93" s="222">
        <f>SUMIFS('Job Number'!$K$2:$K$290,'Job Number'!$A$2:$A$290,'Line Output'!K$1,'Job Number'!$B$2:$B$290,'Line Output'!$C93,'Job Number'!$E$2:$E$290,'Line Output'!$A$92)</f>
        <v>0</v>
      </c>
      <c r="L93" s="222">
        <f>SUMIFS('Job Number'!$K$2:$K$290,'Job Number'!$A$2:$A$290,'Line Output'!L$1,'Job Number'!$B$2:$B$290,'Line Output'!$C93,'Job Number'!$E$2:$E$290,'Line Output'!$A$92)</f>
        <v>0</v>
      </c>
      <c r="M93" s="222">
        <f>SUMIFS('Job Number'!$K$2:$K$290,'Job Number'!$A$2:$A$290,'Line Output'!M$1,'Job Number'!$B$2:$B$290,'Line Output'!$C93,'Job Number'!$E$2:$E$290,'Line Output'!$A$92)</f>
        <v>0</v>
      </c>
      <c r="N93" s="222">
        <f>SUMIFS('Job Number'!$K$2:$K$290,'Job Number'!$A$2:$A$290,'Line Output'!N$1,'Job Number'!$B$2:$B$290,'Line Output'!$C93,'Job Number'!$E$2:$E$290,'Line Output'!$A$92)</f>
        <v>0</v>
      </c>
      <c r="O93" s="222">
        <f>SUMIFS('Job Number'!$K$2:$K$290,'Job Number'!$A$2:$A$290,'Line Output'!O$1,'Job Number'!$B$2:$B$290,'Line Output'!$C93,'Job Number'!$E$2:$E$290,'Line Output'!$A$92)</f>
        <v>28317</v>
      </c>
      <c r="P93" s="222">
        <f>SUMIFS('Job Number'!$K$2:$K$290,'Job Number'!$A$2:$A$290,'Line Output'!P$1,'Job Number'!$B$2:$B$290,'Line Output'!$C93,'Job Number'!$E$2:$E$290,'Line Output'!$A$92)</f>
        <v>23961</v>
      </c>
      <c r="Q93" s="222">
        <f>SUMIFS('Job Number'!$K$2:$K$290,'Job Number'!$A$2:$A$290,'Line Output'!Q$1,'Job Number'!$B$2:$B$290,'Line Output'!$C93,'Job Number'!$E$2:$E$290,'Line Output'!$A$92)</f>
        <v>26643</v>
      </c>
      <c r="R93" s="222">
        <f>SUMIFS('Job Number'!$K$2:$K$290,'Job Number'!$A$2:$A$290,'Line Output'!R$1,'Job Number'!$B$2:$B$290,'Line Output'!$C93,'Job Number'!$E$2:$E$290,'Line Output'!$A$92)</f>
        <v>27000</v>
      </c>
      <c r="S93" s="222">
        <f>SUMIFS('Job Number'!$K$2:$K$290,'Job Number'!$A$2:$A$290,'Line Output'!S$1,'Job Number'!$B$2:$B$290,'Line Output'!$C93,'Job Number'!$E$2:$E$290,'Line Output'!$A$92)</f>
        <v>0</v>
      </c>
      <c r="T93" s="222">
        <f>SUMIFS('Job Number'!$K$2:$K$290,'Job Number'!$A$2:$A$290,'Line Output'!T$1,'Job Number'!$B$2:$B$290,'Line Output'!$C93,'Job Number'!$E$2:$E$290,'Line Output'!$A$92)</f>
        <v>0</v>
      </c>
      <c r="U93" s="222">
        <f>SUMIFS('Job Number'!$K$2:$K$290,'Job Number'!$A$2:$A$290,'Line Output'!U$1,'Job Number'!$B$2:$B$290,'Line Output'!$C93,'Job Number'!$E$2:$E$290,'Line Output'!$A$92)</f>
        <v>18950</v>
      </c>
      <c r="V93" s="222">
        <f>SUMIFS('Job Number'!$K$2:$K$290,'Job Number'!$A$2:$A$290,'Line Output'!V$1,'Job Number'!$B$2:$B$290,'Line Output'!$C93,'Job Number'!$E$2:$E$290,'Line Output'!$A$92)</f>
        <v>27331</v>
      </c>
      <c r="W93" s="222">
        <f>SUMIFS('Job Number'!$K$2:$K$290,'Job Number'!$A$2:$A$290,'Line Output'!W$1,'Job Number'!$B$2:$B$290,'Line Output'!$C93,'Job Number'!$E$2:$E$290,'Line Output'!$A$92)</f>
        <v>13804</v>
      </c>
      <c r="X93" s="222">
        <f>SUMIFS('Job Number'!$K$2:$K$290,'Job Number'!$A$2:$A$290,'Line Output'!X$1,'Job Number'!$B$2:$B$290,'Line Output'!$C93,'Job Number'!$E$2:$E$290,'Line Output'!$A$92)</f>
        <v>0</v>
      </c>
      <c r="Y93" s="222">
        <f>SUMIFS('Job Number'!$K$2:$K$290,'Job Number'!$A$2:$A$290,'Line Output'!Y$1,'Job Number'!$B$2:$B$290,'Line Output'!$C93,'Job Number'!$E$2:$E$290,'Line Output'!$A$92)</f>
        <v>0</v>
      </c>
      <c r="Z93" s="222">
        <f>SUMIFS('Job Number'!$K$2:$K$290,'Job Number'!$A$2:$A$290,'Line Output'!Z$1,'Job Number'!$B$2:$B$290,'Line Output'!$C93,'Job Number'!$E$2:$E$290,'Line Output'!$A$92)</f>
        <v>0</v>
      </c>
      <c r="AA93" s="222">
        <f>SUMIFS('Job Number'!$K$2:$K$290,'Job Number'!$A$2:$A$290,'Line Output'!AA$1,'Job Number'!$B$2:$B$290,'Line Output'!$C93,'Job Number'!$E$2:$E$290,'Line Output'!$A$92)</f>
        <v>0</v>
      </c>
      <c r="AB93" s="222">
        <f>SUMIFS('Job Number'!$K$2:$K$290,'Job Number'!$A$2:$A$290,'Line Output'!AB$1,'Job Number'!$B$2:$B$290,'Line Output'!$C93,'Job Number'!$E$2:$E$290,'Line Output'!$A$92)</f>
        <v>7750</v>
      </c>
      <c r="AC93" s="222">
        <f>SUMIFS('Job Number'!$K$2:$K$290,'Job Number'!$A$2:$A$290,'Line Output'!AC$1,'Job Number'!$B$2:$B$290,'Line Output'!$C93,'Job Number'!$E$2:$E$290,'Line Output'!$A$92)</f>
        <v>21387</v>
      </c>
      <c r="AD93" s="222">
        <f>SUMIFS('Job Number'!$K$2:$K$290,'Job Number'!$A$2:$A$290,'Line Output'!AD$1,'Job Number'!$B$2:$B$290,'Line Output'!$C93,'Job Number'!$E$2:$E$290,'Line Output'!$A$92)</f>
        <v>19574</v>
      </c>
      <c r="AE93" s="222">
        <f>SUMIFS('Job Number'!$K$2:$K$290,'Job Number'!$A$2:$A$290,'Line Output'!AE$1,'Job Number'!$B$2:$B$290,'Line Output'!$C93,'Job Number'!$E$2:$E$290,'Line Output'!$A$92)</f>
        <v>0</v>
      </c>
      <c r="AF93" s="222">
        <f>SUMIFS('Job Number'!$K$2:$K$290,'Job Number'!$A$2:$A$290,'Line Output'!AF$1,'Job Number'!$B$2:$B$290,'Line Output'!$C93,'Job Number'!$E$2:$E$290,'Line Output'!$A$92)</f>
        <v>0</v>
      </c>
      <c r="AG93" s="222">
        <f>SUMIFS('Job Number'!$K$2:$K$290,'Job Number'!$A$2:$A$290,'Line Output'!AG$1,'Job Number'!$B$2:$B$290,'Line Output'!$C93,'Job Number'!$E$2:$E$290,'Line Output'!$A$92)</f>
        <v>0</v>
      </c>
      <c r="AH93" s="222">
        <f>SUMIFS('Job Number'!$K$2:$K$290,'Job Number'!$A$2:$A$290,'Line Output'!AH$1,'Job Number'!$B$2:$B$290,'Line Output'!$C93,'Job Number'!$E$2:$E$290,'Line Output'!$A$92)</f>
        <v>0</v>
      </c>
    </row>
    <row r="94" spans="2:34">
      <c r="B94" s="222"/>
      <c r="C94" s="23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</row>
    <row r="95" ht="13.5" customHeight="1" spans="1:34">
      <c r="A95" s="294" t="str">
        <f>'FG TYPE'!B38</f>
        <v>W03-25050003-Y</v>
      </c>
      <c r="B95" s="295" t="str">
        <f>'FG TYPE'!C38</f>
        <v>MK83</v>
      </c>
      <c r="C95" s="233">
        <f>SUM(B96)</f>
        <v>338434</v>
      </c>
      <c r="D95" s="234">
        <f>SUM(D96)</f>
        <v>7700</v>
      </c>
      <c r="E95" s="234">
        <f t="shared" ref="E95:AH95" si="31">SUM(E96)</f>
        <v>0</v>
      </c>
      <c r="F95" s="234">
        <f t="shared" si="31"/>
        <v>0</v>
      </c>
      <c r="G95" s="234">
        <f t="shared" si="31"/>
        <v>22419</v>
      </c>
      <c r="H95" s="234">
        <f t="shared" si="31"/>
        <v>0</v>
      </c>
      <c r="I95" s="234">
        <f t="shared" si="31"/>
        <v>23614</v>
      </c>
      <c r="J95" s="234">
        <f t="shared" si="31"/>
        <v>23650</v>
      </c>
      <c r="K95" s="234">
        <f t="shared" si="31"/>
        <v>3976</v>
      </c>
      <c r="L95" s="234">
        <f t="shared" si="31"/>
        <v>9820</v>
      </c>
      <c r="M95" s="234">
        <f t="shared" si="31"/>
        <v>0</v>
      </c>
      <c r="N95" s="234">
        <f t="shared" si="31"/>
        <v>0</v>
      </c>
      <c r="O95" s="234">
        <f t="shared" si="31"/>
        <v>25324</v>
      </c>
      <c r="P95" s="234">
        <f t="shared" si="31"/>
        <v>8614</v>
      </c>
      <c r="Q95" s="234">
        <f t="shared" si="31"/>
        <v>28319</v>
      </c>
      <c r="R95" s="234">
        <f t="shared" si="31"/>
        <v>26580</v>
      </c>
      <c r="S95" s="234">
        <f t="shared" si="31"/>
        <v>17034</v>
      </c>
      <c r="T95" s="234">
        <f t="shared" si="31"/>
        <v>0</v>
      </c>
      <c r="U95" s="234">
        <f t="shared" si="31"/>
        <v>0</v>
      </c>
      <c r="V95" s="234">
        <f t="shared" si="31"/>
        <v>26780</v>
      </c>
      <c r="W95" s="234">
        <f t="shared" si="31"/>
        <v>28190</v>
      </c>
      <c r="X95" s="234">
        <f t="shared" si="31"/>
        <v>24763</v>
      </c>
      <c r="Y95" s="234">
        <f t="shared" si="31"/>
        <v>26120</v>
      </c>
      <c r="Z95" s="234">
        <f t="shared" si="31"/>
        <v>0</v>
      </c>
      <c r="AA95" s="234">
        <f t="shared" si="31"/>
        <v>0</v>
      </c>
      <c r="AB95" s="234">
        <f t="shared" si="31"/>
        <v>0</v>
      </c>
      <c r="AC95" s="234">
        <f t="shared" si="31"/>
        <v>26903</v>
      </c>
      <c r="AD95" s="234">
        <f t="shared" si="31"/>
        <v>0</v>
      </c>
      <c r="AE95" s="234">
        <f t="shared" si="31"/>
        <v>8628</v>
      </c>
      <c r="AF95" s="234">
        <f t="shared" si="31"/>
        <v>0</v>
      </c>
      <c r="AG95" s="234">
        <f t="shared" si="31"/>
        <v>0</v>
      </c>
      <c r="AH95" s="234">
        <f t="shared" si="31"/>
        <v>0</v>
      </c>
    </row>
    <row r="96" spans="2:34">
      <c r="B96" s="222">
        <f>SUM(D96:AG96)</f>
        <v>338434</v>
      </c>
      <c r="C96" s="232" t="str">
        <f>'FG TYPE'!E38</f>
        <v>Y01</v>
      </c>
      <c r="D96" s="222">
        <f>SUMIFS('Job Number'!$K$2:$K$290,'Job Number'!$A$2:$A$290,'Line Output'!D$1,'Job Number'!$B$2:$B$290,'Line Output'!$C96,'Job Number'!$E$2:$E$290,'Line Output'!$A$95)</f>
        <v>7700</v>
      </c>
      <c r="E96" s="222">
        <f>SUMIFS('Job Number'!$K$2:$K$290,'Job Number'!$A$2:$A$290,'Line Output'!E$1,'Job Number'!$B$2:$B$290,'Line Output'!$C96,'Job Number'!$E$2:$E$290,'Line Output'!$A$95)</f>
        <v>0</v>
      </c>
      <c r="F96" s="222">
        <f>SUMIFS('Job Number'!$K$2:$K$290,'Job Number'!$A$2:$A$290,'Line Output'!F$1,'Job Number'!$B$2:$B$290,'Line Output'!$C96,'Job Number'!$E$2:$E$290,'Line Output'!$A$95)</f>
        <v>0</v>
      </c>
      <c r="G96" s="222">
        <f>SUMIFS('Job Number'!$K$2:$K$290,'Job Number'!$A$2:$A$290,'Line Output'!G$1,'Job Number'!$B$2:$B$290,'Line Output'!$C96,'Job Number'!$E$2:$E$290,'Line Output'!$A$95)</f>
        <v>22419</v>
      </c>
      <c r="H96" s="222">
        <f>SUMIFS('Job Number'!$K$2:$K$290,'Job Number'!$A$2:$A$290,'Line Output'!H$1,'Job Number'!$B$2:$B$290,'Line Output'!$C96,'Job Number'!$E$2:$E$290,'Line Output'!$A$95)</f>
        <v>0</v>
      </c>
      <c r="I96" s="222">
        <f>SUMIFS('Job Number'!$K$2:$K$290,'Job Number'!$A$2:$A$290,'Line Output'!I$1,'Job Number'!$B$2:$B$290,'Line Output'!$C96,'Job Number'!$E$2:$E$290,'Line Output'!$A$95)</f>
        <v>23614</v>
      </c>
      <c r="J96" s="222">
        <f>SUMIFS('Job Number'!$K$2:$K$290,'Job Number'!$A$2:$A$290,'Line Output'!J$1,'Job Number'!$B$2:$B$290,'Line Output'!$C96,'Job Number'!$E$2:$E$290,'Line Output'!$A$95)</f>
        <v>23650</v>
      </c>
      <c r="K96" s="222">
        <f>SUMIFS('Job Number'!$K$2:$K$290,'Job Number'!$A$2:$A$290,'Line Output'!K$1,'Job Number'!$B$2:$B$290,'Line Output'!$C96,'Job Number'!$E$2:$E$290,'Line Output'!$A$95)</f>
        <v>3976</v>
      </c>
      <c r="L96" s="222">
        <f>SUMIFS('Job Number'!$K$2:$K$290,'Job Number'!$A$2:$A$290,'Line Output'!L$1,'Job Number'!$B$2:$B$290,'Line Output'!$C96,'Job Number'!$E$2:$E$290,'Line Output'!$A$95)</f>
        <v>9820</v>
      </c>
      <c r="M96" s="222">
        <f>SUMIFS('Job Number'!$K$2:$K$290,'Job Number'!$A$2:$A$290,'Line Output'!M$1,'Job Number'!$B$2:$B$290,'Line Output'!$C96,'Job Number'!$E$2:$E$290,'Line Output'!$A$95)</f>
        <v>0</v>
      </c>
      <c r="N96" s="222">
        <f>SUMIFS('Job Number'!$K$2:$K$290,'Job Number'!$A$2:$A$290,'Line Output'!N$1,'Job Number'!$B$2:$B$290,'Line Output'!$C96,'Job Number'!$E$2:$E$290,'Line Output'!$A$95)</f>
        <v>0</v>
      </c>
      <c r="O96" s="222">
        <f>SUMIFS('Job Number'!$K$2:$K$290,'Job Number'!$A$2:$A$290,'Line Output'!O$1,'Job Number'!$B$2:$B$290,'Line Output'!$C96,'Job Number'!$E$2:$E$290,'Line Output'!$A$95)</f>
        <v>25324</v>
      </c>
      <c r="P96" s="222">
        <f>SUMIFS('Job Number'!$K$2:$K$290,'Job Number'!$A$2:$A$290,'Line Output'!P$1,'Job Number'!$B$2:$B$290,'Line Output'!$C96,'Job Number'!$E$2:$E$290,'Line Output'!$A$95)</f>
        <v>8614</v>
      </c>
      <c r="Q96" s="222">
        <f>SUMIFS('Job Number'!$K$2:$K$290,'Job Number'!$A$2:$A$290,'Line Output'!Q$1,'Job Number'!$B$2:$B$290,'Line Output'!$C96,'Job Number'!$E$2:$E$290,'Line Output'!$A$95)</f>
        <v>28319</v>
      </c>
      <c r="R96" s="222">
        <f>SUMIFS('Job Number'!$K$2:$K$290,'Job Number'!$A$2:$A$290,'Line Output'!R$1,'Job Number'!$B$2:$B$290,'Line Output'!$C96,'Job Number'!$E$2:$E$290,'Line Output'!$A$95)</f>
        <v>26580</v>
      </c>
      <c r="S96" s="222">
        <f>SUMIFS('Job Number'!$K$2:$K$290,'Job Number'!$A$2:$A$290,'Line Output'!S$1,'Job Number'!$B$2:$B$290,'Line Output'!$C96,'Job Number'!$E$2:$E$290,'Line Output'!$A$95)</f>
        <v>17034</v>
      </c>
      <c r="T96" s="222">
        <f>SUMIFS('Job Number'!$K$2:$K$290,'Job Number'!$A$2:$A$290,'Line Output'!T$1,'Job Number'!$B$2:$B$290,'Line Output'!$C96,'Job Number'!$E$2:$E$290,'Line Output'!$A$95)</f>
        <v>0</v>
      </c>
      <c r="U96" s="222">
        <f>SUMIFS('Job Number'!$K$2:$K$290,'Job Number'!$A$2:$A$290,'Line Output'!U$1,'Job Number'!$B$2:$B$290,'Line Output'!$C96,'Job Number'!$E$2:$E$290,'Line Output'!$A$95)</f>
        <v>0</v>
      </c>
      <c r="V96" s="222">
        <f>SUMIFS('Job Number'!$K$2:$K$290,'Job Number'!$A$2:$A$290,'Line Output'!V$1,'Job Number'!$B$2:$B$290,'Line Output'!$C96,'Job Number'!$E$2:$E$290,'Line Output'!$A$95)</f>
        <v>26780</v>
      </c>
      <c r="W96" s="222">
        <f>SUMIFS('Job Number'!$K$2:$K$290,'Job Number'!$A$2:$A$290,'Line Output'!W$1,'Job Number'!$B$2:$B$290,'Line Output'!$C96,'Job Number'!$E$2:$E$290,'Line Output'!$A$95)</f>
        <v>28190</v>
      </c>
      <c r="X96" s="222">
        <f>SUMIFS('Job Number'!$K$2:$K$290,'Job Number'!$A$2:$A$290,'Line Output'!X$1,'Job Number'!$B$2:$B$290,'Line Output'!$C96,'Job Number'!$E$2:$E$290,'Line Output'!$A$95)</f>
        <v>24763</v>
      </c>
      <c r="Y96" s="222">
        <f>SUMIFS('Job Number'!$K$2:$K$290,'Job Number'!$A$2:$A$290,'Line Output'!Y$1,'Job Number'!$B$2:$B$290,'Line Output'!$C96,'Job Number'!$E$2:$E$290,'Line Output'!$A$95)</f>
        <v>26120</v>
      </c>
      <c r="Z96" s="222">
        <f>SUMIFS('Job Number'!$K$2:$K$290,'Job Number'!$A$2:$A$290,'Line Output'!Z$1,'Job Number'!$B$2:$B$290,'Line Output'!$C96,'Job Number'!$E$2:$E$290,'Line Output'!$A$95)</f>
        <v>0</v>
      </c>
      <c r="AA96" s="222">
        <f>SUMIFS('Job Number'!$K$2:$K$290,'Job Number'!$A$2:$A$290,'Line Output'!AA$1,'Job Number'!$B$2:$B$290,'Line Output'!$C96,'Job Number'!$E$2:$E$290,'Line Output'!$A$95)</f>
        <v>0</v>
      </c>
      <c r="AB96" s="222">
        <f>SUMIFS('Job Number'!$K$2:$K$290,'Job Number'!$A$2:$A$290,'Line Output'!AB$1,'Job Number'!$B$2:$B$290,'Line Output'!$C96,'Job Number'!$E$2:$E$290,'Line Output'!$A$95)</f>
        <v>0</v>
      </c>
      <c r="AC96" s="222">
        <f>SUMIFS('Job Number'!$K$2:$K$290,'Job Number'!$A$2:$A$290,'Line Output'!AC$1,'Job Number'!$B$2:$B$290,'Line Output'!$C96,'Job Number'!$E$2:$E$290,'Line Output'!$A$95)</f>
        <v>26903</v>
      </c>
      <c r="AD96" s="222">
        <f>SUMIFS('Job Number'!$K$2:$K$290,'Job Number'!$A$2:$A$290,'Line Output'!AD$1,'Job Number'!$B$2:$B$290,'Line Output'!$C96,'Job Number'!$E$2:$E$290,'Line Output'!$A$95)</f>
        <v>0</v>
      </c>
      <c r="AE96" s="222">
        <f>SUMIFS('Job Number'!$K$2:$K$290,'Job Number'!$A$2:$A$290,'Line Output'!AE$1,'Job Number'!$B$2:$B$290,'Line Output'!$C96,'Job Number'!$E$2:$E$290,'Line Output'!$A$95)</f>
        <v>8628</v>
      </c>
      <c r="AF96" s="222">
        <f>SUMIFS('Job Number'!$K$2:$K$290,'Job Number'!$A$2:$A$290,'Line Output'!AF$1,'Job Number'!$B$2:$B$290,'Line Output'!$C96,'Job Number'!$E$2:$E$290,'Line Output'!$A$95)</f>
        <v>0</v>
      </c>
      <c r="AG96" s="222">
        <f>SUMIFS('Job Number'!$K$2:$K$290,'Job Number'!$A$2:$A$290,'Line Output'!AG$1,'Job Number'!$B$2:$B$290,'Line Output'!$C96,'Job Number'!$E$2:$E$290,'Line Output'!$A$95)</f>
        <v>0</v>
      </c>
      <c r="AH96" s="222">
        <f>SUMIFS('Job Number'!$K$2:$K$290,'Job Number'!$A$2:$A$290,'Line Output'!AH$1,'Job Number'!$B$2:$B$290,'Line Output'!$C96,'Job Number'!$E$2:$E$290,'Line Output'!$A$95)</f>
        <v>0</v>
      </c>
    </row>
    <row r="97" spans="2:34">
      <c r="B97" s="222"/>
      <c r="C97" s="232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</row>
    <row r="98" ht="13.5" customHeight="1" spans="1:34">
      <c r="A98" s="294" t="str">
        <f>'FG TYPE'!B39</f>
        <v>W03-00030005-Y</v>
      </c>
      <c r="B98" s="295" t="str">
        <f>'FG TYPE'!C39</f>
        <v>MK09</v>
      </c>
      <c r="C98" s="233">
        <f>SUM(B99)</f>
        <v>42057</v>
      </c>
      <c r="D98" s="234">
        <f>SUM(D99)</f>
        <v>0</v>
      </c>
      <c r="E98" s="234">
        <f t="shared" ref="E98:AH98" si="32">SUM(E99)</f>
        <v>0</v>
      </c>
      <c r="F98" s="234">
        <f t="shared" si="32"/>
        <v>0</v>
      </c>
      <c r="G98" s="234">
        <f t="shared" si="32"/>
        <v>0</v>
      </c>
      <c r="H98" s="234">
        <f t="shared" si="32"/>
        <v>0</v>
      </c>
      <c r="I98" s="234">
        <f t="shared" si="32"/>
        <v>23000</v>
      </c>
      <c r="J98" s="234">
        <f t="shared" si="32"/>
        <v>0</v>
      </c>
      <c r="K98" s="234">
        <f t="shared" si="32"/>
        <v>0</v>
      </c>
      <c r="L98" s="234">
        <f t="shared" si="32"/>
        <v>0</v>
      </c>
      <c r="M98" s="234">
        <f t="shared" si="32"/>
        <v>0</v>
      </c>
      <c r="N98" s="234">
        <f t="shared" si="32"/>
        <v>0</v>
      </c>
      <c r="O98" s="234">
        <f t="shared" si="32"/>
        <v>0</v>
      </c>
      <c r="P98" s="234">
        <f t="shared" si="32"/>
        <v>0</v>
      </c>
      <c r="Q98" s="234">
        <f t="shared" si="32"/>
        <v>0</v>
      </c>
      <c r="R98" s="234">
        <f t="shared" si="32"/>
        <v>0</v>
      </c>
      <c r="S98" s="234">
        <f t="shared" si="32"/>
        <v>13607</v>
      </c>
      <c r="T98" s="234">
        <f t="shared" si="32"/>
        <v>0</v>
      </c>
      <c r="U98" s="234">
        <f t="shared" si="32"/>
        <v>5450</v>
      </c>
      <c r="V98" s="234">
        <f t="shared" si="32"/>
        <v>0</v>
      </c>
      <c r="W98" s="234">
        <f t="shared" si="32"/>
        <v>0</v>
      </c>
      <c r="X98" s="234">
        <f t="shared" si="32"/>
        <v>0</v>
      </c>
      <c r="Y98" s="234">
        <f t="shared" si="32"/>
        <v>0</v>
      </c>
      <c r="Z98" s="234">
        <f t="shared" si="32"/>
        <v>0</v>
      </c>
      <c r="AA98" s="234">
        <f t="shared" si="32"/>
        <v>0</v>
      </c>
      <c r="AB98" s="234">
        <f t="shared" si="32"/>
        <v>0</v>
      </c>
      <c r="AC98" s="234">
        <f t="shared" si="32"/>
        <v>0</v>
      </c>
      <c r="AD98" s="234">
        <f t="shared" si="32"/>
        <v>0</v>
      </c>
      <c r="AE98" s="234">
        <f t="shared" si="32"/>
        <v>0</v>
      </c>
      <c r="AF98" s="234">
        <f t="shared" si="32"/>
        <v>0</v>
      </c>
      <c r="AG98" s="234">
        <f t="shared" si="32"/>
        <v>0</v>
      </c>
      <c r="AH98" s="234">
        <f t="shared" si="32"/>
        <v>0</v>
      </c>
    </row>
    <row r="99" spans="2:34">
      <c r="B99" s="222">
        <f>SUM(D99:AG99)</f>
        <v>42057</v>
      </c>
      <c r="C99" s="232" t="str">
        <f>'FG TYPE'!E39</f>
        <v>Y01</v>
      </c>
      <c r="D99" s="222">
        <f>SUMIFS('Job Number'!$K$2:$K$290,'Job Number'!$A$2:$A$290,'Line Output'!D$1,'Job Number'!$B$2:$B$290,'Line Output'!$C99,'Job Number'!$E$2:$E$290,'Line Output'!$A$98)</f>
        <v>0</v>
      </c>
      <c r="E99" s="222">
        <f>SUMIFS('Job Number'!$K$2:$K$290,'Job Number'!$A$2:$A$290,'Line Output'!E$1,'Job Number'!$B$2:$B$290,'Line Output'!$C99,'Job Number'!$E$2:$E$290,'Line Output'!$A$98)</f>
        <v>0</v>
      </c>
      <c r="F99" s="222">
        <f>SUMIFS('Job Number'!$K$2:$K$290,'Job Number'!$A$2:$A$290,'Line Output'!F$1,'Job Number'!$B$2:$B$290,'Line Output'!$C99,'Job Number'!$E$2:$E$290,'Line Output'!$A$98)</f>
        <v>0</v>
      </c>
      <c r="G99" s="222">
        <f>SUMIFS('Job Number'!$K$2:$K$290,'Job Number'!$A$2:$A$290,'Line Output'!G$1,'Job Number'!$B$2:$B$290,'Line Output'!$C99,'Job Number'!$E$2:$E$290,'Line Output'!$A$98)</f>
        <v>0</v>
      </c>
      <c r="H99" s="222">
        <f>SUMIFS('Job Number'!$K$2:$K$290,'Job Number'!$A$2:$A$290,'Line Output'!H$1,'Job Number'!$B$2:$B$290,'Line Output'!$C99,'Job Number'!$E$2:$E$290,'Line Output'!$A$98)</f>
        <v>0</v>
      </c>
      <c r="I99" s="222">
        <f>SUMIFS('Job Number'!$K$2:$K$290,'Job Number'!$A$2:$A$290,'Line Output'!I$1,'Job Number'!$B$2:$B$290,'Line Output'!$C99,'Job Number'!$E$2:$E$290,'Line Output'!$A$98)</f>
        <v>23000</v>
      </c>
      <c r="J99" s="222">
        <f>SUMIFS('Job Number'!$K$2:$K$290,'Job Number'!$A$2:$A$290,'Line Output'!J$1,'Job Number'!$B$2:$B$290,'Line Output'!$C99,'Job Number'!$E$2:$E$290,'Line Output'!$A$98)</f>
        <v>0</v>
      </c>
      <c r="K99" s="222">
        <f>SUMIFS('Job Number'!$K$2:$K$290,'Job Number'!$A$2:$A$290,'Line Output'!K$1,'Job Number'!$B$2:$B$290,'Line Output'!$C99,'Job Number'!$E$2:$E$290,'Line Output'!$A$98)</f>
        <v>0</v>
      </c>
      <c r="L99" s="222">
        <f>SUMIFS('Job Number'!$K$2:$K$290,'Job Number'!$A$2:$A$290,'Line Output'!L$1,'Job Number'!$B$2:$B$290,'Line Output'!$C99,'Job Number'!$E$2:$E$290,'Line Output'!$A$98)</f>
        <v>0</v>
      </c>
      <c r="M99" s="222">
        <f>SUMIFS('Job Number'!$K$2:$K$290,'Job Number'!$A$2:$A$290,'Line Output'!M$1,'Job Number'!$B$2:$B$290,'Line Output'!$C99,'Job Number'!$E$2:$E$290,'Line Output'!$A$98)</f>
        <v>0</v>
      </c>
      <c r="N99" s="222">
        <f>SUMIFS('Job Number'!$K$2:$K$290,'Job Number'!$A$2:$A$290,'Line Output'!N$1,'Job Number'!$B$2:$B$290,'Line Output'!$C99,'Job Number'!$E$2:$E$290,'Line Output'!$A$98)</f>
        <v>0</v>
      </c>
      <c r="O99" s="222">
        <f>SUMIFS('Job Number'!$K$2:$K$290,'Job Number'!$A$2:$A$290,'Line Output'!O$1,'Job Number'!$B$2:$B$290,'Line Output'!$C99,'Job Number'!$E$2:$E$290,'Line Output'!$A$98)</f>
        <v>0</v>
      </c>
      <c r="P99" s="222">
        <f>SUMIFS('Job Number'!$K$2:$K$290,'Job Number'!$A$2:$A$290,'Line Output'!P$1,'Job Number'!$B$2:$B$290,'Line Output'!$C99,'Job Number'!$E$2:$E$290,'Line Output'!$A$98)</f>
        <v>0</v>
      </c>
      <c r="Q99" s="222">
        <f>SUMIFS('Job Number'!$K$2:$K$290,'Job Number'!$A$2:$A$290,'Line Output'!Q$1,'Job Number'!$B$2:$B$290,'Line Output'!$C99,'Job Number'!$E$2:$E$290,'Line Output'!$A$98)</f>
        <v>0</v>
      </c>
      <c r="R99" s="222">
        <f>SUMIFS('Job Number'!$K$2:$K$290,'Job Number'!$A$2:$A$290,'Line Output'!R$1,'Job Number'!$B$2:$B$290,'Line Output'!$C99,'Job Number'!$E$2:$E$290,'Line Output'!$A$98)</f>
        <v>0</v>
      </c>
      <c r="S99" s="222">
        <f>SUMIFS('Job Number'!$K$2:$K$290,'Job Number'!$A$2:$A$290,'Line Output'!S$1,'Job Number'!$B$2:$B$290,'Line Output'!$C99,'Job Number'!$E$2:$E$290,'Line Output'!$A$98)</f>
        <v>13607</v>
      </c>
      <c r="T99" s="222">
        <f>SUMIFS('Job Number'!$K$2:$K$290,'Job Number'!$A$2:$A$290,'Line Output'!T$1,'Job Number'!$B$2:$B$290,'Line Output'!$C99,'Job Number'!$E$2:$E$290,'Line Output'!$A$98)</f>
        <v>0</v>
      </c>
      <c r="U99" s="222">
        <f>SUMIFS('Job Number'!$K$2:$K$290,'Job Number'!$A$2:$A$290,'Line Output'!U$1,'Job Number'!$B$2:$B$290,'Line Output'!$C99,'Job Number'!$E$2:$E$290,'Line Output'!$A$98)</f>
        <v>5450</v>
      </c>
      <c r="V99" s="222">
        <f>SUMIFS('Job Number'!$K$2:$K$290,'Job Number'!$A$2:$A$290,'Line Output'!V$1,'Job Number'!$B$2:$B$290,'Line Output'!$C99,'Job Number'!$E$2:$E$290,'Line Output'!$A$98)</f>
        <v>0</v>
      </c>
      <c r="W99" s="222">
        <f>SUMIFS('Job Number'!$K$2:$K$290,'Job Number'!$A$2:$A$290,'Line Output'!W$1,'Job Number'!$B$2:$B$290,'Line Output'!$C99,'Job Number'!$E$2:$E$290,'Line Output'!$A$98)</f>
        <v>0</v>
      </c>
      <c r="X99" s="222">
        <f>SUMIFS('Job Number'!$K$2:$K$290,'Job Number'!$A$2:$A$290,'Line Output'!X$1,'Job Number'!$B$2:$B$290,'Line Output'!$C99,'Job Number'!$E$2:$E$290,'Line Output'!$A$98)</f>
        <v>0</v>
      </c>
      <c r="Y99" s="222">
        <f>SUMIFS('Job Number'!$K$2:$K$290,'Job Number'!$A$2:$A$290,'Line Output'!Y$1,'Job Number'!$B$2:$B$290,'Line Output'!$C99,'Job Number'!$E$2:$E$290,'Line Output'!$A$98)</f>
        <v>0</v>
      </c>
      <c r="Z99" s="222">
        <f>SUMIFS('Job Number'!$K$2:$K$290,'Job Number'!$A$2:$A$290,'Line Output'!Z$1,'Job Number'!$B$2:$B$290,'Line Output'!$C99,'Job Number'!$E$2:$E$290,'Line Output'!$A$98)</f>
        <v>0</v>
      </c>
      <c r="AA99" s="222">
        <f>SUMIFS('Job Number'!$K$2:$K$290,'Job Number'!$A$2:$A$290,'Line Output'!AA$1,'Job Number'!$B$2:$B$290,'Line Output'!$C99,'Job Number'!$E$2:$E$290,'Line Output'!$A$98)</f>
        <v>0</v>
      </c>
      <c r="AB99" s="222">
        <f>SUMIFS('Job Number'!$K$2:$K$290,'Job Number'!$A$2:$A$290,'Line Output'!AB$1,'Job Number'!$B$2:$B$290,'Line Output'!$C99,'Job Number'!$E$2:$E$290,'Line Output'!$A$98)</f>
        <v>0</v>
      </c>
      <c r="AC99" s="222">
        <f>SUMIFS('Job Number'!$K$2:$K$290,'Job Number'!$A$2:$A$290,'Line Output'!AC$1,'Job Number'!$B$2:$B$290,'Line Output'!$C99,'Job Number'!$E$2:$E$290,'Line Output'!$A$98)</f>
        <v>0</v>
      </c>
      <c r="AD99" s="222">
        <f>SUMIFS('Job Number'!$K$2:$K$290,'Job Number'!$A$2:$A$290,'Line Output'!AD$1,'Job Number'!$B$2:$B$290,'Line Output'!$C99,'Job Number'!$E$2:$E$290,'Line Output'!$A$98)</f>
        <v>0</v>
      </c>
      <c r="AE99" s="222">
        <f>SUMIFS('Job Number'!$K$2:$K$290,'Job Number'!$A$2:$A$290,'Line Output'!AE$1,'Job Number'!$B$2:$B$290,'Line Output'!$C99,'Job Number'!$E$2:$E$290,'Line Output'!$A$98)</f>
        <v>0</v>
      </c>
      <c r="AF99" s="222">
        <f>SUMIFS('Job Number'!$K$2:$K$290,'Job Number'!$A$2:$A$290,'Line Output'!AF$1,'Job Number'!$B$2:$B$290,'Line Output'!$C99,'Job Number'!$E$2:$E$290,'Line Output'!$A$98)</f>
        <v>0</v>
      </c>
      <c r="AG99" s="222">
        <f>SUMIFS('Job Number'!$K$2:$K$290,'Job Number'!$A$2:$A$290,'Line Output'!AG$1,'Job Number'!$B$2:$B$290,'Line Output'!$C99,'Job Number'!$E$2:$E$290,'Line Output'!$A$98)</f>
        <v>0</v>
      </c>
      <c r="AH99" s="222">
        <f>SUMIFS('Job Number'!$K$2:$K$290,'Job Number'!$A$2:$A$290,'Line Output'!AH$1,'Job Number'!$B$2:$B$290,'Line Output'!$C99,'Job Number'!$E$2:$E$290,'Line Output'!$A$98)</f>
        <v>0</v>
      </c>
    </row>
    <row r="100" spans="2:34">
      <c r="B100" s="222"/>
      <c r="C100" s="23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</row>
    <row r="101" ht="13.5" customHeight="1" spans="1:34">
      <c r="A101" s="294" t="str">
        <f>'FG TYPE'!B40</f>
        <v>W03-27601194-Y</v>
      </c>
      <c r="B101" s="295" t="str">
        <f>'FG TYPE'!C40</f>
        <v>SONY</v>
      </c>
      <c r="C101" s="233">
        <f>SUM(B102)</f>
        <v>0</v>
      </c>
      <c r="D101" s="234">
        <f>SUM(D102)</f>
        <v>0</v>
      </c>
      <c r="E101" s="234">
        <f t="shared" ref="E101:AH101" si="33">SUM(E102)</f>
        <v>0</v>
      </c>
      <c r="F101" s="234">
        <f t="shared" si="33"/>
        <v>0</v>
      </c>
      <c r="G101" s="234">
        <f t="shared" si="33"/>
        <v>0</v>
      </c>
      <c r="H101" s="234">
        <f t="shared" si="33"/>
        <v>0</v>
      </c>
      <c r="I101" s="234">
        <f t="shared" si="33"/>
        <v>0</v>
      </c>
      <c r="J101" s="234">
        <f t="shared" si="33"/>
        <v>0</v>
      </c>
      <c r="K101" s="234">
        <f t="shared" si="33"/>
        <v>0</v>
      </c>
      <c r="L101" s="234">
        <f t="shared" si="33"/>
        <v>0</v>
      </c>
      <c r="M101" s="234">
        <f t="shared" si="33"/>
        <v>0</v>
      </c>
      <c r="N101" s="234">
        <f t="shared" si="33"/>
        <v>0</v>
      </c>
      <c r="O101" s="234">
        <f t="shared" si="33"/>
        <v>0</v>
      </c>
      <c r="P101" s="234">
        <f t="shared" si="33"/>
        <v>0</v>
      </c>
      <c r="Q101" s="234">
        <f t="shared" si="33"/>
        <v>0</v>
      </c>
      <c r="R101" s="234">
        <f t="shared" si="33"/>
        <v>0</v>
      </c>
      <c r="S101" s="234">
        <f t="shared" si="33"/>
        <v>0</v>
      </c>
      <c r="T101" s="234">
        <f t="shared" si="33"/>
        <v>0</v>
      </c>
      <c r="U101" s="234">
        <f t="shared" si="33"/>
        <v>0</v>
      </c>
      <c r="V101" s="234">
        <f t="shared" si="33"/>
        <v>0</v>
      </c>
      <c r="W101" s="234">
        <f t="shared" si="33"/>
        <v>0</v>
      </c>
      <c r="X101" s="234">
        <f t="shared" si="33"/>
        <v>0</v>
      </c>
      <c r="Y101" s="234">
        <f t="shared" si="33"/>
        <v>0</v>
      </c>
      <c r="Z101" s="234">
        <f t="shared" si="33"/>
        <v>0</v>
      </c>
      <c r="AA101" s="234">
        <f t="shared" si="33"/>
        <v>0</v>
      </c>
      <c r="AB101" s="234">
        <f t="shared" si="33"/>
        <v>0</v>
      </c>
      <c r="AC101" s="234">
        <f t="shared" si="33"/>
        <v>0</v>
      </c>
      <c r="AD101" s="234">
        <f t="shared" si="33"/>
        <v>0</v>
      </c>
      <c r="AE101" s="234">
        <f t="shared" si="33"/>
        <v>0</v>
      </c>
      <c r="AF101" s="234">
        <f t="shared" si="33"/>
        <v>0</v>
      </c>
      <c r="AG101" s="234">
        <f t="shared" si="33"/>
        <v>0</v>
      </c>
      <c r="AH101" s="234">
        <f t="shared" si="33"/>
        <v>0</v>
      </c>
    </row>
    <row r="102" spans="2:34">
      <c r="B102" s="222">
        <f>SUM(D102:AG102)</f>
        <v>0</v>
      </c>
      <c r="C102" s="232" t="str">
        <f>'FG TYPE'!E40</f>
        <v>Y01</v>
      </c>
      <c r="D102" s="222">
        <f>SUMIFS('Job Number'!$K$2:$K$290,'Job Number'!$A$2:$A$290,'Line Output'!D$1,'Job Number'!$B$2:$B$290,'Line Output'!$C102,'Job Number'!$E$2:$E$290,'Line Output'!$A$101)</f>
        <v>0</v>
      </c>
      <c r="E102" s="222">
        <f>SUMIFS('Job Number'!$K$2:$K$290,'Job Number'!$A$2:$A$290,'Line Output'!E$1,'Job Number'!$B$2:$B$290,'Line Output'!$C102,'Job Number'!$E$2:$E$290,'Line Output'!$A$101)</f>
        <v>0</v>
      </c>
      <c r="F102" s="222">
        <f>SUMIFS('Job Number'!$K$2:$K$290,'Job Number'!$A$2:$A$290,'Line Output'!F$1,'Job Number'!$B$2:$B$290,'Line Output'!$C102,'Job Number'!$E$2:$E$290,'Line Output'!$A$101)</f>
        <v>0</v>
      </c>
      <c r="G102" s="222">
        <f>SUMIFS('Job Number'!$K$2:$K$290,'Job Number'!$A$2:$A$290,'Line Output'!G$1,'Job Number'!$B$2:$B$290,'Line Output'!$C102,'Job Number'!$E$2:$E$290,'Line Output'!$A$101)</f>
        <v>0</v>
      </c>
      <c r="H102" s="222">
        <f>SUMIFS('Job Number'!$K$2:$K$290,'Job Number'!$A$2:$A$290,'Line Output'!H$1,'Job Number'!$B$2:$B$290,'Line Output'!$C102,'Job Number'!$E$2:$E$290,'Line Output'!$A$101)</f>
        <v>0</v>
      </c>
      <c r="I102" s="222">
        <f>SUMIFS('Job Number'!$K$2:$K$290,'Job Number'!$A$2:$A$290,'Line Output'!I$1,'Job Number'!$B$2:$B$290,'Line Output'!$C102,'Job Number'!$E$2:$E$290,'Line Output'!$A$101)</f>
        <v>0</v>
      </c>
      <c r="J102" s="222">
        <f>SUMIFS('Job Number'!$K$2:$K$290,'Job Number'!$A$2:$A$290,'Line Output'!J$1,'Job Number'!$B$2:$B$290,'Line Output'!$C102,'Job Number'!$E$2:$E$290,'Line Output'!$A$101)</f>
        <v>0</v>
      </c>
      <c r="K102" s="222">
        <f>SUMIFS('Job Number'!$K$2:$K$290,'Job Number'!$A$2:$A$290,'Line Output'!K$1,'Job Number'!$B$2:$B$290,'Line Output'!$C102,'Job Number'!$E$2:$E$290,'Line Output'!$A$101)</f>
        <v>0</v>
      </c>
      <c r="L102" s="222">
        <f>SUMIFS('Job Number'!$K$2:$K$290,'Job Number'!$A$2:$A$290,'Line Output'!L$1,'Job Number'!$B$2:$B$290,'Line Output'!$C102,'Job Number'!$E$2:$E$290,'Line Output'!$A$101)</f>
        <v>0</v>
      </c>
      <c r="M102" s="222">
        <f>SUMIFS('Job Number'!$K$2:$K$290,'Job Number'!$A$2:$A$290,'Line Output'!M$1,'Job Number'!$B$2:$B$290,'Line Output'!$C102,'Job Number'!$E$2:$E$290,'Line Output'!$A$101)</f>
        <v>0</v>
      </c>
      <c r="N102" s="222">
        <f>SUMIFS('Job Number'!$K$2:$K$290,'Job Number'!$A$2:$A$290,'Line Output'!N$1,'Job Number'!$B$2:$B$290,'Line Output'!$C102,'Job Number'!$E$2:$E$290,'Line Output'!$A$101)</f>
        <v>0</v>
      </c>
      <c r="O102" s="222">
        <f>SUMIFS('Job Number'!$K$2:$K$290,'Job Number'!$A$2:$A$290,'Line Output'!O$1,'Job Number'!$B$2:$B$290,'Line Output'!$C102,'Job Number'!$E$2:$E$290,'Line Output'!$A$101)</f>
        <v>0</v>
      </c>
      <c r="P102" s="222">
        <f>SUMIFS('Job Number'!$K$2:$K$290,'Job Number'!$A$2:$A$290,'Line Output'!P$1,'Job Number'!$B$2:$B$290,'Line Output'!$C102,'Job Number'!$E$2:$E$290,'Line Output'!$A$101)</f>
        <v>0</v>
      </c>
      <c r="Q102" s="222">
        <f>SUMIFS('Job Number'!$K$2:$K$290,'Job Number'!$A$2:$A$290,'Line Output'!Q$1,'Job Number'!$B$2:$B$290,'Line Output'!$C102,'Job Number'!$E$2:$E$290,'Line Output'!$A$101)</f>
        <v>0</v>
      </c>
      <c r="R102" s="222">
        <f>SUMIFS('Job Number'!$K$2:$K$290,'Job Number'!$A$2:$A$290,'Line Output'!R$1,'Job Number'!$B$2:$B$290,'Line Output'!$C102,'Job Number'!$E$2:$E$290,'Line Output'!$A$101)</f>
        <v>0</v>
      </c>
      <c r="S102" s="222">
        <f>SUMIFS('Job Number'!$K$2:$K$290,'Job Number'!$A$2:$A$290,'Line Output'!S$1,'Job Number'!$B$2:$B$290,'Line Output'!$C102,'Job Number'!$E$2:$E$290,'Line Output'!$A$101)</f>
        <v>0</v>
      </c>
      <c r="T102" s="222">
        <f>SUMIFS('Job Number'!$K$2:$K$290,'Job Number'!$A$2:$A$290,'Line Output'!T$1,'Job Number'!$B$2:$B$290,'Line Output'!$C102,'Job Number'!$E$2:$E$290,'Line Output'!$A$101)</f>
        <v>0</v>
      </c>
      <c r="U102" s="222">
        <f>SUMIFS('Job Number'!$K$2:$K$290,'Job Number'!$A$2:$A$290,'Line Output'!U$1,'Job Number'!$B$2:$B$290,'Line Output'!$C102,'Job Number'!$E$2:$E$290,'Line Output'!$A$101)</f>
        <v>0</v>
      </c>
      <c r="V102" s="222">
        <f>SUMIFS('Job Number'!$K$2:$K$290,'Job Number'!$A$2:$A$290,'Line Output'!V$1,'Job Number'!$B$2:$B$290,'Line Output'!$C102,'Job Number'!$E$2:$E$290,'Line Output'!$A$101)</f>
        <v>0</v>
      </c>
      <c r="W102" s="222">
        <f>SUMIFS('Job Number'!$K$2:$K$290,'Job Number'!$A$2:$A$290,'Line Output'!W$1,'Job Number'!$B$2:$B$290,'Line Output'!$C102,'Job Number'!$E$2:$E$290,'Line Output'!$A$101)</f>
        <v>0</v>
      </c>
      <c r="X102" s="222">
        <f>SUMIFS('Job Number'!$K$2:$K$290,'Job Number'!$A$2:$A$290,'Line Output'!X$1,'Job Number'!$B$2:$B$290,'Line Output'!$C102,'Job Number'!$E$2:$E$290,'Line Output'!$A$101)</f>
        <v>0</v>
      </c>
      <c r="Y102" s="222">
        <f>SUMIFS('Job Number'!$K$2:$K$290,'Job Number'!$A$2:$A$290,'Line Output'!Y$1,'Job Number'!$B$2:$B$290,'Line Output'!$C102,'Job Number'!$E$2:$E$290,'Line Output'!$A$101)</f>
        <v>0</v>
      </c>
      <c r="Z102" s="222">
        <f>SUMIFS('Job Number'!$K$2:$K$290,'Job Number'!$A$2:$A$290,'Line Output'!Z$1,'Job Number'!$B$2:$B$290,'Line Output'!$C102,'Job Number'!$E$2:$E$290,'Line Output'!$A$101)</f>
        <v>0</v>
      </c>
      <c r="AA102" s="222">
        <f>SUMIFS('Job Number'!$K$2:$K$290,'Job Number'!$A$2:$A$290,'Line Output'!AA$1,'Job Number'!$B$2:$B$290,'Line Output'!$C102,'Job Number'!$E$2:$E$290,'Line Output'!$A$101)</f>
        <v>0</v>
      </c>
      <c r="AB102" s="222">
        <f>SUMIFS('Job Number'!$K$2:$K$290,'Job Number'!$A$2:$A$290,'Line Output'!AB$1,'Job Number'!$B$2:$B$290,'Line Output'!$C102,'Job Number'!$E$2:$E$290,'Line Output'!$A$101)</f>
        <v>0</v>
      </c>
      <c r="AC102" s="222">
        <f>SUMIFS('Job Number'!$K$2:$K$290,'Job Number'!$A$2:$A$290,'Line Output'!AC$1,'Job Number'!$B$2:$B$290,'Line Output'!$C102,'Job Number'!$E$2:$E$290,'Line Output'!$A$101)</f>
        <v>0</v>
      </c>
      <c r="AD102" s="222">
        <f>SUMIFS('Job Number'!$K$2:$K$290,'Job Number'!$A$2:$A$290,'Line Output'!AD$1,'Job Number'!$B$2:$B$290,'Line Output'!$C102,'Job Number'!$E$2:$E$290,'Line Output'!$A$101)</f>
        <v>0</v>
      </c>
      <c r="AE102" s="222">
        <f>SUMIFS('Job Number'!$K$2:$K$290,'Job Number'!$A$2:$A$290,'Line Output'!AE$1,'Job Number'!$B$2:$B$290,'Line Output'!$C102,'Job Number'!$E$2:$E$290,'Line Output'!$A$101)</f>
        <v>0</v>
      </c>
      <c r="AF102" s="222">
        <f>SUMIFS('Job Number'!$K$2:$K$290,'Job Number'!$A$2:$A$290,'Line Output'!AF$1,'Job Number'!$B$2:$B$290,'Line Output'!$C102,'Job Number'!$E$2:$E$290,'Line Output'!$A$101)</f>
        <v>0</v>
      </c>
      <c r="AG102" s="222">
        <f>SUMIFS('Job Number'!$K$2:$K$290,'Job Number'!$A$2:$A$290,'Line Output'!AG$1,'Job Number'!$B$2:$B$290,'Line Output'!$C102,'Job Number'!$E$2:$E$290,'Line Output'!$A$101)</f>
        <v>0</v>
      </c>
      <c r="AH102" s="222">
        <f>SUMIFS('Job Number'!$K$2:$K$290,'Job Number'!$A$2:$A$290,'Line Output'!AH$1,'Job Number'!$B$2:$B$290,'Line Output'!$C102,'Job Number'!$E$2:$E$290,'Line Output'!$A$101)</f>
        <v>0</v>
      </c>
    </row>
    <row r="103" spans="2:34">
      <c r="B103" s="222"/>
      <c r="C103" s="232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</row>
    <row r="104" ht="13.5" customHeight="1" spans="1:34">
      <c r="A104" s="294" t="str">
        <f>'FG TYPE'!B41</f>
        <v>W03-71010064-Y</v>
      </c>
      <c r="B104" s="295" t="str">
        <f>'FG TYPE'!C41</f>
        <v>MB50</v>
      </c>
      <c r="C104" s="233">
        <f>SUM(B105)</f>
        <v>202787</v>
      </c>
      <c r="D104" s="234">
        <f>SUM(D105)</f>
        <v>0</v>
      </c>
      <c r="E104" s="234">
        <f t="shared" ref="E104:AH104" si="34">SUM(E105)</f>
        <v>0</v>
      </c>
      <c r="F104" s="234">
        <f t="shared" si="34"/>
        <v>0</v>
      </c>
      <c r="G104" s="234">
        <f t="shared" si="34"/>
        <v>0</v>
      </c>
      <c r="H104" s="234">
        <f t="shared" si="34"/>
        <v>0</v>
      </c>
      <c r="I104" s="234">
        <f t="shared" si="34"/>
        <v>0</v>
      </c>
      <c r="J104" s="234">
        <f t="shared" si="34"/>
        <v>16197</v>
      </c>
      <c r="K104" s="234">
        <f t="shared" si="34"/>
        <v>29307</v>
      </c>
      <c r="L104" s="234">
        <f t="shared" si="34"/>
        <v>16167</v>
      </c>
      <c r="M104" s="234">
        <f t="shared" si="34"/>
        <v>0</v>
      </c>
      <c r="N104" s="234">
        <f t="shared" si="34"/>
        <v>0</v>
      </c>
      <c r="O104" s="234">
        <f t="shared" si="34"/>
        <v>0</v>
      </c>
      <c r="P104" s="234">
        <f t="shared" si="34"/>
        <v>0</v>
      </c>
      <c r="Q104" s="234">
        <f t="shared" si="34"/>
        <v>0</v>
      </c>
      <c r="R104" s="234">
        <f t="shared" si="34"/>
        <v>0</v>
      </c>
      <c r="S104" s="234">
        <f t="shared" si="34"/>
        <v>0</v>
      </c>
      <c r="T104" s="234">
        <f t="shared" si="34"/>
        <v>0</v>
      </c>
      <c r="U104" s="234">
        <f t="shared" si="34"/>
        <v>0</v>
      </c>
      <c r="V104" s="234">
        <f t="shared" si="34"/>
        <v>0</v>
      </c>
      <c r="W104" s="234">
        <f t="shared" si="34"/>
        <v>8700</v>
      </c>
      <c r="X104" s="234">
        <f t="shared" si="34"/>
        <v>29762</v>
      </c>
      <c r="Y104" s="234">
        <f t="shared" si="34"/>
        <v>27854</v>
      </c>
      <c r="Z104" s="234">
        <f t="shared" si="34"/>
        <v>15300</v>
      </c>
      <c r="AA104" s="234">
        <f t="shared" si="34"/>
        <v>0</v>
      </c>
      <c r="AB104" s="234">
        <f t="shared" si="34"/>
        <v>11500</v>
      </c>
      <c r="AC104" s="234">
        <f t="shared" si="34"/>
        <v>0</v>
      </c>
      <c r="AD104" s="234">
        <f t="shared" si="34"/>
        <v>21718</v>
      </c>
      <c r="AE104" s="234">
        <f t="shared" si="34"/>
        <v>26282</v>
      </c>
      <c r="AF104" s="234">
        <f t="shared" si="34"/>
        <v>0</v>
      </c>
      <c r="AG104" s="234">
        <f t="shared" si="34"/>
        <v>0</v>
      </c>
      <c r="AH104" s="234">
        <f t="shared" si="34"/>
        <v>0</v>
      </c>
    </row>
    <row r="105" spans="2:34">
      <c r="B105" s="222">
        <f>SUM(D105:AG105)</f>
        <v>202787</v>
      </c>
      <c r="C105" s="232" t="str">
        <f>'FG TYPE'!E41</f>
        <v>Y01</v>
      </c>
      <c r="D105" s="222">
        <f>SUMIFS('Job Number'!$K$2:$K$290,'Job Number'!$A$2:$A$290,'Line Output'!D$1,'Job Number'!$B$2:$B$290,'Line Output'!$C105,'Job Number'!$E$2:$E$290,'Line Output'!$A$104)</f>
        <v>0</v>
      </c>
      <c r="E105" s="222">
        <f>SUMIFS('Job Number'!$K$2:$K$290,'Job Number'!$A$2:$A$290,'Line Output'!E$1,'Job Number'!$B$2:$B$290,'Line Output'!$C105,'Job Number'!$E$2:$E$290,'Line Output'!$A$104)</f>
        <v>0</v>
      </c>
      <c r="F105" s="222">
        <f>SUMIFS('Job Number'!$K$2:$K$290,'Job Number'!$A$2:$A$290,'Line Output'!F$1,'Job Number'!$B$2:$B$290,'Line Output'!$C105,'Job Number'!$E$2:$E$290,'Line Output'!$A$104)</f>
        <v>0</v>
      </c>
      <c r="G105" s="222">
        <f>SUMIFS('Job Number'!$K$2:$K$290,'Job Number'!$A$2:$A$290,'Line Output'!G$1,'Job Number'!$B$2:$B$290,'Line Output'!$C105,'Job Number'!$E$2:$E$290,'Line Output'!$A$104)</f>
        <v>0</v>
      </c>
      <c r="H105" s="222">
        <f>SUMIFS('Job Number'!$K$2:$K$290,'Job Number'!$A$2:$A$290,'Line Output'!H$1,'Job Number'!$B$2:$B$290,'Line Output'!$C105,'Job Number'!$E$2:$E$290,'Line Output'!$A$104)</f>
        <v>0</v>
      </c>
      <c r="I105" s="222">
        <f>SUMIFS('Job Number'!$K$2:$K$290,'Job Number'!$A$2:$A$290,'Line Output'!I$1,'Job Number'!$B$2:$B$290,'Line Output'!$C105,'Job Number'!$E$2:$E$290,'Line Output'!$A$104)</f>
        <v>0</v>
      </c>
      <c r="J105" s="222">
        <f>SUMIFS('Job Number'!$K$2:$K$290,'Job Number'!$A$2:$A$290,'Line Output'!J$1,'Job Number'!$B$2:$B$290,'Line Output'!$C105,'Job Number'!$E$2:$E$290,'Line Output'!$A$104)</f>
        <v>16197</v>
      </c>
      <c r="K105" s="222">
        <f>SUMIFS('Job Number'!$K$2:$K$290,'Job Number'!$A$2:$A$290,'Line Output'!K$1,'Job Number'!$B$2:$B$290,'Line Output'!$C105,'Job Number'!$E$2:$E$290,'Line Output'!$A$104)</f>
        <v>29307</v>
      </c>
      <c r="L105" s="222">
        <f>SUMIFS('Job Number'!$K$2:$K$290,'Job Number'!$A$2:$A$290,'Line Output'!L$1,'Job Number'!$B$2:$B$290,'Line Output'!$C105,'Job Number'!$E$2:$E$290,'Line Output'!$A$104)</f>
        <v>16167</v>
      </c>
      <c r="M105" s="222">
        <f>SUMIFS('Job Number'!$K$2:$K$290,'Job Number'!$A$2:$A$290,'Line Output'!M$1,'Job Number'!$B$2:$B$290,'Line Output'!$C105,'Job Number'!$E$2:$E$290,'Line Output'!$A$104)</f>
        <v>0</v>
      </c>
      <c r="N105" s="222">
        <f>SUMIFS('Job Number'!$K$2:$K$290,'Job Number'!$A$2:$A$290,'Line Output'!N$1,'Job Number'!$B$2:$B$290,'Line Output'!$C105,'Job Number'!$E$2:$E$290,'Line Output'!$A$104)</f>
        <v>0</v>
      </c>
      <c r="O105" s="222">
        <f>SUMIFS('Job Number'!$K$2:$K$290,'Job Number'!$A$2:$A$290,'Line Output'!O$1,'Job Number'!$B$2:$B$290,'Line Output'!$C105,'Job Number'!$E$2:$E$290,'Line Output'!$A$104)</f>
        <v>0</v>
      </c>
      <c r="P105" s="222">
        <f>SUMIFS('Job Number'!$K$2:$K$290,'Job Number'!$A$2:$A$290,'Line Output'!P$1,'Job Number'!$B$2:$B$290,'Line Output'!$C105,'Job Number'!$E$2:$E$290,'Line Output'!$A$104)</f>
        <v>0</v>
      </c>
      <c r="Q105" s="222">
        <f>SUMIFS('Job Number'!$K$2:$K$290,'Job Number'!$A$2:$A$290,'Line Output'!Q$1,'Job Number'!$B$2:$B$290,'Line Output'!$C105,'Job Number'!$E$2:$E$290,'Line Output'!$A$104)</f>
        <v>0</v>
      </c>
      <c r="R105" s="222">
        <f>SUMIFS('Job Number'!$K$2:$K$290,'Job Number'!$A$2:$A$290,'Line Output'!R$1,'Job Number'!$B$2:$B$290,'Line Output'!$C105,'Job Number'!$E$2:$E$290,'Line Output'!$A$104)</f>
        <v>0</v>
      </c>
      <c r="S105" s="222">
        <f>SUMIFS('Job Number'!$K$2:$K$290,'Job Number'!$A$2:$A$290,'Line Output'!S$1,'Job Number'!$B$2:$B$290,'Line Output'!$C105,'Job Number'!$E$2:$E$290,'Line Output'!$A$104)</f>
        <v>0</v>
      </c>
      <c r="T105" s="222">
        <f>SUMIFS('Job Number'!$K$2:$K$290,'Job Number'!$A$2:$A$290,'Line Output'!T$1,'Job Number'!$B$2:$B$290,'Line Output'!$C105,'Job Number'!$E$2:$E$290,'Line Output'!$A$104)</f>
        <v>0</v>
      </c>
      <c r="U105" s="222">
        <f>SUMIFS('Job Number'!$K$2:$K$290,'Job Number'!$A$2:$A$290,'Line Output'!U$1,'Job Number'!$B$2:$B$290,'Line Output'!$C105,'Job Number'!$E$2:$E$290,'Line Output'!$A$104)</f>
        <v>0</v>
      </c>
      <c r="V105" s="222">
        <f>SUMIFS('Job Number'!$K$2:$K$290,'Job Number'!$A$2:$A$290,'Line Output'!V$1,'Job Number'!$B$2:$B$290,'Line Output'!$C105,'Job Number'!$E$2:$E$290,'Line Output'!$A$104)</f>
        <v>0</v>
      </c>
      <c r="W105" s="222">
        <f>SUMIFS('Job Number'!$K$2:$K$290,'Job Number'!$A$2:$A$290,'Line Output'!W$1,'Job Number'!$B$2:$B$290,'Line Output'!$C105,'Job Number'!$E$2:$E$290,'Line Output'!$A$104)</f>
        <v>8700</v>
      </c>
      <c r="X105" s="222">
        <f>SUMIFS('Job Number'!$K$2:$K$290,'Job Number'!$A$2:$A$290,'Line Output'!X$1,'Job Number'!$B$2:$B$290,'Line Output'!$C105,'Job Number'!$E$2:$E$290,'Line Output'!$A$104)</f>
        <v>29762</v>
      </c>
      <c r="Y105" s="222">
        <f>SUMIFS('Job Number'!$K$2:$K$290,'Job Number'!$A$2:$A$290,'Line Output'!Y$1,'Job Number'!$B$2:$B$290,'Line Output'!$C105,'Job Number'!$E$2:$E$290,'Line Output'!$A$104)</f>
        <v>27854</v>
      </c>
      <c r="Z105" s="222">
        <f>SUMIFS('Job Number'!$K$2:$K$290,'Job Number'!$A$2:$A$290,'Line Output'!Z$1,'Job Number'!$B$2:$B$290,'Line Output'!$C105,'Job Number'!$E$2:$E$290,'Line Output'!$A$104)</f>
        <v>15300</v>
      </c>
      <c r="AA105" s="222">
        <f>SUMIFS('Job Number'!$K$2:$K$290,'Job Number'!$A$2:$A$290,'Line Output'!AA$1,'Job Number'!$B$2:$B$290,'Line Output'!$C105,'Job Number'!$E$2:$E$290,'Line Output'!$A$104)</f>
        <v>0</v>
      </c>
      <c r="AB105" s="222">
        <f>SUMIFS('Job Number'!$K$2:$K$290,'Job Number'!$A$2:$A$290,'Line Output'!AB$1,'Job Number'!$B$2:$B$290,'Line Output'!$C105,'Job Number'!$E$2:$E$290,'Line Output'!$A$104)</f>
        <v>11500</v>
      </c>
      <c r="AC105" s="222">
        <f>SUMIFS('Job Number'!$K$2:$K$290,'Job Number'!$A$2:$A$290,'Line Output'!AC$1,'Job Number'!$B$2:$B$290,'Line Output'!$C105,'Job Number'!$E$2:$E$290,'Line Output'!$A$104)</f>
        <v>0</v>
      </c>
      <c r="AD105" s="222">
        <f>SUMIFS('Job Number'!$K$2:$K$290,'Job Number'!$A$2:$A$290,'Line Output'!AD$1,'Job Number'!$B$2:$B$290,'Line Output'!$C105,'Job Number'!$E$2:$E$290,'Line Output'!$A$104)</f>
        <v>21718</v>
      </c>
      <c r="AE105" s="222">
        <f>SUMIFS('Job Number'!$K$2:$K$290,'Job Number'!$A$2:$A$290,'Line Output'!AE$1,'Job Number'!$B$2:$B$290,'Line Output'!$C105,'Job Number'!$E$2:$E$290,'Line Output'!$A$104)</f>
        <v>26282</v>
      </c>
      <c r="AF105" s="222">
        <f>SUMIFS('Job Number'!$K$2:$K$290,'Job Number'!$A$2:$A$290,'Line Output'!AF$1,'Job Number'!$B$2:$B$290,'Line Output'!$C105,'Job Number'!$E$2:$E$290,'Line Output'!$A$104)</f>
        <v>0</v>
      </c>
      <c r="AG105" s="222">
        <f>SUMIFS('Job Number'!$K$2:$K$290,'Job Number'!$A$2:$A$290,'Line Output'!AG$1,'Job Number'!$B$2:$B$290,'Line Output'!$C105,'Job Number'!$E$2:$E$290,'Line Output'!$A$104)</f>
        <v>0</v>
      </c>
      <c r="AH105" s="222">
        <f>SUMIFS('Job Number'!$K$2:$K$290,'Job Number'!$A$2:$A$290,'Line Output'!AH$1,'Job Number'!$B$2:$B$290,'Line Output'!$C105,'Job Number'!$E$2:$E$290,'Line Output'!$A$104)</f>
        <v>0</v>
      </c>
    </row>
    <row r="106" spans="2:34">
      <c r="B106" s="222"/>
      <c r="C106" s="23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</row>
    <row r="107" ht="13.5" customHeight="1" spans="1:34">
      <c r="A107" s="294" t="str">
        <f>'FG TYPE'!B42</f>
        <v>W03-71010075-Y</v>
      </c>
      <c r="B107" s="295" t="str">
        <f>'FG TYPE'!C42</f>
        <v>BL98</v>
      </c>
      <c r="C107" s="233">
        <f>SUM(B108)</f>
        <v>3291</v>
      </c>
      <c r="D107" s="234">
        <f>SUM(D108)</f>
        <v>0</v>
      </c>
      <c r="E107" s="234">
        <f t="shared" ref="E107:AH107" si="35">SUM(E108)</f>
        <v>0</v>
      </c>
      <c r="F107" s="234">
        <f t="shared" si="35"/>
        <v>0</v>
      </c>
      <c r="G107" s="234">
        <f t="shared" si="35"/>
        <v>0</v>
      </c>
      <c r="H107" s="234">
        <f t="shared" si="35"/>
        <v>0</v>
      </c>
      <c r="I107" s="234">
        <f t="shared" si="35"/>
        <v>0</v>
      </c>
      <c r="J107" s="234">
        <f t="shared" si="35"/>
        <v>3291</v>
      </c>
      <c r="K107" s="234">
        <f t="shared" si="35"/>
        <v>0</v>
      </c>
      <c r="L107" s="234">
        <f t="shared" si="35"/>
        <v>0</v>
      </c>
      <c r="M107" s="234">
        <f t="shared" si="35"/>
        <v>0</v>
      </c>
      <c r="N107" s="234">
        <f t="shared" si="35"/>
        <v>0</v>
      </c>
      <c r="O107" s="234">
        <f t="shared" si="35"/>
        <v>0</v>
      </c>
      <c r="P107" s="234">
        <f t="shared" si="35"/>
        <v>0</v>
      </c>
      <c r="Q107" s="234">
        <f t="shared" si="35"/>
        <v>0</v>
      </c>
      <c r="R107" s="234">
        <f t="shared" si="35"/>
        <v>0</v>
      </c>
      <c r="S107" s="234">
        <f t="shared" si="35"/>
        <v>0</v>
      </c>
      <c r="T107" s="234">
        <f t="shared" si="35"/>
        <v>0</v>
      </c>
      <c r="U107" s="234">
        <f t="shared" si="35"/>
        <v>0</v>
      </c>
      <c r="V107" s="234">
        <f t="shared" si="35"/>
        <v>0</v>
      </c>
      <c r="W107" s="234">
        <f t="shared" si="35"/>
        <v>0</v>
      </c>
      <c r="X107" s="234">
        <f t="shared" si="35"/>
        <v>0</v>
      </c>
      <c r="Y107" s="234">
        <f t="shared" si="35"/>
        <v>0</v>
      </c>
      <c r="Z107" s="234">
        <f t="shared" si="35"/>
        <v>0</v>
      </c>
      <c r="AA107" s="234">
        <f t="shared" si="35"/>
        <v>0</v>
      </c>
      <c r="AB107" s="234">
        <f t="shared" si="35"/>
        <v>0</v>
      </c>
      <c r="AC107" s="234">
        <f t="shared" si="35"/>
        <v>0</v>
      </c>
      <c r="AD107" s="234">
        <f t="shared" si="35"/>
        <v>0</v>
      </c>
      <c r="AE107" s="234">
        <f t="shared" si="35"/>
        <v>0</v>
      </c>
      <c r="AF107" s="234">
        <f t="shared" si="35"/>
        <v>0</v>
      </c>
      <c r="AG107" s="234">
        <f t="shared" si="35"/>
        <v>0</v>
      </c>
      <c r="AH107" s="234">
        <f t="shared" si="35"/>
        <v>0</v>
      </c>
    </row>
    <row r="108" spans="2:34">
      <c r="B108" s="222">
        <f>SUM(D108:AG108)</f>
        <v>3291</v>
      </c>
      <c r="C108" s="232" t="str">
        <f>'FG TYPE'!E42</f>
        <v>Y01</v>
      </c>
      <c r="D108" s="222">
        <f>SUMIFS('Job Number'!$K$2:$K$290,'Job Number'!$A$2:$A$290,'Line Output'!D$1,'Job Number'!$B$2:$B$290,'Line Output'!$C108,'Job Number'!$E$2:$E$290,'Line Output'!$A$107)</f>
        <v>0</v>
      </c>
      <c r="E108" s="222">
        <f>SUMIFS('Job Number'!$K$2:$K$290,'Job Number'!$A$2:$A$290,'Line Output'!E$1,'Job Number'!$B$2:$B$290,'Line Output'!$C108,'Job Number'!$E$2:$E$290,'Line Output'!$A$107)</f>
        <v>0</v>
      </c>
      <c r="F108" s="222">
        <f>SUMIFS('Job Number'!$K$2:$K$290,'Job Number'!$A$2:$A$290,'Line Output'!F$1,'Job Number'!$B$2:$B$290,'Line Output'!$C108,'Job Number'!$E$2:$E$290,'Line Output'!$A$107)</f>
        <v>0</v>
      </c>
      <c r="G108" s="222">
        <f>SUMIFS('Job Number'!$K$2:$K$290,'Job Number'!$A$2:$A$290,'Line Output'!G$1,'Job Number'!$B$2:$B$290,'Line Output'!$C108,'Job Number'!$E$2:$E$290,'Line Output'!$A$107)</f>
        <v>0</v>
      </c>
      <c r="H108" s="222">
        <f>SUMIFS('Job Number'!$K$2:$K$290,'Job Number'!$A$2:$A$290,'Line Output'!H$1,'Job Number'!$B$2:$B$290,'Line Output'!$C108,'Job Number'!$E$2:$E$290,'Line Output'!$A$107)</f>
        <v>0</v>
      </c>
      <c r="I108" s="222">
        <f>SUMIFS('Job Number'!$K$2:$K$290,'Job Number'!$A$2:$A$290,'Line Output'!I$1,'Job Number'!$B$2:$B$290,'Line Output'!$C108,'Job Number'!$E$2:$E$290,'Line Output'!$A$107)</f>
        <v>0</v>
      </c>
      <c r="J108" s="222">
        <f>SUMIFS('Job Number'!$K$2:$K$290,'Job Number'!$A$2:$A$290,'Line Output'!J$1,'Job Number'!$B$2:$B$290,'Line Output'!$C108,'Job Number'!$E$2:$E$290,'Line Output'!$A$107)</f>
        <v>3291</v>
      </c>
      <c r="K108" s="222">
        <f>SUMIFS('Job Number'!$K$2:$K$290,'Job Number'!$A$2:$A$290,'Line Output'!K$1,'Job Number'!$B$2:$B$290,'Line Output'!$C108,'Job Number'!$E$2:$E$290,'Line Output'!$A$107)</f>
        <v>0</v>
      </c>
      <c r="L108" s="222">
        <f>SUMIFS('Job Number'!$K$2:$K$290,'Job Number'!$A$2:$A$290,'Line Output'!L$1,'Job Number'!$B$2:$B$290,'Line Output'!$C108,'Job Number'!$E$2:$E$290,'Line Output'!$A$107)</f>
        <v>0</v>
      </c>
      <c r="M108" s="222">
        <f>SUMIFS('Job Number'!$K$2:$K$290,'Job Number'!$A$2:$A$290,'Line Output'!M$1,'Job Number'!$B$2:$B$290,'Line Output'!$C108,'Job Number'!$E$2:$E$290,'Line Output'!$A$107)</f>
        <v>0</v>
      </c>
      <c r="N108" s="222">
        <f>SUMIFS('Job Number'!$K$2:$K$290,'Job Number'!$A$2:$A$290,'Line Output'!N$1,'Job Number'!$B$2:$B$290,'Line Output'!$C108,'Job Number'!$E$2:$E$290,'Line Output'!$A$107)</f>
        <v>0</v>
      </c>
      <c r="O108" s="222">
        <f>SUMIFS('Job Number'!$K$2:$K$290,'Job Number'!$A$2:$A$290,'Line Output'!O$1,'Job Number'!$B$2:$B$290,'Line Output'!$C108,'Job Number'!$E$2:$E$290,'Line Output'!$A$107)</f>
        <v>0</v>
      </c>
      <c r="P108" s="222">
        <f>SUMIFS('Job Number'!$K$2:$K$290,'Job Number'!$A$2:$A$290,'Line Output'!P$1,'Job Number'!$B$2:$B$290,'Line Output'!$C108,'Job Number'!$E$2:$E$290,'Line Output'!$A$107)</f>
        <v>0</v>
      </c>
      <c r="Q108" s="222">
        <f>SUMIFS('Job Number'!$K$2:$K$290,'Job Number'!$A$2:$A$290,'Line Output'!Q$1,'Job Number'!$B$2:$B$290,'Line Output'!$C108,'Job Number'!$E$2:$E$290,'Line Output'!$A$107)</f>
        <v>0</v>
      </c>
      <c r="R108" s="222">
        <f>SUMIFS('Job Number'!$K$2:$K$290,'Job Number'!$A$2:$A$290,'Line Output'!R$1,'Job Number'!$B$2:$B$290,'Line Output'!$C108,'Job Number'!$E$2:$E$290,'Line Output'!$A$107)</f>
        <v>0</v>
      </c>
      <c r="S108" s="222">
        <f>SUMIFS('Job Number'!$K$2:$K$290,'Job Number'!$A$2:$A$290,'Line Output'!S$1,'Job Number'!$B$2:$B$290,'Line Output'!$C108,'Job Number'!$E$2:$E$290,'Line Output'!$A$107)</f>
        <v>0</v>
      </c>
      <c r="T108" s="222">
        <f>SUMIFS('Job Number'!$K$2:$K$290,'Job Number'!$A$2:$A$290,'Line Output'!T$1,'Job Number'!$B$2:$B$290,'Line Output'!$C108,'Job Number'!$E$2:$E$290,'Line Output'!$A$107)</f>
        <v>0</v>
      </c>
      <c r="U108" s="222">
        <f>SUMIFS('Job Number'!$K$2:$K$290,'Job Number'!$A$2:$A$290,'Line Output'!U$1,'Job Number'!$B$2:$B$290,'Line Output'!$C108,'Job Number'!$E$2:$E$290,'Line Output'!$A$107)</f>
        <v>0</v>
      </c>
      <c r="V108" s="222">
        <f>SUMIFS('Job Number'!$K$2:$K$290,'Job Number'!$A$2:$A$290,'Line Output'!V$1,'Job Number'!$B$2:$B$290,'Line Output'!$C108,'Job Number'!$E$2:$E$290,'Line Output'!$A$107)</f>
        <v>0</v>
      </c>
      <c r="W108" s="222">
        <f>SUMIFS('Job Number'!$K$2:$K$290,'Job Number'!$A$2:$A$290,'Line Output'!W$1,'Job Number'!$B$2:$B$290,'Line Output'!$C108,'Job Number'!$E$2:$E$290,'Line Output'!$A$107)</f>
        <v>0</v>
      </c>
      <c r="X108" s="222">
        <f>SUMIFS('Job Number'!$K$2:$K$290,'Job Number'!$A$2:$A$290,'Line Output'!X$1,'Job Number'!$B$2:$B$290,'Line Output'!$C108,'Job Number'!$E$2:$E$290,'Line Output'!$A$107)</f>
        <v>0</v>
      </c>
      <c r="Y108" s="222">
        <f>SUMIFS('Job Number'!$K$2:$K$290,'Job Number'!$A$2:$A$290,'Line Output'!Y$1,'Job Number'!$B$2:$B$290,'Line Output'!$C108,'Job Number'!$E$2:$E$290,'Line Output'!$A$107)</f>
        <v>0</v>
      </c>
      <c r="Z108" s="222">
        <f>SUMIFS('Job Number'!$K$2:$K$290,'Job Number'!$A$2:$A$290,'Line Output'!Z$1,'Job Number'!$B$2:$B$290,'Line Output'!$C108,'Job Number'!$E$2:$E$290,'Line Output'!$A$107)</f>
        <v>0</v>
      </c>
      <c r="AA108" s="222">
        <f>SUMIFS('Job Number'!$K$2:$K$290,'Job Number'!$A$2:$A$290,'Line Output'!AA$1,'Job Number'!$B$2:$B$290,'Line Output'!$C108,'Job Number'!$E$2:$E$290,'Line Output'!$A$107)</f>
        <v>0</v>
      </c>
      <c r="AB108" s="222">
        <f>SUMIFS('Job Number'!$K$2:$K$290,'Job Number'!$A$2:$A$290,'Line Output'!AB$1,'Job Number'!$B$2:$B$290,'Line Output'!$C108,'Job Number'!$E$2:$E$290,'Line Output'!$A$107)</f>
        <v>0</v>
      </c>
      <c r="AC108" s="222">
        <f>SUMIFS('Job Number'!$K$2:$K$290,'Job Number'!$A$2:$A$290,'Line Output'!AC$1,'Job Number'!$B$2:$B$290,'Line Output'!$C108,'Job Number'!$E$2:$E$290,'Line Output'!$A$107)</f>
        <v>0</v>
      </c>
      <c r="AD108" s="222">
        <f>SUMIFS('Job Number'!$K$2:$K$290,'Job Number'!$A$2:$A$290,'Line Output'!AD$1,'Job Number'!$B$2:$B$290,'Line Output'!$C108,'Job Number'!$E$2:$E$290,'Line Output'!$A$107)</f>
        <v>0</v>
      </c>
      <c r="AE108" s="222">
        <f>SUMIFS('Job Number'!$K$2:$K$290,'Job Number'!$A$2:$A$290,'Line Output'!AE$1,'Job Number'!$B$2:$B$290,'Line Output'!$C108,'Job Number'!$E$2:$E$290,'Line Output'!$A$107)</f>
        <v>0</v>
      </c>
      <c r="AF108" s="222">
        <f>SUMIFS('Job Number'!$K$2:$K$290,'Job Number'!$A$2:$A$290,'Line Output'!AF$1,'Job Number'!$B$2:$B$290,'Line Output'!$C108,'Job Number'!$E$2:$E$290,'Line Output'!$A$107)</f>
        <v>0</v>
      </c>
      <c r="AG108" s="222">
        <f>SUMIFS('Job Number'!$K$2:$K$290,'Job Number'!$A$2:$A$290,'Line Output'!AG$1,'Job Number'!$B$2:$B$290,'Line Output'!$C108,'Job Number'!$E$2:$E$290,'Line Output'!$A$107)</f>
        <v>0</v>
      </c>
      <c r="AH108" s="222">
        <f>SUMIFS('Job Number'!$K$2:$K$290,'Job Number'!$A$2:$A$290,'Line Output'!AH$1,'Job Number'!$B$2:$B$290,'Line Output'!$C108,'Job Number'!$E$2:$E$290,'Line Output'!$A$107)</f>
        <v>0</v>
      </c>
    </row>
    <row r="109" spans="2:34">
      <c r="B109" s="222"/>
      <c r="C109" s="232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</row>
    <row r="110" spans="2:34">
      <c r="B110" s="222"/>
      <c r="C110" s="23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</row>
    <row r="111" spans="1:34">
      <c r="A111" s="217"/>
      <c r="B111" s="222"/>
      <c r="C111" s="23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</row>
    <row r="112" spans="1:34">
      <c r="A112" s="217"/>
      <c r="B112" s="222"/>
      <c r="C112" s="23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</row>
    <row r="113" spans="1:34">
      <c r="A113" s="217"/>
      <c r="B113" s="236" t="s">
        <v>42</v>
      </c>
      <c r="C113" s="237">
        <f>SUM(C2:C27)</f>
        <v>11397.3</v>
      </c>
      <c r="D113" s="238" t="s">
        <v>43</v>
      </c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</row>
    <row r="114" spans="1:34">
      <c r="A114" s="217"/>
      <c r="B114" s="222"/>
      <c r="C114" s="23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</row>
    <row r="115" ht="17.25" customHeight="1" spans="1:34">
      <c r="A115" s="217"/>
      <c r="B115" s="236" t="s">
        <v>44</v>
      </c>
      <c r="C115" s="239">
        <f>SUM(C44:C96)</f>
        <v>730614</v>
      </c>
      <c r="D115" s="238" t="s">
        <v>45</v>
      </c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</row>
    <row r="116" ht="17.25" customHeight="1" spans="1:34">
      <c r="A116" s="217"/>
      <c r="B116" s="222"/>
      <c r="C116" s="23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</row>
    <row r="117" ht="17.25" customHeight="1" spans="1:34">
      <c r="A117" s="217"/>
      <c r="B117" s="222"/>
      <c r="C117" s="23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</row>
    <row r="118" ht="17.25" customHeight="1" spans="1:34">
      <c r="A118" s="217"/>
      <c r="B118" s="222"/>
      <c r="C118" s="23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</row>
    <row r="119" ht="17.25" customHeight="1" spans="1:34">
      <c r="A119" s="217"/>
      <c r="B119" s="222"/>
      <c r="C119" s="23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</row>
    <row r="120" ht="17.25" customHeight="1" spans="1:34">
      <c r="A120" s="217"/>
      <c r="B120" s="222"/>
      <c r="C120" s="240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</row>
    <row r="121" ht="17.25" customHeight="1" spans="1:34">
      <c r="A121" s="217"/>
      <c r="B121" s="222"/>
      <c r="C121" s="23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</row>
    <row r="122" ht="17.25" customHeight="1" spans="1:34">
      <c r="A122" s="217"/>
      <c r="B122" s="222"/>
      <c r="C122" s="240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</row>
    <row r="123" ht="17.25" customHeight="1" spans="1:34">
      <c r="A123" s="217"/>
      <c r="B123" s="222"/>
      <c r="C123" s="240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</row>
    <row r="124" ht="17.25" customHeight="1" spans="1:34">
      <c r="A124" s="217"/>
      <c r="B124" s="222"/>
      <c r="C124" s="240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</row>
    <row r="125" ht="17.25" customHeight="1" spans="1:34">
      <c r="A125" s="217"/>
      <c r="B125" s="222"/>
      <c r="C125" s="240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</row>
    <row r="126" ht="17.25" customHeight="1" spans="1:34">
      <c r="A126" s="217"/>
      <c r="B126" s="222"/>
      <c r="C126" s="240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</row>
    <row r="127" ht="17.25" customHeight="1" spans="1:34">
      <c r="A127" s="217"/>
      <c r="B127" s="222"/>
      <c r="C127" s="240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</row>
  </sheetData>
  <autoFilter ref="B1:B128">
    <extLst/>
  </autoFilter>
  <pageMargins left="0.708661417322835" right="0.708661417322835" top="0" bottom="0" header="0.31496062992126" footer="0.31496062992126"/>
  <pageSetup paperSize="9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FF00"/>
  </sheetPr>
  <dimension ref="A1:AH180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P64" sqref="P64"/>
    </sheetView>
  </sheetViews>
  <sheetFormatPr defaultColWidth="9" defaultRowHeight="15"/>
  <cols>
    <col min="1" max="1" width="20.7142857142857" style="216" customWidth="1"/>
    <col min="2" max="2" width="13.4285714285714" style="217" customWidth="1"/>
    <col min="3" max="3" width="13.5714285714286" style="3" customWidth="1"/>
    <col min="4" max="31" width="9.14285714285714" style="3"/>
    <col min="32" max="34" width="9.14285714285714" style="3" customWidth="1"/>
    <col min="35" max="16384" width="9.14285714285714" style="3"/>
  </cols>
  <sheetData>
    <row r="1" spans="2:34">
      <c r="B1" s="216" t="s">
        <v>40</v>
      </c>
      <c r="D1" s="214">
        <v>45352</v>
      </c>
      <c r="E1" s="214">
        <v>45353</v>
      </c>
      <c r="F1" s="214">
        <v>45354</v>
      </c>
      <c r="G1" s="214">
        <v>45355</v>
      </c>
      <c r="H1" s="214">
        <v>45356</v>
      </c>
      <c r="I1" s="214">
        <v>45357</v>
      </c>
      <c r="J1" s="214">
        <v>45358</v>
      </c>
      <c r="K1" s="214">
        <v>45359</v>
      </c>
      <c r="L1" s="214">
        <v>45360</v>
      </c>
      <c r="M1" s="214">
        <v>45361</v>
      </c>
      <c r="N1" s="214">
        <v>45362</v>
      </c>
      <c r="O1" s="214">
        <v>45363</v>
      </c>
      <c r="P1" s="214">
        <v>45364</v>
      </c>
      <c r="Q1" s="214">
        <v>45365</v>
      </c>
      <c r="R1" s="214">
        <v>45366</v>
      </c>
      <c r="S1" s="214">
        <v>45367</v>
      </c>
      <c r="T1" s="214">
        <v>45368</v>
      </c>
      <c r="U1" s="214">
        <v>45369</v>
      </c>
      <c r="V1" s="214">
        <v>45370</v>
      </c>
      <c r="W1" s="214">
        <v>45371</v>
      </c>
      <c r="X1" s="214">
        <v>45372</v>
      </c>
      <c r="Y1" s="214">
        <v>45373</v>
      </c>
      <c r="Z1" s="214">
        <v>45374</v>
      </c>
      <c r="AA1" s="214">
        <v>45375</v>
      </c>
      <c r="AB1" s="214">
        <v>45376</v>
      </c>
      <c r="AC1" s="214">
        <v>45377</v>
      </c>
      <c r="AD1" s="214">
        <v>45378</v>
      </c>
      <c r="AE1" s="214">
        <v>45379</v>
      </c>
      <c r="AF1" s="214">
        <v>45380</v>
      </c>
      <c r="AG1" s="214">
        <v>45381</v>
      </c>
      <c r="AH1" s="214">
        <v>45382</v>
      </c>
    </row>
    <row r="2" spans="1:34">
      <c r="A2" s="296" t="str">
        <f>'FG TYPE'!B2</f>
        <v>W01-03000027</v>
      </c>
      <c r="B2" s="219">
        <f>SUM(D2:AG2)</f>
        <v>1.94</v>
      </c>
      <c r="C2" s="3" t="s">
        <v>46</v>
      </c>
      <c r="D2" s="220">
        <f>SUMIFS('Job Number'!$K$2:$K$290,'Job Number'!$A$2:$A$290,'Product Result'!D$1,'Job Number'!$E$2:$E$290,'Product Result'!$A$2)</f>
        <v>0</v>
      </c>
      <c r="E2" s="220">
        <f>SUMIFS('Job Number'!$K$2:$K$290,'Job Number'!$A$2:$A$290,'Product Result'!E$1,'Job Number'!$E$2:$E$290,'Product Result'!$A$2)</f>
        <v>0</v>
      </c>
      <c r="F2" s="220">
        <f>SUMIFS('Job Number'!$K$2:$K$290,'Job Number'!$A$2:$A$290,'Product Result'!F$1,'Job Number'!$E$2:$E$290,'Product Result'!$A$2)</f>
        <v>0</v>
      </c>
      <c r="G2" s="220">
        <f>SUMIFS('Job Number'!$K$2:$K$290,'Job Number'!$A$2:$A$290,'Product Result'!G$1,'Job Number'!$E$2:$E$290,'Product Result'!$A$2)</f>
        <v>0</v>
      </c>
      <c r="H2" s="220">
        <f>SUMIFS('Job Number'!$K$2:$K$290,'Job Number'!$A$2:$A$290,'Product Result'!H$1,'Job Number'!$E$2:$E$290,'Product Result'!$A$2)</f>
        <v>0</v>
      </c>
      <c r="I2" s="220">
        <f>SUMIFS('Job Number'!$K$2:$K$290,'Job Number'!$A$2:$A$290,'Product Result'!I$1,'Job Number'!$E$2:$E$290,'Product Result'!$A$2)</f>
        <v>0</v>
      </c>
      <c r="J2" s="220">
        <f>SUMIFS('Job Number'!$K$2:$K$290,'Job Number'!$A$2:$A$290,'Product Result'!J$1,'Job Number'!$E$2:$E$290,'Product Result'!$A$2)</f>
        <v>0</v>
      </c>
      <c r="K2" s="220">
        <f>SUMIFS('Job Number'!$K$2:$K$290,'Job Number'!$A$2:$A$290,'Product Result'!K$1,'Job Number'!$E$2:$E$290,'Product Result'!$A$2)</f>
        <v>0</v>
      </c>
      <c r="L2" s="220">
        <f>SUMIFS('Job Number'!$K$2:$K$290,'Job Number'!$A$2:$A$290,'Product Result'!L$1,'Job Number'!$E$2:$E$290,'Product Result'!$A$2)</f>
        <v>0</v>
      </c>
      <c r="M2" s="220">
        <f>SUMIFS('Job Number'!$K$2:$K$290,'Job Number'!$A$2:$A$290,'Product Result'!M$1,'Job Number'!$E$2:$E$290,'Product Result'!$A$2)</f>
        <v>0</v>
      </c>
      <c r="N2" s="220">
        <f>SUMIFS('Job Number'!$K$2:$K$290,'Job Number'!$A$2:$A$290,'Product Result'!N$1,'Job Number'!$E$2:$E$290,'Product Result'!$A$2)</f>
        <v>0</v>
      </c>
      <c r="O2" s="220">
        <f>SUMIFS('Job Number'!$K$2:$K$290,'Job Number'!$A$2:$A$290,'Product Result'!O$1,'Job Number'!$E$2:$E$290,'Product Result'!$A$2)</f>
        <v>0</v>
      </c>
      <c r="P2" s="220">
        <f>SUMIFS('Job Number'!$K$2:$K$290,'Job Number'!$A$2:$A$290,'Product Result'!P$1,'Job Number'!$E$2:$E$290,'Product Result'!$A$2)</f>
        <v>0</v>
      </c>
      <c r="Q2" s="220">
        <f>SUMIFS('Job Number'!$K$2:$K$290,'Job Number'!$A$2:$A$290,'Product Result'!Q$1,'Job Number'!$E$2:$E$290,'Product Result'!$A$2)</f>
        <v>0</v>
      </c>
      <c r="R2" s="220">
        <f>SUMIFS('Job Number'!$K$2:$K$290,'Job Number'!$A$2:$A$290,'Product Result'!R$1,'Job Number'!$E$2:$E$290,'Product Result'!$A$2)</f>
        <v>0</v>
      </c>
      <c r="S2" s="220">
        <f>SUMIFS('Job Number'!$K$2:$K$290,'Job Number'!$A$2:$A$290,'Product Result'!S$1,'Job Number'!$E$2:$E$290,'Product Result'!$A$2)</f>
        <v>0</v>
      </c>
      <c r="T2" s="220">
        <f>SUMIFS('Job Number'!$K$2:$K$290,'Job Number'!$A$2:$A$290,'Product Result'!T$1,'Job Number'!$E$2:$E$290,'Product Result'!$A$2)</f>
        <v>0</v>
      </c>
      <c r="U2" s="220">
        <f>SUMIFS('Job Number'!$K$2:$K$290,'Job Number'!$A$2:$A$290,'Product Result'!U$1,'Job Number'!$E$2:$E$290,'Product Result'!$A$2)</f>
        <v>0</v>
      </c>
      <c r="V2" s="220">
        <f>SUMIFS('Job Number'!$K$2:$K$290,'Job Number'!$A$2:$A$290,'Product Result'!V$1,'Job Number'!$E$2:$E$290,'Product Result'!$A$2)</f>
        <v>0</v>
      </c>
      <c r="W2" s="220">
        <f>SUMIFS('Job Number'!$K$2:$K$290,'Job Number'!$A$2:$A$290,'Product Result'!W$1,'Job Number'!$E$2:$E$290,'Product Result'!$A$2)</f>
        <v>0</v>
      </c>
      <c r="X2" s="220">
        <f>SUMIFS('Job Number'!$K$2:$K$290,'Job Number'!$A$2:$A$290,'Product Result'!X$1,'Job Number'!$E$2:$E$290,'Product Result'!$A$2)</f>
        <v>0</v>
      </c>
      <c r="Y2" s="220">
        <f>SUMIFS('Job Number'!$K$2:$K$290,'Job Number'!$A$2:$A$290,'Product Result'!Y$1,'Job Number'!$E$2:$E$290,'Product Result'!$A$2)</f>
        <v>0</v>
      </c>
      <c r="Z2" s="220">
        <f>SUMIFS('Job Number'!$K$2:$K$290,'Job Number'!$A$2:$A$290,'Product Result'!Z$1,'Job Number'!$E$2:$E$290,'Product Result'!$A$2)</f>
        <v>1.94</v>
      </c>
      <c r="AA2" s="220">
        <f>SUMIFS('Job Number'!$K$2:$K$290,'Job Number'!$A$2:$A$290,'Product Result'!AA$1,'Job Number'!$E$2:$E$290,'Product Result'!$A$2)</f>
        <v>0</v>
      </c>
      <c r="AB2" s="220">
        <f>SUMIFS('Job Number'!$K$2:$K$290,'Job Number'!$A$2:$A$290,'Product Result'!AB$1,'Job Number'!$E$2:$E$290,'Product Result'!$A$2)</f>
        <v>0</v>
      </c>
      <c r="AC2" s="220">
        <f>SUMIFS('Job Number'!$K$2:$K$290,'Job Number'!$A$2:$A$290,'Product Result'!AC$1,'Job Number'!$E$2:$E$290,'Product Result'!$A$2)</f>
        <v>0</v>
      </c>
      <c r="AD2" s="220">
        <f>SUMIFS('Job Number'!$K$2:$K$290,'Job Number'!$A$2:$A$290,'Product Result'!AD$1,'Job Number'!$E$2:$E$290,'Product Result'!$A$2)</f>
        <v>0</v>
      </c>
      <c r="AE2" s="220">
        <f>SUMIFS('Job Number'!$K$2:$K$290,'Job Number'!$A$2:$A$290,'Product Result'!AE$1,'Job Number'!$E$2:$E$290,'Product Result'!$A$2)</f>
        <v>0</v>
      </c>
      <c r="AF2" s="220">
        <f>SUMIFS('Job Number'!$K$2:$K$290,'Job Number'!$A$2:$A$290,'Product Result'!AF$1,'Job Number'!$E$2:$E$290,'Product Result'!$A$2)</f>
        <v>0</v>
      </c>
      <c r="AG2" s="220">
        <f>SUMIFS('Job Number'!$K$2:$K$290,'Job Number'!$A$2:$A$290,'Product Result'!AG$1,'Job Number'!$E$2:$E$290,'Product Result'!$A$2)</f>
        <v>0</v>
      </c>
      <c r="AH2" s="220">
        <f>SUMIFS('Job Number'!$K$2:$K$290,'Job Number'!$A$2:$A$290,'Product Result'!AH$1,'Job Number'!$E$2:$E$290,'Product Result'!$A$2)</f>
        <v>0</v>
      </c>
    </row>
    <row r="3" spans="1:34">
      <c r="A3" s="296" t="str">
        <f>'FG TYPE'!C2</f>
        <v>0,127 A</v>
      </c>
      <c r="B3" s="221">
        <f>IFERROR(B2/#REF!,0)</f>
        <v>0</v>
      </c>
      <c r="C3" s="3" t="s">
        <v>47</v>
      </c>
      <c r="D3" s="9" t="str">
        <f>IFERROR(D2/#REF!,"")</f>
        <v/>
      </c>
      <c r="E3" s="9" t="str">
        <f>IFERROR(E2/#REF!,"")</f>
        <v/>
      </c>
      <c r="F3" s="9" t="str">
        <f>IFERROR(F2/#REF!,"")</f>
        <v/>
      </c>
      <c r="G3" s="9" t="str">
        <f>IFERROR(G2/#REF!,"")</f>
        <v/>
      </c>
      <c r="H3" s="9" t="str">
        <f>IFERROR(H2/#REF!,"")</f>
        <v/>
      </c>
      <c r="I3" s="9" t="str">
        <f>IFERROR(I2/#REF!,"")</f>
        <v/>
      </c>
      <c r="J3" s="9" t="str">
        <f>IFERROR(J2/#REF!,"")</f>
        <v/>
      </c>
      <c r="K3" s="9" t="str">
        <f>IFERROR(K2/#REF!,"")</f>
        <v/>
      </c>
      <c r="L3" s="9" t="str">
        <f>IFERROR(L2/#REF!,"")</f>
        <v/>
      </c>
      <c r="M3" s="9" t="str">
        <f>IFERROR(M2/#REF!,"")</f>
        <v/>
      </c>
      <c r="N3" s="9" t="str">
        <f>IFERROR(N2/#REF!,"")</f>
        <v/>
      </c>
      <c r="O3" s="9" t="str">
        <f>IFERROR(O2/#REF!,"")</f>
        <v/>
      </c>
      <c r="P3" s="9" t="str">
        <f>IFERROR(P2/#REF!,"")</f>
        <v/>
      </c>
      <c r="Q3" s="9" t="str">
        <f>IFERROR(Q2/#REF!,"")</f>
        <v/>
      </c>
      <c r="R3" s="9" t="str">
        <f>IFERROR(R2/#REF!,"")</f>
        <v/>
      </c>
      <c r="S3" s="9" t="str">
        <f>IFERROR(S2/#REF!,"")</f>
        <v/>
      </c>
      <c r="T3" s="9" t="str">
        <f>IFERROR(T2/#REF!,"")</f>
        <v/>
      </c>
      <c r="U3" s="9" t="str">
        <f>IFERROR(U2/#REF!,"")</f>
        <v/>
      </c>
      <c r="V3" s="9" t="str">
        <f>IFERROR(V2/#REF!,"")</f>
        <v/>
      </c>
      <c r="W3" s="9" t="str">
        <f>IFERROR(W2/#REF!,"")</f>
        <v/>
      </c>
      <c r="X3" s="9" t="str">
        <f>IFERROR(X2/#REF!,"")</f>
        <v/>
      </c>
      <c r="Y3" s="9" t="str">
        <f>IFERROR(Y2/#REF!,"")</f>
        <v/>
      </c>
      <c r="Z3" s="9" t="str">
        <f>IFERROR(Z2/#REF!,"")</f>
        <v/>
      </c>
      <c r="AA3" s="9" t="str">
        <f>IFERROR(AA2/#REF!,"")</f>
        <v/>
      </c>
      <c r="AB3" s="9" t="str">
        <f>IFERROR(AB2/#REF!,"")</f>
        <v/>
      </c>
      <c r="AC3" s="9" t="str">
        <f>IFERROR(AC2/#REF!,"")</f>
        <v/>
      </c>
      <c r="AD3" s="9" t="str">
        <f>IFERROR(AD2/#REF!,"")</f>
        <v/>
      </c>
      <c r="AE3" s="9" t="str">
        <f>IFERROR(AE2/#REF!,"")</f>
        <v/>
      </c>
      <c r="AF3" s="9" t="str">
        <f>IFERROR(AF2/#REF!,"")</f>
        <v/>
      </c>
      <c r="AG3" s="9" t="str">
        <f>IFERROR(AG2/#REF!,"")</f>
        <v/>
      </c>
      <c r="AH3" s="9" t="str">
        <f>IFERROR(AH2/#REF!,"")</f>
        <v/>
      </c>
    </row>
    <row r="4" spans="2:34">
      <c r="B4" s="222">
        <f>SUM(D4:AG4)-AE4-X4-Q4-J4</f>
        <v>0</v>
      </c>
      <c r="C4" s="3" t="s">
        <v>48</v>
      </c>
      <c r="D4" s="200">
        <f>SUMIFS('Job Number'!$Q$2:$Q$290,'Job Number'!$A$2:$A$290,'Product Result'!D$1,'Job Number'!$E$2:$E$290,'Product Result'!$A$2)</f>
        <v>0</v>
      </c>
      <c r="E4" s="200">
        <f>SUMIFS('Job Number'!$Q$2:$Q$290,'Job Number'!$A$2:$A$290,'Product Result'!E$1,'Job Number'!$E$2:$E$290,'Product Result'!$A$2)</f>
        <v>0</v>
      </c>
      <c r="F4" s="200">
        <f>SUMIFS('Job Number'!$Q$2:$Q$290,'Job Number'!$A$2:$A$290,'Product Result'!F$1,'Job Number'!$E$2:$E$290,'Product Result'!$A$2)</f>
        <v>0</v>
      </c>
      <c r="G4" s="200">
        <f>SUMIFS('Job Number'!$Q$2:$Q$290,'Job Number'!$A$2:$A$290,'Product Result'!G$1,'Job Number'!$E$2:$E$290,'Product Result'!$A$2)</f>
        <v>0</v>
      </c>
      <c r="H4" s="200">
        <f>SUMIFS('Job Number'!$Q$2:$Q$290,'Job Number'!$A$2:$A$290,'Product Result'!H$1,'Job Number'!$E$2:$E$290,'Product Result'!$A$2)</f>
        <v>0</v>
      </c>
      <c r="I4" s="200">
        <f>SUMIFS('Job Number'!$Q$2:$Q$290,'Job Number'!$A$2:$A$290,'Product Result'!I$1,'Job Number'!$E$2:$E$290,'Product Result'!$A$2)</f>
        <v>0</v>
      </c>
      <c r="J4" s="200">
        <f>SUMIFS('Job Number'!$Q$2:$Q$290,'Job Number'!$A$2:$A$290,'Product Result'!J$1,'Job Number'!$E$2:$E$290,'Product Result'!$A$2)</f>
        <v>0</v>
      </c>
      <c r="K4" s="200">
        <f>SUMIFS('Job Number'!$Q$2:$Q$290,'Job Number'!$A$2:$A$290,'Product Result'!K$1,'Job Number'!$E$2:$E$290,'Product Result'!$A$2)</f>
        <v>0</v>
      </c>
      <c r="L4" s="200">
        <f>SUMIFS('Job Number'!$Q$2:$Q$290,'Job Number'!$A$2:$A$290,'Product Result'!L$1,'Job Number'!$E$2:$E$290,'Product Result'!$A$2)</f>
        <v>0</v>
      </c>
      <c r="M4" s="200">
        <f>SUMIFS('Job Number'!$Q$2:$Q$290,'Job Number'!$A$2:$A$290,'Product Result'!M$1,'Job Number'!$E$2:$E$290,'Product Result'!$A$2)</f>
        <v>0</v>
      </c>
      <c r="N4" s="200">
        <f>SUMIFS('Job Number'!$Q$2:$Q$290,'Job Number'!$A$2:$A$290,'Product Result'!N$1,'Job Number'!$E$2:$E$290,'Product Result'!$A$2)</f>
        <v>0</v>
      </c>
      <c r="O4" s="200">
        <f>SUMIFS('Job Number'!$Q$2:$Q$290,'Job Number'!$A$2:$A$290,'Product Result'!O$1,'Job Number'!$E$2:$E$290,'Product Result'!$A$2)</f>
        <v>0</v>
      </c>
      <c r="P4" s="200">
        <f>SUMIFS('Job Number'!$Q$2:$Q$290,'Job Number'!$A$2:$A$290,'Product Result'!P$1,'Job Number'!$E$2:$E$290,'Product Result'!$A$2)</f>
        <v>0</v>
      </c>
      <c r="Q4" s="200">
        <f>SUMIFS('Job Number'!$Q$2:$Q$290,'Job Number'!$A$2:$A$290,'Product Result'!Q$1,'Job Number'!$E$2:$E$290,'Product Result'!$A$2)</f>
        <v>0</v>
      </c>
      <c r="R4" s="200">
        <f>SUMIFS('Job Number'!$Q$2:$Q$290,'Job Number'!$A$2:$A$290,'Product Result'!R$1,'Job Number'!$E$2:$E$290,'Product Result'!$A$2)</f>
        <v>0</v>
      </c>
      <c r="S4" s="200">
        <f>SUMIFS('Job Number'!$Q$2:$Q$290,'Job Number'!$A$2:$A$290,'Product Result'!S$1,'Job Number'!$E$2:$E$290,'Product Result'!$A$2)</f>
        <v>0</v>
      </c>
      <c r="T4" s="200">
        <f>SUMIFS('Job Number'!$Q$2:$Q$290,'Job Number'!$A$2:$A$290,'Product Result'!T$1,'Job Number'!$E$2:$E$290,'Product Result'!$A$2)</f>
        <v>0</v>
      </c>
      <c r="U4" s="200">
        <f>SUMIFS('Job Number'!$Q$2:$Q$290,'Job Number'!$A$2:$A$290,'Product Result'!U$1,'Job Number'!$E$2:$E$290,'Product Result'!$A$2)</f>
        <v>0</v>
      </c>
      <c r="V4" s="200">
        <f>SUMIFS('Job Number'!$Q$2:$Q$290,'Job Number'!$A$2:$A$290,'Product Result'!V$1,'Job Number'!$E$2:$E$290,'Product Result'!$A$2)</f>
        <v>0</v>
      </c>
      <c r="W4" s="200">
        <f>SUMIFS('Job Number'!$Q$2:$Q$290,'Job Number'!$A$2:$A$290,'Product Result'!W$1,'Job Number'!$E$2:$E$290,'Product Result'!$A$2)</f>
        <v>0</v>
      </c>
      <c r="X4" s="200">
        <f>SUMIFS('Job Number'!$Q$2:$Q$290,'Job Number'!$A$2:$A$290,'Product Result'!X$1,'Job Number'!$E$2:$E$290,'Product Result'!$A$2)</f>
        <v>0</v>
      </c>
      <c r="Y4" s="200">
        <f>SUMIFS('Job Number'!$Q$2:$Q$290,'Job Number'!$A$2:$A$290,'Product Result'!Y$1,'Job Number'!$E$2:$E$290,'Product Result'!$A$2)</f>
        <v>0</v>
      </c>
      <c r="Z4" s="200">
        <f>SUMIFS('Job Number'!$Q$2:$Q$290,'Job Number'!$A$2:$A$290,'Product Result'!Z$1,'Job Number'!$E$2:$E$290,'Product Result'!$A$2)</f>
        <v>0</v>
      </c>
      <c r="AA4" s="200">
        <f>SUMIFS('Job Number'!$Q$2:$Q$290,'Job Number'!$A$2:$A$290,'Product Result'!AA$1,'Job Number'!$E$2:$E$290,'Product Result'!$A$2)</f>
        <v>0</v>
      </c>
      <c r="AB4" s="200">
        <f>SUMIFS('Job Number'!$Q$2:$Q$290,'Job Number'!$A$2:$A$290,'Product Result'!AB$1,'Job Number'!$E$2:$E$290,'Product Result'!$A$2)</f>
        <v>0</v>
      </c>
      <c r="AC4" s="200">
        <f>SUMIFS('Job Number'!$Q$2:$Q$290,'Job Number'!$A$2:$A$290,'Product Result'!AC$1,'Job Number'!$E$2:$E$290,'Product Result'!$A$2)</f>
        <v>0</v>
      </c>
      <c r="AD4" s="200">
        <f>SUMIFS('Job Number'!$Q$2:$Q$290,'Job Number'!$A$2:$A$290,'Product Result'!AD$1,'Job Number'!$E$2:$E$290,'Product Result'!$A$2)</f>
        <v>0</v>
      </c>
      <c r="AE4" s="200">
        <f>SUMIFS('Job Number'!$Q$2:$Q$290,'Job Number'!$A$2:$A$290,'Product Result'!AE$1,'Job Number'!$E$2:$E$290,'Product Result'!$A$2)</f>
        <v>0</v>
      </c>
      <c r="AF4" s="200">
        <f>SUMIFS('Job Number'!$Q$2:$Q$290,'Job Number'!$A$2:$A$290,'Product Result'!AF$1,'Job Number'!$E$2:$E$290,'Product Result'!$A$2)</f>
        <v>0</v>
      </c>
      <c r="AG4" s="200">
        <f>SUMIFS('Job Number'!$Q$2:$Q$290,'Job Number'!$A$2:$A$290,'Product Result'!AG$1,'Job Number'!$E$2:$E$290,'Product Result'!$A$2)</f>
        <v>0</v>
      </c>
      <c r="AH4" s="200">
        <f>SUMIFS('Job Number'!$Q$2:$Q$290,'Job Number'!$A$2:$A$290,'Product Result'!AH$1,'Job Number'!$E$2:$E$290,'Product Result'!$A$2)</f>
        <v>0</v>
      </c>
    </row>
    <row r="5" ht="15.75" spans="2:34">
      <c r="B5" s="221">
        <f>IFERROR(B4/B2,0)</f>
        <v>0</v>
      </c>
      <c r="C5" s="3" t="s">
        <v>49</v>
      </c>
      <c r="D5" s="223" t="str">
        <f t="shared" ref="D5:AH5" si="0">IFERROR(D4/D2,"")</f>
        <v/>
      </c>
      <c r="E5" s="223" t="str">
        <f t="shared" si="0"/>
        <v/>
      </c>
      <c r="F5" s="223" t="str">
        <f t="shared" si="0"/>
        <v/>
      </c>
      <c r="G5" s="223" t="str">
        <f t="shared" si="0"/>
        <v/>
      </c>
      <c r="H5" s="223" t="str">
        <f t="shared" si="0"/>
        <v/>
      </c>
      <c r="I5" s="223" t="str">
        <f t="shared" si="0"/>
        <v/>
      </c>
      <c r="J5" s="223" t="str">
        <f t="shared" si="0"/>
        <v/>
      </c>
      <c r="K5" s="223" t="str">
        <f t="shared" si="0"/>
        <v/>
      </c>
      <c r="L5" s="223" t="str">
        <f t="shared" si="0"/>
        <v/>
      </c>
      <c r="M5" s="223" t="str">
        <f t="shared" si="0"/>
        <v/>
      </c>
      <c r="N5" s="223" t="str">
        <f t="shared" si="0"/>
        <v/>
      </c>
      <c r="O5" s="223" t="str">
        <f t="shared" si="0"/>
        <v/>
      </c>
      <c r="P5" s="223" t="str">
        <f t="shared" si="0"/>
        <v/>
      </c>
      <c r="Q5" s="223" t="str">
        <f t="shared" si="0"/>
        <v/>
      </c>
      <c r="R5" s="223" t="str">
        <f t="shared" si="0"/>
        <v/>
      </c>
      <c r="S5" s="223" t="str">
        <f t="shared" si="0"/>
        <v/>
      </c>
      <c r="T5" s="223" t="str">
        <f t="shared" si="0"/>
        <v/>
      </c>
      <c r="U5" s="223" t="str">
        <f t="shared" si="0"/>
        <v/>
      </c>
      <c r="V5" s="223" t="str">
        <f t="shared" si="0"/>
        <v/>
      </c>
      <c r="W5" s="223" t="str">
        <f t="shared" si="0"/>
        <v/>
      </c>
      <c r="X5" s="223" t="str">
        <f t="shared" si="0"/>
        <v/>
      </c>
      <c r="Y5" s="223" t="str">
        <f t="shared" si="0"/>
        <v/>
      </c>
      <c r="Z5" s="223">
        <f t="shared" si="0"/>
        <v>0</v>
      </c>
      <c r="AA5" s="223" t="str">
        <f t="shared" si="0"/>
        <v/>
      </c>
      <c r="AB5" s="223" t="str">
        <f t="shared" si="0"/>
        <v/>
      </c>
      <c r="AC5" s="223" t="str">
        <f t="shared" si="0"/>
        <v/>
      </c>
      <c r="AD5" s="223" t="str">
        <f t="shared" si="0"/>
        <v/>
      </c>
      <c r="AE5" s="223" t="str">
        <f t="shared" si="0"/>
        <v/>
      </c>
      <c r="AF5" s="223" t="str">
        <f t="shared" si="0"/>
        <v/>
      </c>
      <c r="AG5" s="223" t="str">
        <f t="shared" si="0"/>
        <v/>
      </c>
      <c r="AH5" s="223" t="str">
        <f t="shared" si="0"/>
        <v/>
      </c>
    </row>
    <row r="6" ht="15.75" spans="4:34"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</row>
    <row r="7" spans="1:34">
      <c r="A7" s="296" t="str">
        <f>'FG TYPE'!B3</f>
        <v>W01-03000013</v>
      </c>
      <c r="B7" s="219">
        <f>SUM(D7:AG7)</f>
        <v>0</v>
      </c>
      <c r="C7" s="3" t="s">
        <v>46</v>
      </c>
      <c r="D7" s="220">
        <f>SUMIFS('Job Number'!$K$2:$K$290,'Job Number'!$A$2:$A$290,'Product Result'!D$1,'Job Number'!$E$2:$E$290,'Product Result'!$A7)</f>
        <v>0</v>
      </c>
      <c r="E7" s="220">
        <f>SUMIFS('Job Number'!$K$2:$K$290,'Job Number'!$A$2:$A$290,'Product Result'!E$1,'Job Number'!$E$2:$E$290,'Product Result'!$A7)</f>
        <v>0</v>
      </c>
      <c r="F7" s="220">
        <f>SUMIFS('Job Number'!$K$2:$K$290,'Job Number'!$A$2:$A$290,'Product Result'!F$1,'Job Number'!$E$2:$E$290,'Product Result'!$A7)</f>
        <v>0</v>
      </c>
      <c r="G7" s="220">
        <f>SUMIFS('Job Number'!$K$2:$K$290,'Job Number'!$A$2:$A$290,'Product Result'!G$1,'Job Number'!$E$2:$E$290,'Product Result'!$A7)</f>
        <v>0</v>
      </c>
      <c r="H7" s="220">
        <f>SUMIFS('Job Number'!$K$2:$K$290,'Job Number'!$A$2:$A$290,'Product Result'!H$1,'Job Number'!$E$2:$E$290,'Product Result'!$A7)</f>
        <v>0</v>
      </c>
      <c r="I7" s="220">
        <f>SUMIFS('Job Number'!$K$2:$K$290,'Job Number'!$A$2:$A$290,'Product Result'!I$1,'Job Number'!$E$2:$E$290,'Product Result'!$A7)</f>
        <v>0</v>
      </c>
      <c r="J7" s="220">
        <f>SUMIFS('Job Number'!$K$2:$K$290,'Job Number'!$A$2:$A$290,'Product Result'!J$1,'Job Number'!$E$2:$E$290,'Product Result'!$A7)</f>
        <v>0</v>
      </c>
      <c r="K7" s="220">
        <f>SUMIFS('Job Number'!$K$2:$K$290,'Job Number'!$A$2:$A$290,'Product Result'!K$1,'Job Number'!$E$2:$E$290,'Product Result'!$A7)</f>
        <v>0</v>
      </c>
      <c r="L7" s="220">
        <f>SUMIFS('Job Number'!$K$2:$K$290,'Job Number'!$A$2:$A$290,'Product Result'!L$1,'Job Number'!$E$2:$E$290,'Product Result'!$A7)</f>
        <v>0</v>
      </c>
      <c r="M7" s="220">
        <f>SUMIFS('Job Number'!$K$2:$K$290,'Job Number'!$A$2:$A$290,'Product Result'!M$1,'Job Number'!$E$2:$E$290,'Product Result'!$A7)</f>
        <v>0</v>
      </c>
      <c r="N7" s="220">
        <f>SUMIFS('Job Number'!$K$2:$K$290,'Job Number'!$A$2:$A$290,'Product Result'!N$1,'Job Number'!$E$2:$E$290,'Product Result'!$A7)</f>
        <v>0</v>
      </c>
      <c r="O7" s="220">
        <f>SUMIFS('Job Number'!$K$2:$K$290,'Job Number'!$A$2:$A$290,'Product Result'!O$1,'Job Number'!$E$2:$E$290,'Product Result'!$A7)</f>
        <v>0</v>
      </c>
      <c r="P7" s="220">
        <f>SUMIFS('Job Number'!$K$2:$K$290,'Job Number'!$A$2:$A$290,'Product Result'!P$1,'Job Number'!$E$2:$E$290,'Product Result'!$A7)</f>
        <v>0</v>
      </c>
      <c r="Q7" s="220">
        <f>SUMIFS('Job Number'!$K$2:$K$290,'Job Number'!$A$2:$A$290,'Product Result'!Q$1,'Job Number'!$E$2:$E$290,'Product Result'!$A7)</f>
        <v>0</v>
      </c>
      <c r="R7" s="220">
        <f>SUMIFS('Job Number'!$K$2:$K$290,'Job Number'!$A$2:$A$290,'Product Result'!R$1,'Job Number'!$E$2:$E$290,'Product Result'!$A7)</f>
        <v>0</v>
      </c>
      <c r="S7" s="220">
        <f>SUMIFS('Job Number'!$K$2:$K$290,'Job Number'!$A$2:$A$290,'Product Result'!S$1,'Job Number'!$E$2:$E$290,'Product Result'!$A7)</f>
        <v>0</v>
      </c>
      <c r="T7" s="220">
        <f>SUMIFS('Job Number'!$K$2:$K$290,'Job Number'!$A$2:$A$290,'Product Result'!T$1,'Job Number'!$E$2:$E$290,'Product Result'!$A7)</f>
        <v>0</v>
      </c>
      <c r="U7" s="220">
        <f>SUMIFS('Job Number'!$K$2:$K$290,'Job Number'!$A$2:$A$290,'Product Result'!U$1,'Job Number'!$E$2:$E$290,'Product Result'!$A7)</f>
        <v>0</v>
      </c>
      <c r="V7" s="220">
        <f>SUMIFS('Job Number'!$K$2:$K$290,'Job Number'!$A$2:$A$290,'Product Result'!V$1,'Job Number'!$E$2:$E$290,'Product Result'!$A7)</f>
        <v>0</v>
      </c>
      <c r="W7" s="220">
        <f>SUMIFS('Job Number'!$K$2:$K$290,'Job Number'!$A$2:$A$290,'Product Result'!W$1,'Job Number'!$E$2:$E$290,'Product Result'!$A7)</f>
        <v>0</v>
      </c>
      <c r="X7" s="220">
        <f>SUMIFS('Job Number'!$K$2:$K$290,'Job Number'!$A$2:$A$290,'Product Result'!X$1,'Job Number'!$E$2:$E$290,'Product Result'!$A7)</f>
        <v>0</v>
      </c>
      <c r="Y7" s="220">
        <f>SUMIFS('Job Number'!$K$2:$K$290,'Job Number'!$A$2:$A$290,'Product Result'!Y$1,'Job Number'!$E$2:$E$290,'Product Result'!$A7)</f>
        <v>0</v>
      </c>
      <c r="Z7" s="220">
        <f>SUMIFS('Job Number'!$K$2:$K$290,'Job Number'!$A$2:$A$290,'Product Result'!Z$1,'Job Number'!$E$2:$E$290,'Product Result'!$A7)</f>
        <v>0</v>
      </c>
      <c r="AA7" s="220">
        <f>SUMIFS('Job Number'!$K$2:$K$290,'Job Number'!$A$2:$A$290,'Product Result'!AA$1,'Job Number'!$E$2:$E$290,'Product Result'!$A7)</f>
        <v>0</v>
      </c>
      <c r="AB7" s="220">
        <f>SUMIFS('Job Number'!$K$2:$K$290,'Job Number'!$A$2:$A$290,'Product Result'!AB$1,'Job Number'!$E$2:$E$290,'Product Result'!$A7)</f>
        <v>0</v>
      </c>
      <c r="AC7" s="220">
        <f>SUMIFS('Job Number'!$K$2:$K$290,'Job Number'!$A$2:$A$290,'Product Result'!AC$1,'Job Number'!$E$2:$E$290,'Product Result'!$A7)</f>
        <v>0</v>
      </c>
      <c r="AD7" s="220">
        <f>SUMIFS('Job Number'!$K$2:$K$290,'Job Number'!$A$2:$A$290,'Product Result'!AD$1,'Job Number'!$E$2:$E$290,'Product Result'!$A7)</f>
        <v>0</v>
      </c>
      <c r="AE7" s="220">
        <f>SUMIFS('Job Number'!$K$2:$K$290,'Job Number'!$A$2:$A$290,'Product Result'!AE$1,'Job Number'!$E$2:$E$290,'Product Result'!$A7)</f>
        <v>0</v>
      </c>
      <c r="AF7" s="220">
        <f>SUMIFS('Job Number'!$K$2:$K$290,'Job Number'!$A$2:$A$290,'Product Result'!AF$1,'Job Number'!$E$2:$E$290,'Product Result'!$A7)</f>
        <v>0</v>
      </c>
      <c r="AG7" s="220">
        <f>SUMIFS('Job Number'!$K$2:$K$290,'Job Number'!$A$2:$A$290,'Product Result'!AG$1,'Job Number'!$E$2:$E$290,'Product Result'!$A7)</f>
        <v>0</v>
      </c>
      <c r="AH7" s="220">
        <f>SUMIFS('Job Number'!$K$2:$K$290,'Job Number'!$A$2:$A$290,'Product Result'!AH$1,'Job Number'!$E$2:$E$290,'Product Result'!$A7)</f>
        <v>0</v>
      </c>
    </row>
    <row r="8" spans="1:34">
      <c r="A8" s="296" t="str">
        <f>'FG TYPE'!C3</f>
        <v>0,120 A</v>
      </c>
      <c r="B8" s="221">
        <f>IFERROR(B7/#REF!,0)</f>
        <v>0</v>
      </c>
      <c r="C8" s="3" t="s">
        <v>47</v>
      </c>
      <c r="D8" s="9" t="str">
        <f>IFERROR(D7/#REF!,"")</f>
        <v/>
      </c>
      <c r="E8" s="9" t="str">
        <f>IFERROR(E7/#REF!,"")</f>
        <v/>
      </c>
      <c r="F8" s="9" t="str">
        <f>IFERROR(F7/#REF!,"")</f>
        <v/>
      </c>
      <c r="G8" s="9" t="str">
        <f>IFERROR(G7/#REF!,"")</f>
        <v/>
      </c>
      <c r="H8" s="9" t="str">
        <f>IFERROR(H7/#REF!,"")</f>
        <v/>
      </c>
      <c r="I8" s="9" t="str">
        <f>IFERROR(I7/#REF!,"")</f>
        <v/>
      </c>
      <c r="J8" s="9" t="str">
        <f>IFERROR(J7/#REF!,"")</f>
        <v/>
      </c>
      <c r="K8" s="9" t="str">
        <f>IFERROR(K7/#REF!,"")</f>
        <v/>
      </c>
      <c r="L8" s="9" t="str">
        <f>IFERROR(L7/#REF!,"")</f>
        <v/>
      </c>
      <c r="M8" s="9" t="str">
        <f>IFERROR(M7/#REF!,"")</f>
        <v/>
      </c>
      <c r="N8" s="9" t="str">
        <f>IFERROR(N7/#REF!,"")</f>
        <v/>
      </c>
      <c r="O8" s="9" t="str">
        <f>IFERROR(O7/#REF!,"")</f>
        <v/>
      </c>
      <c r="P8" s="9" t="str">
        <f>IFERROR(P7/#REF!,"")</f>
        <v/>
      </c>
      <c r="Q8" s="9" t="str">
        <f>IFERROR(Q7/#REF!,"")</f>
        <v/>
      </c>
      <c r="R8" s="9" t="str">
        <f>IFERROR(R7/#REF!,"")</f>
        <v/>
      </c>
      <c r="S8" s="9" t="str">
        <f>IFERROR(S7/#REF!,"")</f>
        <v/>
      </c>
      <c r="T8" s="9" t="str">
        <f>IFERROR(T7/#REF!,"")</f>
        <v/>
      </c>
      <c r="U8" s="9" t="str">
        <f>IFERROR(U7/#REF!,"")</f>
        <v/>
      </c>
      <c r="V8" s="9" t="str">
        <f>IFERROR(V7/#REF!,"")</f>
        <v/>
      </c>
      <c r="W8" s="9" t="str">
        <f>IFERROR(W7/#REF!,"")</f>
        <v/>
      </c>
      <c r="X8" s="9" t="str">
        <f>IFERROR(X7/#REF!,"")</f>
        <v/>
      </c>
      <c r="Y8" s="9" t="str">
        <f>IFERROR(Y7/#REF!,"")</f>
        <v/>
      </c>
      <c r="Z8" s="9" t="str">
        <f>IFERROR(Z7/#REF!,"")</f>
        <v/>
      </c>
      <c r="AA8" s="9" t="str">
        <f>IFERROR(AA7/#REF!,"")</f>
        <v/>
      </c>
      <c r="AB8" s="9" t="str">
        <f>IFERROR(AB7/#REF!,"")</f>
        <v/>
      </c>
      <c r="AC8" s="9" t="str">
        <f>IFERROR(AC7/#REF!,"")</f>
        <v/>
      </c>
      <c r="AD8" s="9" t="str">
        <f>IFERROR(AD7/#REF!,"")</f>
        <v/>
      </c>
      <c r="AE8" s="9" t="str">
        <f>IFERROR(AE7/#REF!,"")</f>
        <v/>
      </c>
      <c r="AF8" s="9" t="str">
        <f>IFERROR(AF7/#REF!,"")</f>
        <v/>
      </c>
      <c r="AG8" s="9" t="str">
        <f>IFERROR(AG7/#REF!,"")</f>
        <v/>
      </c>
      <c r="AH8" s="9" t="str">
        <f>IFERROR(AH7/#REF!,"")</f>
        <v/>
      </c>
    </row>
    <row r="9" spans="2:34">
      <c r="B9" s="222">
        <f>SUM(D9:AG9)-AE9-X9-Q9-J9</f>
        <v>0</v>
      </c>
      <c r="C9" s="3" t="s">
        <v>48</v>
      </c>
      <c r="D9" s="200">
        <f>SUMIFS('Job Number'!$Q$2:$Q$290,'Job Number'!$A$2:$A$290,'Product Result'!D$1,'Job Number'!$E$2:$E$290,'Product Result'!$A$7)</f>
        <v>0</v>
      </c>
      <c r="E9" s="200">
        <f>SUMIFS('Job Number'!$Q$2:$Q$290,'Job Number'!$A$2:$A$290,'Product Result'!E$1,'Job Number'!$E$2:$E$290,'Product Result'!$A$7)</f>
        <v>0</v>
      </c>
      <c r="F9" s="200">
        <f>SUMIFS('Job Number'!$Q$2:$Q$290,'Job Number'!$A$2:$A$290,'Product Result'!F$1,'Job Number'!$E$2:$E$290,'Product Result'!$A$7)</f>
        <v>0</v>
      </c>
      <c r="G9" s="200">
        <f>SUMIFS('Job Number'!$Q$2:$Q$290,'Job Number'!$A$2:$A$290,'Product Result'!G$1,'Job Number'!$E$2:$E$290,'Product Result'!$A$7)</f>
        <v>0</v>
      </c>
      <c r="H9" s="200">
        <f>SUMIFS('Job Number'!$Q$2:$Q$290,'Job Number'!$A$2:$A$290,'Product Result'!H$1,'Job Number'!$E$2:$E$290,'Product Result'!$A$7)</f>
        <v>0</v>
      </c>
      <c r="I9" s="200">
        <f>SUMIFS('Job Number'!$Q$2:$Q$290,'Job Number'!$A$2:$A$290,'Product Result'!I$1,'Job Number'!$E$2:$E$290,'Product Result'!$A$7)</f>
        <v>0</v>
      </c>
      <c r="J9" s="200">
        <f>SUMIFS('Job Number'!$Q$2:$Q$290,'Job Number'!$A$2:$A$290,'Product Result'!J$1,'Job Number'!$E$2:$E$290,'Product Result'!$A$7)</f>
        <v>0</v>
      </c>
      <c r="K9" s="200">
        <f>SUMIFS('Job Number'!$Q$2:$Q$290,'Job Number'!$A$2:$A$290,'Product Result'!K$1,'Job Number'!$E$2:$E$290,'Product Result'!$A$7)</f>
        <v>0</v>
      </c>
      <c r="L9" s="200">
        <f>SUMIFS('Job Number'!$Q$2:$Q$290,'Job Number'!$A$2:$A$290,'Product Result'!L$1,'Job Number'!$E$2:$E$290,'Product Result'!$A$7)</f>
        <v>0</v>
      </c>
      <c r="M9" s="200">
        <f>SUMIFS('Job Number'!$Q$2:$Q$290,'Job Number'!$A$2:$A$290,'Product Result'!M$1,'Job Number'!$E$2:$E$290,'Product Result'!$A$7)</f>
        <v>0</v>
      </c>
      <c r="N9" s="200">
        <f>SUMIFS('Job Number'!$Q$2:$Q$290,'Job Number'!$A$2:$A$290,'Product Result'!N$1,'Job Number'!$E$2:$E$290,'Product Result'!$A$7)</f>
        <v>0</v>
      </c>
      <c r="O9" s="200">
        <f>SUMIFS('Job Number'!$Q$2:$Q$290,'Job Number'!$A$2:$A$290,'Product Result'!O$1,'Job Number'!$E$2:$E$290,'Product Result'!$A$7)</f>
        <v>0</v>
      </c>
      <c r="P9" s="200">
        <f>SUMIFS('Job Number'!$Q$2:$Q$290,'Job Number'!$A$2:$A$290,'Product Result'!P$1,'Job Number'!$E$2:$E$290,'Product Result'!$A$7)</f>
        <v>0</v>
      </c>
      <c r="Q9" s="200">
        <f>SUMIFS('Job Number'!$Q$2:$Q$290,'Job Number'!$A$2:$A$290,'Product Result'!Q$1,'Job Number'!$E$2:$E$290,'Product Result'!$A$7)</f>
        <v>0</v>
      </c>
      <c r="R9" s="200">
        <f>SUMIFS('Job Number'!$Q$2:$Q$290,'Job Number'!$A$2:$A$290,'Product Result'!R$1,'Job Number'!$E$2:$E$290,'Product Result'!$A$7)</f>
        <v>0</v>
      </c>
      <c r="S9" s="200">
        <f>SUMIFS('Job Number'!$Q$2:$Q$290,'Job Number'!$A$2:$A$290,'Product Result'!S$1,'Job Number'!$E$2:$E$290,'Product Result'!$A$7)</f>
        <v>0</v>
      </c>
      <c r="T9" s="200">
        <f>SUMIFS('Job Number'!$Q$2:$Q$290,'Job Number'!$A$2:$A$290,'Product Result'!T$1,'Job Number'!$E$2:$E$290,'Product Result'!$A$7)</f>
        <v>0</v>
      </c>
      <c r="U9" s="200">
        <f>SUMIFS('Job Number'!$Q$2:$Q$290,'Job Number'!$A$2:$A$290,'Product Result'!U$1,'Job Number'!$E$2:$E$290,'Product Result'!$A$7)</f>
        <v>0</v>
      </c>
      <c r="V9" s="200">
        <f>SUMIFS('Job Number'!$Q$2:$Q$290,'Job Number'!$A$2:$A$290,'Product Result'!V$1,'Job Number'!$E$2:$E$290,'Product Result'!$A$7)</f>
        <v>0</v>
      </c>
      <c r="W9" s="200">
        <f>SUMIFS('Job Number'!$Q$2:$Q$290,'Job Number'!$A$2:$A$290,'Product Result'!W$1,'Job Number'!$E$2:$E$290,'Product Result'!$A$7)</f>
        <v>0</v>
      </c>
      <c r="X9" s="200">
        <f>SUMIFS('Job Number'!$Q$2:$Q$290,'Job Number'!$A$2:$A$290,'Product Result'!X$1,'Job Number'!$E$2:$E$290,'Product Result'!$A$7)</f>
        <v>0</v>
      </c>
      <c r="Y9" s="200">
        <f>SUMIFS('Job Number'!$Q$2:$Q$290,'Job Number'!$A$2:$A$290,'Product Result'!Y$1,'Job Number'!$E$2:$E$290,'Product Result'!$A$7)</f>
        <v>0</v>
      </c>
      <c r="Z9" s="200">
        <f>SUMIFS('Job Number'!$Q$2:$Q$290,'Job Number'!$A$2:$A$290,'Product Result'!Z$1,'Job Number'!$E$2:$E$290,'Product Result'!$A$7)</f>
        <v>0</v>
      </c>
      <c r="AA9" s="200">
        <f>SUMIFS('Job Number'!$Q$2:$Q$290,'Job Number'!$A$2:$A$290,'Product Result'!AA$1,'Job Number'!$E$2:$E$290,'Product Result'!$A$7)</f>
        <v>0</v>
      </c>
      <c r="AB9" s="200">
        <f>SUMIFS('Job Number'!$Q$2:$Q$290,'Job Number'!$A$2:$A$290,'Product Result'!AB$1,'Job Number'!$E$2:$E$290,'Product Result'!$A$7)</f>
        <v>0</v>
      </c>
      <c r="AC9" s="200">
        <f>SUMIFS('Job Number'!$Q$2:$Q$290,'Job Number'!$A$2:$A$290,'Product Result'!AC$1,'Job Number'!$E$2:$E$290,'Product Result'!$A$7)</f>
        <v>0</v>
      </c>
      <c r="AD9" s="200">
        <f>SUMIFS('Job Number'!$Q$2:$Q$290,'Job Number'!$A$2:$A$290,'Product Result'!AD$1,'Job Number'!$E$2:$E$290,'Product Result'!$A$7)</f>
        <v>0</v>
      </c>
      <c r="AE9" s="200">
        <f>SUMIFS('Job Number'!$Q$2:$Q$290,'Job Number'!$A$2:$A$290,'Product Result'!AE$1,'Job Number'!$E$2:$E$290,'Product Result'!$A$7)</f>
        <v>0</v>
      </c>
      <c r="AF9" s="200">
        <f>SUMIFS('Job Number'!$Q$2:$Q$290,'Job Number'!$A$2:$A$290,'Product Result'!AF$1,'Job Number'!$E$2:$E$290,'Product Result'!$A$7)</f>
        <v>0</v>
      </c>
      <c r="AG9" s="200">
        <f>SUMIFS('Job Number'!$Q$2:$Q$290,'Job Number'!$A$2:$A$290,'Product Result'!AG$1,'Job Number'!$E$2:$E$290,'Product Result'!$A$7)</f>
        <v>0</v>
      </c>
      <c r="AH9" s="200">
        <f>SUMIFS('Job Number'!$Q$2:$Q$290,'Job Number'!$A$2:$A$290,'Product Result'!AH$1,'Job Number'!$E$2:$E$290,'Product Result'!$A$7)</f>
        <v>0</v>
      </c>
    </row>
    <row r="10" ht="15.75" spans="2:34">
      <c r="B10" s="221">
        <f>IFERROR(B9/B7,0)</f>
        <v>0</v>
      </c>
      <c r="C10" s="3" t="s">
        <v>49</v>
      </c>
      <c r="D10" s="223" t="str">
        <f t="shared" ref="D10:AH10" si="1">IFERROR(D9/D7,"")</f>
        <v/>
      </c>
      <c r="E10" s="223" t="str">
        <f t="shared" si="1"/>
        <v/>
      </c>
      <c r="F10" s="223" t="str">
        <f t="shared" si="1"/>
        <v/>
      </c>
      <c r="G10" s="223" t="str">
        <f t="shared" si="1"/>
        <v/>
      </c>
      <c r="H10" s="223" t="str">
        <f t="shared" si="1"/>
        <v/>
      </c>
      <c r="I10" s="223" t="str">
        <f t="shared" si="1"/>
        <v/>
      </c>
      <c r="J10" s="223" t="str">
        <f t="shared" si="1"/>
        <v/>
      </c>
      <c r="K10" s="223" t="str">
        <f t="shared" si="1"/>
        <v/>
      </c>
      <c r="L10" s="223" t="str">
        <f t="shared" si="1"/>
        <v/>
      </c>
      <c r="M10" s="223" t="str">
        <f t="shared" si="1"/>
        <v/>
      </c>
      <c r="N10" s="223" t="str">
        <f t="shared" si="1"/>
        <v/>
      </c>
      <c r="O10" s="223" t="str">
        <f t="shared" si="1"/>
        <v/>
      </c>
      <c r="P10" s="223" t="str">
        <f t="shared" si="1"/>
        <v/>
      </c>
      <c r="Q10" s="223" t="str">
        <f t="shared" si="1"/>
        <v/>
      </c>
      <c r="R10" s="223" t="str">
        <f t="shared" si="1"/>
        <v/>
      </c>
      <c r="S10" s="223" t="str">
        <f t="shared" si="1"/>
        <v/>
      </c>
      <c r="T10" s="223" t="str">
        <f t="shared" si="1"/>
        <v/>
      </c>
      <c r="U10" s="223" t="str">
        <f t="shared" si="1"/>
        <v/>
      </c>
      <c r="V10" s="223" t="str">
        <f t="shared" si="1"/>
        <v/>
      </c>
      <c r="W10" s="223" t="str">
        <f t="shared" si="1"/>
        <v/>
      </c>
      <c r="X10" s="223" t="str">
        <f t="shared" si="1"/>
        <v/>
      </c>
      <c r="Y10" s="223" t="str">
        <f t="shared" si="1"/>
        <v/>
      </c>
      <c r="Z10" s="223" t="str">
        <f t="shared" si="1"/>
        <v/>
      </c>
      <c r="AA10" s="223" t="str">
        <f t="shared" si="1"/>
        <v/>
      </c>
      <c r="AB10" s="223" t="str">
        <f t="shared" si="1"/>
        <v/>
      </c>
      <c r="AC10" s="223" t="str">
        <f t="shared" si="1"/>
        <v/>
      </c>
      <c r="AD10" s="223" t="str">
        <f t="shared" si="1"/>
        <v/>
      </c>
      <c r="AE10" s="223" t="str">
        <f t="shared" si="1"/>
        <v/>
      </c>
      <c r="AF10" s="223" t="str">
        <f t="shared" si="1"/>
        <v/>
      </c>
      <c r="AG10" s="223" t="str">
        <f t="shared" si="1"/>
        <v/>
      </c>
      <c r="AH10" s="223" t="str">
        <f t="shared" si="1"/>
        <v/>
      </c>
    </row>
    <row r="11" ht="15.75" spans="4:34"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</row>
    <row r="12" spans="1:34">
      <c r="A12" s="296" t="str">
        <f>'FG TYPE'!B4</f>
        <v>W01-03000026</v>
      </c>
      <c r="B12" s="219">
        <f>SUM(D12:AG12)</f>
        <v>0</v>
      </c>
      <c r="C12" s="3" t="s">
        <v>46</v>
      </c>
      <c r="D12" s="220">
        <f>SUMIFS('Job Number'!$K$2:$K$290,'Job Number'!$A$2:$A$290,'Product Result'!D$1,'Job Number'!$E$2:$E$290,'Product Result'!$A$12)</f>
        <v>0</v>
      </c>
      <c r="E12" s="220">
        <f>SUMIFS('Job Number'!$K$2:$K$290,'Job Number'!$A$2:$A$290,'Product Result'!E$1,'Job Number'!$E$2:$E$290,'Product Result'!$A$12)</f>
        <v>0</v>
      </c>
      <c r="F12" s="220">
        <f>SUMIFS('Job Number'!$K$2:$K$290,'Job Number'!$A$2:$A$290,'Product Result'!F$1,'Job Number'!$E$2:$E$290,'Product Result'!$A$12)</f>
        <v>0</v>
      </c>
      <c r="G12" s="220">
        <f>SUMIFS('Job Number'!$K$2:$K$290,'Job Number'!$A$2:$A$290,'Product Result'!G$1,'Job Number'!$E$2:$E$290,'Product Result'!$A$12)</f>
        <v>0</v>
      </c>
      <c r="H12" s="220">
        <f>SUMIFS('Job Number'!$K$2:$K$290,'Job Number'!$A$2:$A$290,'Product Result'!H$1,'Job Number'!$E$2:$E$290,'Product Result'!$A$12)</f>
        <v>0</v>
      </c>
      <c r="I12" s="220">
        <f>SUMIFS('Job Number'!$K$2:$K$290,'Job Number'!$A$2:$A$290,'Product Result'!I$1,'Job Number'!$E$2:$E$290,'Product Result'!$A$12)</f>
        <v>0</v>
      </c>
      <c r="J12" s="220">
        <f>SUMIFS('Job Number'!$K$2:$K$290,'Job Number'!$A$2:$A$290,'Product Result'!J$1,'Job Number'!$E$2:$E$290,'Product Result'!$A$12)</f>
        <v>0</v>
      </c>
      <c r="K12" s="220">
        <f>SUMIFS('Job Number'!$K$2:$K$290,'Job Number'!$A$2:$A$290,'Product Result'!K$1,'Job Number'!$E$2:$E$290,'Product Result'!$A$12)</f>
        <v>0</v>
      </c>
      <c r="L12" s="220">
        <f>SUMIFS('Job Number'!$K$2:$K$290,'Job Number'!$A$2:$A$290,'Product Result'!L$1,'Job Number'!$E$2:$E$290,'Product Result'!$A$12)</f>
        <v>0</v>
      </c>
      <c r="M12" s="220">
        <f>SUMIFS('Job Number'!$K$2:$K$290,'Job Number'!$A$2:$A$290,'Product Result'!M$1,'Job Number'!$E$2:$E$290,'Product Result'!$A$12)</f>
        <v>0</v>
      </c>
      <c r="N12" s="220">
        <f>SUMIFS('Job Number'!$K$2:$K$290,'Job Number'!$A$2:$A$290,'Product Result'!N$1,'Job Number'!$E$2:$E$290,'Product Result'!$A$12)</f>
        <v>0</v>
      </c>
      <c r="O12" s="220">
        <f>SUMIFS('Job Number'!$K$2:$K$290,'Job Number'!$A$2:$A$290,'Product Result'!O$1,'Job Number'!$E$2:$E$290,'Product Result'!$A$12)</f>
        <v>0</v>
      </c>
      <c r="P12" s="220">
        <f>SUMIFS('Job Number'!$K$2:$K$290,'Job Number'!$A$2:$A$290,'Product Result'!P$1,'Job Number'!$E$2:$E$290,'Product Result'!$A$12)</f>
        <v>0</v>
      </c>
      <c r="Q12" s="220">
        <f>SUMIFS('Job Number'!$K$2:$K$290,'Job Number'!$A$2:$A$290,'Product Result'!Q$1,'Job Number'!$E$2:$E$290,'Product Result'!$A$12)</f>
        <v>0</v>
      </c>
      <c r="R12" s="220">
        <f>SUMIFS('Job Number'!$K$2:$K$290,'Job Number'!$A$2:$A$290,'Product Result'!R$1,'Job Number'!$E$2:$E$290,'Product Result'!$A$12)</f>
        <v>0</v>
      </c>
      <c r="S12" s="220">
        <f>SUMIFS('Job Number'!$K$2:$K$290,'Job Number'!$A$2:$A$290,'Product Result'!S$1,'Job Number'!$E$2:$E$290,'Product Result'!$A$12)</f>
        <v>0</v>
      </c>
      <c r="T12" s="220">
        <f>SUMIFS('Job Number'!$K$2:$K$290,'Job Number'!$A$2:$A$290,'Product Result'!T$1,'Job Number'!$E$2:$E$290,'Product Result'!$A$12)</f>
        <v>0</v>
      </c>
      <c r="U12" s="220">
        <f>SUMIFS('Job Number'!$K$2:$K$290,'Job Number'!$A$2:$A$290,'Product Result'!U$1,'Job Number'!$E$2:$E$290,'Product Result'!$A$12)</f>
        <v>0</v>
      </c>
      <c r="V12" s="220">
        <f>SUMIFS('Job Number'!$K$2:$K$290,'Job Number'!$A$2:$A$290,'Product Result'!V$1,'Job Number'!$E$2:$E$290,'Product Result'!$A$12)</f>
        <v>0</v>
      </c>
      <c r="W12" s="220">
        <f>SUMIFS('Job Number'!$K$2:$K$290,'Job Number'!$A$2:$A$290,'Product Result'!W$1,'Job Number'!$E$2:$E$290,'Product Result'!$A$12)</f>
        <v>0</v>
      </c>
      <c r="X12" s="220">
        <f>SUMIFS('Job Number'!$K$2:$K$290,'Job Number'!$A$2:$A$290,'Product Result'!X$1,'Job Number'!$E$2:$E$290,'Product Result'!$A$12)</f>
        <v>0</v>
      </c>
      <c r="Y12" s="220">
        <f>SUMIFS('Job Number'!$K$2:$K$290,'Job Number'!$A$2:$A$290,'Product Result'!Y$1,'Job Number'!$E$2:$E$290,'Product Result'!$A$12)</f>
        <v>0</v>
      </c>
      <c r="Z12" s="220">
        <f>SUMIFS('Job Number'!$K$2:$K$290,'Job Number'!$A$2:$A$290,'Product Result'!Z$1,'Job Number'!$E$2:$E$290,'Product Result'!$A$12)</f>
        <v>0</v>
      </c>
      <c r="AA12" s="220">
        <f>SUMIFS('Job Number'!$K$2:$K$290,'Job Number'!$A$2:$A$290,'Product Result'!AA$1,'Job Number'!$E$2:$E$290,'Product Result'!$A$12)</f>
        <v>0</v>
      </c>
      <c r="AB12" s="220">
        <f>SUMIFS('Job Number'!$K$2:$K$290,'Job Number'!$A$2:$A$290,'Product Result'!AB$1,'Job Number'!$E$2:$E$290,'Product Result'!$A$12)</f>
        <v>0</v>
      </c>
      <c r="AC12" s="220">
        <f>SUMIFS('Job Number'!$K$2:$K$290,'Job Number'!$A$2:$A$290,'Product Result'!AC$1,'Job Number'!$E$2:$E$290,'Product Result'!$A$12)</f>
        <v>0</v>
      </c>
      <c r="AD12" s="220">
        <f>SUMIFS('Job Number'!$K$2:$K$290,'Job Number'!$A$2:$A$290,'Product Result'!AD$1,'Job Number'!$E$2:$E$290,'Product Result'!$A$12)</f>
        <v>0</v>
      </c>
      <c r="AE12" s="220">
        <f>SUMIFS('Job Number'!$K$2:$K$290,'Job Number'!$A$2:$A$290,'Product Result'!AE$1,'Job Number'!$E$2:$E$290,'Product Result'!$A$12)</f>
        <v>0</v>
      </c>
      <c r="AF12" s="220">
        <f>SUMIFS('Job Number'!$K$2:$K$290,'Job Number'!$A$2:$A$290,'Product Result'!AF$1,'Job Number'!$E$2:$E$290,'Product Result'!$A$12)</f>
        <v>0</v>
      </c>
      <c r="AG12" s="220">
        <f>SUMIFS('Job Number'!$K$2:$K$290,'Job Number'!$A$2:$A$290,'Product Result'!AG$1,'Job Number'!$E$2:$E$290,'Product Result'!$A$12)</f>
        <v>0</v>
      </c>
      <c r="AH12" s="220">
        <f>SUMIFS('Job Number'!$K$2:$K$290,'Job Number'!$A$2:$A$290,'Product Result'!AH$1,'Job Number'!$E$2:$E$290,'Product Result'!$A$12)</f>
        <v>0</v>
      </c>
    </row>
    <row r="13" spans="1:34">
      <c r="A13" s="296" t="str">
        <f>'FG TYPE'!C4</f>
        <v>0,200 A</v>
      </c>
      <c r="B13" s="221">
        <f>IFERROR(B12/#REF!,0)</f>
        <v>0</v>
      </c>
      <c r="C13" s="3" t="s">
        <v>47</v>
      </c>
      <c r="D13" s="9" t="str">
        <f>IFERROR(D12/#REF!,"")</f>
        <v/>
      </c>
      <c r="E13" s="9" t="str">
        <f>IFERROR(E12/#REF!,"")</f>
        <v/>
      </c>
      <c r="F13" s="9" t="str">
        <f>IFERROR(F12/#REF!,"")</f>
        <v/>
      </c>
      <c r="G13" s="9" t="str">
        <f>IFERROR(G12/#REF!,"")</f>
        <v/>
      </c>
      <c r="H13" s="9" t="str">
        <f>IFERROR(H12/#REF!,"")</f>
        <v/>
      </c>
      <c r="I13" s="9" t="str">
        <f>IFERROR(I12/#REF!,"")</f>
        <v/>
      </c>
      <c r="J13" s="9" t="str">
        <f>IFERROR(J12/#REF!,"")</f>
        <v/>
      </c>
      <c r="K13" s="9" t="str">
        <f>IFERROR(K12/#REF!,"")</f>
        <v/>
      </c>
      <c r="L13" s="9" t="str">
        <f>IFERROR(L12/#REF!,"")</f>
        <v/>
      </c>
      <c r="M13" s="9" t="str">
        <f>IFERROR(M12/#REF!,"")</f>
        <v/>
      </c>
      <c r="N13" s="9" t="str">
        <f>IFERROR(N12/#REF!,"")</f>
        <v/>
      </c>
      <c r="O13" s="9" t="str">
        <f>IFERROR(O12/#REF!,"")</f>
        <v/>
      </c>
      <c r="P13" s="9" t="str">
        <f>IFERROR(P12/#REF!,"")</f>
        <v/>
      </c>
      <c r="Q13" s="9" t="str">
        <f>IFERROR(Q12/#REF!,"")</f>
        <v/>
      </c>
      <c r="R13" s="9" t="str">
        <f>IFERROR(R12/#REF!,"")</f>
        <v/>
      </c>
      <c r="S13" s="9" t="str">
        <f>IFERROR(S12/#REF!,"")</f>
        <v/>
      </c>
      <c r="T13" s="9" t="str">
        <f>IFERROR(T12/#REF!,"")</f>
        <v/>
      </c>
      <c r="U13" s="9" t="str">
        <f>IFERROR(U12/#REF!,"")</f>
        <v/>
      </c>
      <c r="V13" s="9" t="str">
        <f>IFERROR(V12/#REF!,"")</f>
        <v/>
      </c>
      <c r="W13" s="9" t="str">
        <f>IFERROR(W12/#REF!,"")</f>
        <v/>
      </c>
      <c r="X13" s="9" t="str">
        <f>IFERROR(X12/#REF!,"")</f>
        <v/>
      </c>
      <c r="Y13" s="9" t="str">
        <f>IFERROR(Y12/#REF!,"")</f>
        <v/>
      </c>
      <c r="Z13" s="9" t="str">
        <f>IFERROR(Z12/#REF!,"")</f>
        <v/>
      </c>
      <c r="AA13" s="9" t="str">
        <f>IFERROR(AA12/#REF!,"")</f>
        <v/>
      </c>
      <c r="AB13" s="9" t="str">
        <f>IFERROR(AB12/#REF!,"")</f>
        <v/>
      </c>
      <c r="AC13" s="9" t="str">
        <f>IFERROR(AC12/#REF!,"")</f>
        <v/>
      </c>
      <c r="AD13" s="9" t="str">
        <f>IFERROR(AD12/#REF!,"")</f>
        <v/>
      </c>
      <c r="AE13" s="9" t="str">
        <f>IFERROR(AE12/#REF!,"")</f>
        <v/>
      </c>
      <c r="AF13" s="9" t="str">
        <f>IFERROR(AF12/#REF!,"")</f>
        <v/>
      </c>
      <c r="AG13" s="9" t="str">
        <f>IFERROR(AG12/#REF!,"")</f>
        <v/>
      </c>
      <c r="AH13" s="9" t="str">
        <f>IFERROR(AH12/#REF!,"")</f>
        <v/>
      </c>
    </row>
    <row r="14" spans="2:34">
      <c r="B14" s="222">
        <f>SUM(D14:AG14)-AE14-X14-Q14-J14</f>
        <v>0</v>
      </c>
      <c r="C14" s="3" t="s">
        <v>48</v>
      </c>
      <c r="D14" s="200">
        <f>SUMIFS('Job Number'!$Q$2:$Q$290,'Job Number'!$A$2:$A$290,'Product Result'!D$1,'Job Number'!$E$2:$E$290,'Product Result'!$A$12)</f>
        <v>0</v>
      </c>
      <c r="E14" s="200">
        <f>SUMIFS('Job Number'!$Q$2:$Q$290,'Job Number'!$A$2:$A$290,'Product Result'!E$1,'Job Number'!$E$2:$E$290,'Product Result'!$A$12)</f>
        <v>0</v>
      </c>
      <c r="F14" s="200">
        <f>SUMIFS('Job Number'!$Q$2:$Q$290,'Job Number'!$A$2:$A$290,'Product Result'!F$1,'Job Number'!$E$2:$E$290,'Product Result'!$A$12)</f>
        <v>0</v>
      </c>
      <c r="G14" s="200">
        <f>SUMIFS('Job Number'!$Q$2:$Q$290,'Job Number'!$A$2:$A$290,'Product Result'!G$1,'Job Number'!$E$2:$E$290,'Product Result'!$A$12)</f>
        <v>0</v>
      </c>
      <c r="H14" s="200">
        <f>SUMIFS('Job Number'!$Q$2:$Q$290,'Job Number'!$A$2:$A$290,'Product Result'!H$1,'Job Number'!$E$2:$E$290,'Product Result'!$A$12)</f>
        <v>0</v>
      </c>
      <c r="I14" s="200">
        <f>SUMIFS('Job Number'!$Q$2:$Q$290,'Job Number'!$A$2:$A$290,'Product Result'!I$1,'Job Number'!$E$2:$E$290,'Product Result'!$A$12)</f>
        <v>0</v>
      </c>
      <c r="J14" s="200">
        <f>SUMIFS('Job Number'!$Q$2:$Q$290,'Job Number'!$A$2:$A$290,'Product Result'!J$1,'Job Number'!$E$2:$E$290,'Product Result'!$A$12)</f>
        <v>0</v>
      </c>
      <c r="K14" s="200">
        <f>SUMIFS('Job Number'!$Q$2:$Q$290,'Job Number'!$A$2:$A$290,'Product Result'!K$1,'Job Number'!$E$2:$E$290,'Product Result'!$A$12)</f>
        <v>0</v>
      </c>
      <c r="L14" s="200">
        <f>SUMIFS('Job Number'!$Q$2:$Q$290,'Job Number'!$A$2:$A$290,'Product Result'!L$1,'Job Number'!$E$2:$E$290,'Product Result'!$A$12)</f>
        <v>0</v>
      </c>
      <c r="M14" s="200">
        <f>SUMIFS('Job Number'!$Q$2:$Q$290,'Job Number'!$A$2:$A$290,'Product Result'!M$1,'Job Number'!$E$2:$E$290,'Product Result'!$A$12)</f>
        <v>0</v>
      </c>
      <c r="N14" s="200">
        <f>SUMIFS('Job Number'!$Q$2:$Q$290,'Job Number'!$A$2:$A$290,'Product Result'!N$1,'Job Number'!$E$2:$E$290,'Product Result'!$A$12)</f>
        <v>0</v>
      </c>
      <c r="O14" s="200">
        <f>SUMIFS('Job Number'!$Q$2:$Q$290,'Job Number'!$A$2:$A$290,'Product Result'!O$1,'Job Number'!$E$2:$E$290,'Product Result'!$A$12)</f>
        <v>0</v>
      </c>
      <c r="P14" s="200">
        <f>SUMIFS('Job Number'!$Q$2:$Q$290,'Job Number'!$A$2:$A$290,'Product Result'!P$1,'Job Number'!$E$2:$E$290,'Product Result'!$A$12)</f>
        <v>0</v>
      </c>
      <c r="Q14" s="200">
        <f>SUMIFS('Job Number'!$Q$2:$Q$290,'Job Number'!$A$2:$A$290,'Product Result'!Q$1,'Job Number'!$E$2:$E$290,'Product Result'!$A$12)</f>
        <v>0</v>
      </c>
      <c r="R14" s="200">
        <f>SUMIFS('Job Number'!$Q$2:$Q$290,'Job Number'!$A$2:$A$290,'Product Result'!R$1,'Job Number'!$E$2:$E$290,'Product Result'!$A$12)</f>
        <v>0</v>
      </c>
      <c r="S14" s="200">
        <f>SUMIFS('Job Number'!$Q$2:$Q$290,'Job Number'!$A$2:$A$290,'Product Result'!S$1,'Job Number'!$E$2:$E$290,'Product Result'!$A$12)</f>
        <v>0</v>
      </c>
      <c r="T14" s="200">
        <f>SUMIFS('Job Number'!$Q$2:$Q$290,'Job Number'!$A$2:$A$290,'Product Result'!T$1,'Job Number'!$E$2:$E$290,'Product Result'!$A$12)</f>
        <v>0</v>
      </c>
      <c r="U14" s="200">
        <f>SUMIFS('Job Number'!$Q$2:$Q$290,'Job Number'!$A$2:$A$290,'Product Result'!U$1,'Job Number'!$E$2:$E$290,'Product Result'!$A$12)</f>
        <v>0</v>
      </c>
      <c r="V14" s="200">
        <f>SUMIFS('Job Number'!$Q$2:$Q$290,'Job Number'!$A$2:$A$290,'Product Result'!V$1,'Job Number'!$E$2:$E$290,'Product Result'!$A$12)</f>
        <v>0</v>
      </c>
      <c r="W14" s="200">
        <f>SUMIFS('Job Number'!$Q$2:$Q$290,'Job Number'!$A$2:$A$290,'Product Result'!W$1,'Job Number'!$E$2:$E$290,'Product Result'!$A$12)</f>
        <v>0</v>
      </c>
      <c r="X14" s="200">
        <f>SUMIFS('Job Number'!$Q$2:$Q$290,'Job Number'!$A$2:$A$290,'Product Result'!X$1,'Job Number'!$E$2:$E$290,'Product Result'!$A$12)</f>
        <v>0</v>
      </c>
      <c r="Y14" s="200">
        <f>SUMIFS('Job Number'!$Q$2:$Q$290,'Job Number'!$A$2:$A$290,'Product Result'!Y$1,'Job Number'!$E$2:$E$290,'Product Result'!$A$12)</f>
        <v>0</v>
      </c>
      <c r="Z14" s="200">
        <f>SUMIFS('Job Number'!$Q$2:$Q$290,'Job Number'!$A$2:$A$290,'Product Result'!Z$1,'Job Number'!$E$2:$E$290,'Product Result'!$A$12)</f>
        <v>0</v>
      </c>
      <c r="AA14" s="200">
        <f>SUMIFS('Job Number'!$Q$2:$Q$290,'Job Number'!$A$2:$A$290,'Product Result'!AA$1,'Job Number'!$E$2:$E$290,'Product Result'!$A$12)</f>
        <v>0</v>
      </c>
      <c r="AB14" s="200">
        <f>SUMIFS('Job Number'!$Q$2:$Q$290,'Job Number'!$A$2:$A$290,'Product Result'!AB$1,'Job Number'!$E$2:$E$290,'Product Result'!$A$12)</f>
        <v>0</v>
      </c>
      <c r="AC14" s="200">
        <f>SUMIFS('Job Number'!$Q$2:$Q$290,'Job Number'!$A$2:$A$290,'Product Result'!AC$1,'Job Number'!$E$2:$E$290,'Product Result'!$A$12)</f>
        <v>0</v>
      </c>
      <c r="AD14" s="200">
        <f>SUMIFS('Job Number'!$Q$2:$Q$290,'Job Number'!$A$2:$A$290,'Product Result'!AD$1,'Job Number'!$E$2:$E$290,'Product Result'!$A$12)</f>
        <v>0</v>
      </c>
      <c r="AE14" s="200">
        <f>SUMIFS('Job Number'!$Q$2:$Q$290,'Job Number'!$A$2:$A$290,'Product Result'!AE$1,'Job Number'!$E$2:$E$290,'Product Result'!$A$12)</f>
        <v>0</v>
      </c>
      <c r="AF14" s="200">
        <f>SUMIFS('Job Number'!$Q$2:$Q$290,'Job Number'!$A$2:$A$290,'Product Result'!AF$1,'Job Number'!$E$2:$E$290,'Product Result'!$A$12)</f>
        <v>0</v>
      </c>
      <c r="AG14" s="200">
        <f>SUMIFS('Job Number'!$Q$2:$Q$290,'Job Number'!$A$2:$A$290,'Product Result'!AG$1,'Job Number'!$E$2:$E$290,'Product Result'!$A$12)</f>
        <v>0</v>
      </c>
      <c r="AH14" s="200">
        <f>SUMIFS('Job Number'!$Q$2:$Q$290,'Job Number'!$A$2:$A$290,'Product Result'!AH$1,'Job Number'!$E$2:$E$290,'Product Result'!$A$12)</f>
        <v>0</v>
      </c>
    </row>
    <row r="15" ht="15.75" spans="2:34">
      <c r="B15" s="221">
        <f>IFERROR(B14/B12,0)</f>
        <v>0</v>
      </c>
      <c r="C15" s="3" t="s">
        <v>49</v>
      </c>
      <c r="D15" s="223" t="str">
        <f t="shared" ref="D15:AH15" si="2">IFERROR(D14/D12,"")</f>
        <v/>
      </c>
      <c r="E15" s="223" t="str">
        <f t="shared" si="2"/>
        <v/>
      </c>
      <c r="F15" s="223" t="str">
        <f t="shared" si="2"/>
        <v/>
      </c>
      <c r="G15" s="223" t="str">
        <f t="shared" si="2"/>
        <v/>
      </c>
      <c r="H15" s="223" t="str">
        <f t="shared" si="2"/>
        <v/>
      </c>
      <c r="I15" s="223" t="str">
        <f t="shared" si="2"/>
        <v/>
      </c>
      <c r="J15" s="223" t="str">
        <f t="shared" si="2"/>
        <v/>
      </c>
      <c r="K15" s="223" t="str">
        <f t="shared" si="2"/>
        <v/>
      </c>
      <c r="L15" s="223" t="str">
        <f t="shared" si="2"/>
        <v/>
      </c>
      <c r="M15" s="223" t="str">
        <f t="shared" si="2"/>
        <v/>
      </c>
      <c r="N15" s="223" t="str">
        <f t="shared" si="2"/>
        <v/>
      </c>
      <c r="O15" s="223" t="str">
        <f t="shared" si="2"/>
        <v/>
      </c>
      <c r="P15" s="223" t="str">
        <f t="shared" si="2"/>
        <v/>
      </c>
      <c r="Q15" s="223" t="str">
        <f t="shared" si="2"/>
        <v/>
      </c>
      <c r="R15" s="223" t="str">
        <f t="shared" si="2"/>
        <v/>
      </c>
      <c r="S15" s="223" t="str">
        <f t="shared" si="2"/>
        <v/>
      </c>
      <c r="T15" s="223" t="str">
        <f t="shared" si="2"/>
        <v/>
      </c>
      <c r="U15" s="223" t="str">
        <f t="shared" si="2"/>
        <v/>
      </c>
      <c r="V15" s="223" t="str">
        <f t="shared" si="2"/>
        <v/>
      </c>
      <c r="W15" s="223" t="str">
        <f t="shared" si="2"/>
        <v/>
      </c>
      <c r="X15" s="223" t="str">
        <f t="shared" si="2"/>
        <v/>
      </c>
      <c r="Y15" s="223" t="str">
        <f t="shared" si="2"/>
        <v/>
      </c>
      <c r="Z15" s="223" t="str">
        <f t="shared" si="2"/>
        <v/>
      </c>
      <c r="AA15" s="223" t="str">
        <f t="shared" si="2"/>
        <v/>
      </c>
      <c r="AB15" s="223" t="str">
        <f t="shared" si="2"/>
        <v/>
      </c>
      <c r="AC15" s="223" t="str">
        <f t="shared" si="2"/>
        <v/>
      </c>
      <c r="AD15" s="223" t="str">
        <f t="shared" si="2"/>
        <v/>
      </c>
      <c r="AE15" s="223" t="str">
        <f t="shared" si="2"/>
        <v/>
      </c>
      <c r="AF15" s="223" t="str">
        <f t="shared" si="2"/>
        <v/>
      </c>
      <c r="AG15" s="223" t="str">
        <f t="shared" si="2"/>
        <v/>
      </c>
      <c r="AH15" s="223" t="str">
        <f t="shared" si="2"/>
        <v/>
      </c>
    </row>
    <row r="16" ht="15.75" spans="4:34"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</row>
    <row r="17" spans="1:34">
      <c r="A17" s="226" t="str">
        <f>'FG TYPE'!B5</f>
        <v>W01-03000020</v>
      </c>
      <c r="B17" s="219">
        <f>SUM(D17:AG17)</f>
        <v>1608.22</v>
      </c>
      <c r="C17" s="3" t="s">
        <v>46</v>
      </c>
      <c r="D17" s="220">
        <f>SUMIFS('Job Number'!$K$2:$K$290,'Job Number'!$A$2:$A$290,'Product Result'!D$1,'Job Number'!$E$2:$E$290,'Product Result'!$A$17)</f>
        <v>0</v>
      </c>
      <c r="E17" s="220">
        <f>SUMIFS('Job Number'!$K$2:$K$290,'Job Number'!$A$2:$A$290,'Product Result'!E$1,'Job Number'!$E$2:$E$290,'Product Result'!$A$17)</f>
        <v>0</v>
      </c>
      <c r="F17" s="220">
        <f>SUMIFS('Job Number'!$K$2:$K$290,'Job Number'!$A$2:$A$290,'Product Result'!F$1,'Job Number'!$E$2:$E$290,'Product Result'!$A$17)</f>
        <v>0</v>
      </c>
      <c r="G17" s="220">
        <f>SUMIFS('Job Number'!$K$2:$K$290,'Job Number'!$A$2:$A$290,'Product Result'!G$1,'Job Number'!$E$2:$E$290,'Product Result'!$A$17)</f>
        <v>0</v>
      </c>
      <c r="H17" s="220">
        <f>SUMIFS('Job Number'!$K$2:$K$290,'Job Number'!$A$2:$A$290,'Product Result'!H$1,'Job Number'!$E$2:$E$290,'Product Result'!$A$17)</f>
        <v>120.26</v>
      </c>
      <c r="I17" s="220">
        <f>SUMIFS('Job Number'!$K$2:$K$290,'Job Number'!$A$2:$A$290,'Product Result'!I$1,'Job Number'!$E$2:$E$290,'Product Result'!$A$17)</f>
        <v>76.84</v>
      </c>
      <c r="J17" s="220">
        <f>SUMIFS('Job Number'!$K$2:$K$290,'Job Number'!$A$2:$A$290,'Product Result'!J$1,'Job Number'!$E$2:$E$290,'Product Result'!$A$17)</f>
        <v>0</v>
      </c>
      <c r="K17" s="220">
        <f>SUMIFS('Job Number'!$K$2:$K$290,'Job Number'!$A$2:$A$290,'Product Result'!K$1,'Job Number'!$E$2:$E$290,'Product Result'!$A$17)</f>
        <v>0</v>
      </c>
      <c r="L17" s="220">
        <f>SUMIFS('Job Number'!$K$2:$K$290,'Job Number'!$A$2:$A$290,'Product Result'!L$1,'Job Number'!$E$2:$E$290,'Product Result'!$A$17)</f>
        <v>0</v>
      </c>
      <c r="M17" s="220">
        <f>SUMIFS('Job Number'!$K$2:$K$290,'Job Number'!$A$2:$A$290,'Product Result'!M$1,'Job Number'!$E$2:$E$290,'Product Result'!$A$17)</f>
        <v>0</v>
      </c>
      <c r="N17" s="220">
        <f>SUMIFS('Job Number'!$K$2:$K$290,'Job Number'!$A$2:$A$290,'Product Result'!N$1,'Job Number'!$E$2:$E$290,'Product Result'!$A$17)</f>
        <v>0</v>
      </c>
      <c r="O17" s="220">
        <f>SUMIFS('Job Number'!$K$2:$K$290,'Job Number'!$A$2:$A$290,'Product Result'!O$1,'Job Number'!$E$2:$E$290,'Product Result'!$A$17)</f>
        <v>85.8</v>
      </c>
      <c r="P17" s="220">
        <f>SUMIFS('Job Number'!$K$2:$K$290,'Job Number'!$A$2:$A$290,'Product Result'!P$1,'Job Number'!$E$2:$E$290,'Product Result'!$A$17)</f>
        <v>324.48</v>
      </c>
      <c r="Q17" s="220">
        <f>SUMIFS('Job Number'!$K$2:$K$290,'Job Number'!$A$2:$A$290,'Product Result'!Q$1,'Job Number'!$E$2:$E$290,'Product Result'!$A$17)</f>
        <v>272.16</v>
      </c>
      <c r="R17" s="220">
        <f>SUMIFS('Job Number'!$K$2:$K$290,'Job Number'!$A$2:$A$290,'Product Result'!R$1,'Job Number'!$E$2:$E$290,'Product Result'!$A$17)</f>
        <v>17.56</v>
      </c>
      <c r="S17" s="220">
        <f>SUMIFS('Job Number'!$K$2:$K$290,'Job Number'!$A$2:$A$290,'Product Result'!S$1,'Job Number'!$E$2:$E$290,'Product Result'!$A$17)</f>
        <v>0</v>
      </c>
      <c r="T17" s="220">
        <f>SUMIFS('Job Number'!$K$2:$K$290,'Job Number'!$A$2:$A$290,'Product Result'!T$1,'Job Number'!$E$2:$E$290,'Product Result'!$A$17)</f>
        <v>0</v>
      </c>
      <c r="U17" s="220">
        <f>SUMIFS('Job Number'!$K$2:$K$290,'Job Number'!$A$2:$A$290,'Product Result'!U$1,'Job Number'!$E$2:$E$290,'Product Result'!$A$17)</f>
        <v>0</v>
      </c>
      <c r="V17" s="220">
        <f>SUMIFS('Job Number'!$K$2:$K$290,'Job Number'!$A$2:$A$290,'Product Result'!V$1,'Job Number'!$E$2:$E$290,'Product Result'!$A$17)</f>
        <v>0</v>
      </c>
      <c r="W17" s="220">
        <f>SUMIFS('Job Number'!$K$2:$K$290,'Job Number'!$A$2:$A$290,'Product Result'!W$1,'Job Number'!$E$2:$E$290,'Product Result'!$A$17)</f>
        <v>334.24</v>
      </c>
      <c r="X17" s="220">
        <f>SUMIFS('Job Number'!$K$2:$K$290,'Job Number'!$A$2:$A$290,'Product Result'!X$1,'Job Number'!$E$2:$E$290,'Product Result'!$A$17)</f>
        <v>362.44</v>
      </c>
      <c r="Y17" s="220">
        <f>SUMIFS('Job Number'!$K$2:$K$290,'Job Number'!$A$2:$A$290,'Product Result'!Y$1,'Job Number'!$E$2:$E$290,'Product Result'!$A$17)</f>
        <v>14.44</v>
      </c>
      <c r="Z17" s="220">
        <f>SUMIFS('Job Number'!$K$2:$K$290,'Job Number'!$A$2:$A$290,'Product Result'!Z$1,'Job Number'!$E$2:$E$290,'Product Result'!$A$17)</f>
        <v>0</v>
      </c>
      <c r="AA17" s="220">
        <f>SUMIFS('Job Number'!$K$2:$K$290,'Job Number'!$A$2:$A$290,'Product Result'!AA$1,'Job Number'!$E$2:$E$290,'Product Result'!$A$17)</f>
        <v>0</v>
      </c>
      <c r="AB17" s="220">
        <f>SUMIFS('Job Number'!$K$2:$K$290,'Job Number'!$A$2:$A$290,'Product Result'!AB$1,'Job Number'!$E$2:$E$290,'Product Result'!$A$17)</f>
        <v>0</v>
      </c>
      <c r="AC17" s="220">
        <f>SUMIFS('Job Number'!$K$2:$K$290,'Job Number'!$A$2:$A$290,'Product Result'!AC$1,'Job Number'!$E$2:$E$290,'Product Result'!$A$17)</f>
        <v>0</v>
      </c>
      <c r="AD17" s="220">
        <f>SUMIFS('Job Number'!$K$2:$K$290,'Job Number'!$A$2:$A$290,'Product Result'!AD$1,'Job Number'!$E$2:$E$290,'Product Result'!$A$17)</f>
        <v>0</v>
      </c>
      <c r="AE17" s="220">
        <f>SUMIFS('Job Number'!$K$2:$K$290,'Job Number'!$A$2:$A$290,'Product Result'!AE$1,'Job Number'!$E$2:$E$290,'Product Result'!$A$17)</f>
        <v>0</v>
      </c>
      <c r="AF17" s="220">
        <f>SUMIFS('Job Number'!$K$2:$K$290,'Job Number'!$A$2:$A$290,'Product Result'!AF$1,'Job Number'!$E$2:$E$290,'Product Result'!$A$17)</f>
        <v>0</v>
      </c>
      <c r="AG17" s="220">
        <f>SUMIFS('Job Number'!$K$2:$K$290,'Job Number'!$A$2:$A$290,'Product Result'!AG$1,'Job Number'!$E$2:$E$290,'Product Result'!$A$17)</f>
        <v>0</v>
      </c>
      <c r="AH17" s="220">
        <f>SUMIFS('Job Number'!$K$2:$K$290,'Job Number'!$A$2:$A$290,'Product Result'!AH$1,'Job Number'!$E$2:$E$290,'Product Result'!$A$17)</f>
        <v>0</v>
      </c>
    </row>
    <row r="18" spans="1:34">
      <c r="A18" s="226" t="str">
        <f>'FG TYPE'!C5</f>
        <v>0,160 A</v>
      </c>
      <c r="B18" s="221">
        <f>IFERROR(B17/#REF!,0)</f>
        <v>0</v>
      </c>
      <c r="C18" s="3" t="s">
        <v>47</v>
      </c>
      <c r="D18" s="9" t="str">
        <f>IFERROR(D17/#REF!,"")</f>
        <v/>
      </c>
      <c r="E18" s="9" t="str">
        <f>IFERROR(E17/#REF!,"")</f>
        <v/>
      </c>
      <c r="F18" s="9" t="str">
        <f>IFERROR(F17/#REF!,"")</f>
        <v/>
      </c>
      <c r="G18" s="9" t="str">
        <f>IFERROR(G17/#REF!,"")</f>
        <v/>
      </c>
      <c r="H18" s="9" t="str">
        <f>IFERROR(H17/#REF!,"")</f>
        <v/>
      </c>
      <c r="I18" s="9" t="str">
        <f>IFERROR(I17/#REF!,"")</f>
        <v/>
      </c>
      <c r="J18" s="9" t="str">
        <f>IFERROR(J17/#REF!,"")</f>
        <v/>
      </c>
      <c r="K18" s="9" t="str">
        <f>IFERROR(K17/#REF!,"")</f>
        <v/>
      </c>
      <c r="L18" s="9" t="str">
        <f>IFERROR(L17/#REF!,"")</f>
        <v/>
      </c>
      <c r="M18" s="9" t="str">
        <f>IFERROR(M17/#REF!,"")</f>
        <v/>
      </c>
      <c r="N18" s="9" t="str">
        <f>IFERROR(N17/#REF!,"")</f>
        <v/>
      </c>
      <c r="O18" s="9" t="str">
        <f>IFERROR(O17/#REF!,"")</f>
        <v/>
      </c>
      <c r="P18" s="9" t="str">
        <f>IFERROR(P17/#REF!,"")</f>
        <v/>
      </c>
      <c r="Q18" s="9" t="str">
        <f>IFERROR(Q17/#REF!,"")</f>
        <v/>
      </c>
      <c r="R18" s="9" t="str">
        <f>IFERROR(R17/#REF!,"")</f>
        <v/>
      </c>
      <c r="S18" s="9" t="str">
        <f>IFERROR(S17/#REF!,"")</f>
        <v/>
      </c>
      <c r="T18" s="9" t="str">
        <f>IFERROR(T17/#REF!,"")</f>
        <v/>
      </c>
      <c r="U18" s="9" t="str">
        <f>IFERROR(U17/#REF!,"")</f>
        <v/>
      </c>
      <c r="V18" s="9" t="str">
        <f>IFERROR(V17/#REF!,"")</f>
        <v/>
      </c>
      <c r="W18" s="9" t="str">
        <f>IFERROR(W17/#REF!,"")</f>
        <v/>
      </c>
      <c r="X18" s="9" t="str">
        <f>IFERROR(X17/#REF!,"")</f>
        <v/>
      </c>
      <c r="Y18" s="9" t="str">
        <f>IFERROR(Y17/#REF!,"")</f>
        <v/>
      </c>
      <c r="Z18" s="9" t="str">
        <f>IFERROR(Z17/#REF!,"")</f>
        <v/>
      </c>
      <c r="AA18" s="9" t="str">
        <f>IFERROR(AA17/#REF!,"")</f>
        <v/>
      </c>
      <c r="AB18" s="9" t="str">
        <f>IFERROR(AB17/#REF!,"")</f>
        <v/>
      </c>
      <c r="AC18" s="9" t="str">
        <f>IFERROR(AC17/#REF!,"")</f>
        <v/>
      </c>
      <c r="AD18" s="9" t="str">
        <f>IFERROR(AD17/#REF!,"")</f>
        <v/>
      </c>
      <c r="AE18" s="9" t="str">
        <f>IFERROR(AE17/#REF!,"")</f>
        <v/>
      </c>
      <c r="AF18" s="9" t="str">
        <f>IFERROR(AF17/#REF!,"")</f>
        <v/>
      </c>
      <c r="AG18" s="9" t="str">
        <f>IFERROR(AG17/#REF!,"")</f>
        <v/>
      </c>
      <c r="AH18" s="9" t="str">
        <f>IFERROR(AH17/#REF!,"")</f>
        <v/>
      </c>
    </row>
    <row r="19" spans="2:34">
      <c r="B19" s="222">
        <f>SUM(D19:AG19)-AE19-X19-Q19-J19</f>
        <v>0</v>
      </c>
      <c r="C19" s="3" t="s">
        <v>48</v>
      </c>
      <c r="D19" s="200">
        <f>SUMIFS('Job Number'!$Q$2:$Q$290,'Job Number'!$A$2:$A$290,'Product Result'!D$1,'Job Number'!$E$2:$E$290,'Product Result'!$A$17)</f>
        <v>0</v>
      </c>
      <c r="E19" s="200">
        <f>SUMIFS('Job Number'!$Q$2:$Q$290,'Job Number'!$A$2:$A$290,'Product Result'!E$1,'Job Number'!$E$2:$E$290,'Product Result'!$A$17)</f>
        <v>0</v>
      </c>
      <c r="F19" s="200">
        <f>SUMIFS('Job Number'!$Q$2:$Q$290,'Job Number'!$A$2:$A$290,'Product Result'!F$1,'Job Number'!$E$2:$E$290,'Product Result'!$A$17)</f>
        <v>0</v>
      </c>
      <c r="G19" s="200">
        <f>SUMIFS('Job Number'!$Q$2:$Q$290,'Job Number'!$A$2:$A$290,'Product Result'!G$1,'Job Number'!$E$2:$E$290,'Product Result'!$A$17)</f>
        <v>0</v>
      </c>
      <c r="H19" s="200">
        <f>SUMIFS('Job Number'!$Q$2:$Q$290,'Job Number'!$A$2:$A$290,'Product Result'!H$1,'Job Number'!$E$2:$E$290,'Product Result'!$A$17)</f>
        <v>0</v>
      </c>
      <c r="I19" s="200">
        <f>SUMIFS('Job Number'!$Q$2:$Q$290,'Job Number'!$A$2:$A$290,'Product Result'!I$1,'Job Number'!$E$2:$E$290,'Product Result'!$A$17)</f>
        <v>0</v>
      </c>
      <c r="J19" s="200">
        <f>SUMIFS('Job Number'!$Q$2:$Q$290,'Job Number'!$A$2:$A$290,'Product Result'!J$1,'Job Number'!$E$2:$E$290,'Product Result'!$A$17)</f>
        <v>0</v>
      </c>
      <c r="K19" s="200">
        <f>SUMIFS('Job Number'!$Q$2:$Q$290,'Job Number'!$A$2:$A$290,'Product Result'!K$1,'Job Number'!$E$2:$E$290,'Product Result'!$A$17)</f>
        <v>0</v>
      </c>
      <c r="L19" s="200">
        <f>SUMIFS('Job Number'!$Q$2:$Q$290,'Job Number'!$A$2:$A$290,'Product Result'!L$1,'Job Number'!$E$2:$E$290,'Product Result'!$A$17)</f>
        <v>0</v>
      </c>
      <c r="M19" s="200">
        <f>SUMIFS('Job Number'!$Q$2:$Q$290,'Job Number'!$A$2:$A$290,'Product Result'!M$1,'Job Number'!$E$2:$E$290,'Product Result'!$A$17)</f>
        <v>0</v>
      </c>
      <c r="N19" s="200">
        <f>SUMIFS('Job Number'!$Q$2:$Q$290,'Job Number'!$A$2:$A$290,'Product Result'!N$1,'Job Number'!$E$2:$E$290,'Product Result'!$A$17)</f>
        <v>0</v>
      </c>
      <c r="O19" s="200">
        <f>SUMIFS('Job Number'!$Q$2:$Q$290,'Job Number'!$A$2:$A$290,'Product Result'!O$1,'Job Number'!$E$2:$E$290,'Product Result'!$A$17)</f>
        <v>0</v>
      </c>
      <c r="P19" s="200">
        <f>SUMIFS('Job Number'!$Q$2:$Q$290,'Job Number'!$A$2:$A$290,'Product Result'!P$1,'Job Number'!$E$2:$E$290,'Product Result'!$A$17)</f>
        <v>0</v>
      </c>
      <c r="Q19" s="200">
        <f>SUMIFS('Job Number'!$Q$2:$Q$290,'Job Number'!$A$2:$A$290,'Product Result'!Q$1,'Job Number'!$E$2:$E$290,'Product Result'!$A$17)</f>
        <v>0</v>
      </c>
      <c r="R19" s="200">
        <f>SUMIFS('Job Number'!$Q$2:$Q$290,'Job Number'!$A$2:$A$290,'Product Result'!R$1,'Job Number'!$E$2:$E$290,'Product Result'!$A$17)</f>
        <v>0</v>
      </c>
      <c r="S19" s="200">
        <f>SUMIFS('Job Number'!$Q$2:$Q$290,'Job Number'!$A$2:$A$290,'Product Result'!S$1,'Job Number'!$E$2:$E$290,'Product Result'!$A$17)</f>
        <v>0</v>
      </c>
      <c r="T19" s="200">
        <f>SUMIFS('Job Number'!$Q$2:$Q$290,'Job Number'!$A$2:$A$290,'Product Result'!T$1,'Job Number'!$E$2:$E$290,'Product Result'!$A$17)</f>
        <v>0</v>
      </c>
      <c r="U19" s="200">
        <f>SUMIFS('Job Number'!$Q$2:$Q$290,'Job Number'!$A$2:$A$290,'Product Result'!U$1,'Job Number'!$E$2:$E$290,'Product Result'!$A$17)</f>
        <v>0</v>
      </c>
      <c r="V19" s="200">
        <f>SUMIFS('Job Number'!$Q$2:$Q$290,'Job Number'!$A$2:$A$290,'Product Result'!V$1,'Job Number'!$E$2:$E$290,'Product Result'!$A$17)</f>
        <v>0</v>
      </c>
      <c r="W19" s="200">
        <f>SUMIFS('Job Number'!$Q$2:$Q$290,'Job Number'!$A$2:$A$290,'Product Result'!W$1,'Job Number'!$E$2:$E$290,'Product Result'!$A$17)</f>
        <v>0</v>
      </c>
      <c r="X19" s="200">
        <f>SUMIFS('Job Number'!$Q$2:$Q$290,'Job Number'!$A$2:$A$290,'Product Result'!X$1,'Job Number'!$E$2:$E$290,'Product Result'!$A$17)</f>
        <v>0</v>
      </c>
      <c r="Y19" s="200">
        <f>SUMIFS('Job Number'!$Q$2:$Q$290,'Job Number'!$A$2:$A$290,'Product Result'!Y$1,'Job Number'!$E$2:$E$290,'Product Result'!$A$17)</f>
        <v>0</v>
      </c>
      <c r="Z19" s="200">
        <f>SUMIFS('Job Number'!$Q$2:$Q$290,'Job Number'!$A$2:$A$290,'Product Result'!Z$1,'Job Number'!$E$2:$E$290,'Product Result'!$A$17)</f>
        <v>0</v>
      </c>
      <c r="AA19" s="200">
        <f>SUMIFS('Job Number'!$Q$2:$Q$290,'Job Number'!$A$2:$A$290,'Product Result'!AA$1,'Job Number'!$E$2:$E$290,'Product Result'!$A$17)</f>
        <v>0</v>
      </c>
      <c r="AB19" s="200">
        <f>SUMIFS('Job Number'!$Q$2:$Q$290,'Job Number'!$A$2:$A$290,'Product Result'!AB$1,'Job Number'!$E$2:$E$290,'Product Result'!$A$17)</f>
        <v>0</v>
      </c>
      <c r="AC19" s="200">
        <f>SUMIFS('Job Number'!$Q$2:$Q$290,'Job Number'!$A$2:$A$290,'Product Result'!AC$1,'Job Number'!$E$2:$E$290,'Product Result'!$A$17)</f>
        <v>0</v>
      </c>
      <c r="AD19" s="200">
        <f>SUMIFS('Job Number'!$Q$2:$Q$290,'Job Number'!$A$2:$A$290,'Product Result'!AD$1,'Job Number'!$E$2:$E$290,'Product Result'!$A$17)</f>
        <v>0</v>
      </c>
      <c r="AE19" s="200">
        <f>SUMIFS('Job Number'!$Q$2:$Q$290,'Job Number'!$A$2:$A$290,'Product Result'!AE$1,'Job Number'!$E$2:$E$290,'Product Result'!$A$17)</f>
        <v>0</v>
      </c>
      <c r="AF19" s="200">
        <f>SUMIFS('Job Number'!$Q$2:$Q$290,'Job Number'!$A$2:$A$290,'Product Result'!AF$1,'Job Number'!$E$2:$E$290,'Product Result'!$A$17)</f>
        <v>0</v>
      </c>
      <c r="AG19" s="200">
        <f>SUMIFS('Job Number'!$Q$2:$Q$290,'Job Number'!$A$2:$A$290,'Product Result'!AG$1,'Job Number'!$E$2:$E$290,'Product Result'!$A$17)</f>
        <v>0</v>
      </c>
      <c r="AH19" s="200">
        <f>SUMIFS('Job Number'!$Q$2:$Q$290,'Job Number'!$A$2:$A$290,'Product Result'!AH$1,'Job Number'!$E$2:$E$290,'Product Result'!$A$17)</f>
        <v>0</v>
      </c>
    </row>
    <row r="20" ht="15.75" spans="2:34">
      <c r="B20" s="221">
        <f>IFERROR(B19/B17,0)</f>
        <v>0</v>
      </c>
      <c r="C20" s="3" t="s">
        <v>49</v>
      </c>
      <c r="D20" s="223" t="str">
        <f t="shared" ref="D20:AH20" si="3">IFERROR(D19/D17,"")</f>
        <v/>
      </c>
      <c r="E20" s="223" t="str">
        <f t="shared" si="3"/>
        <v/>
      </c>
      <c r="F20" s="223" t="str">
        <f t="shared" si="3"/>
        <v/>
      </c>
      <c r="G20" s="223" t="str">
        <f t="shared" si="3"/>
        <v/>
      </c>
      <c r="H20" s="223">
        <f t="shared" si="3"/>
        <v>0</v>
      </c>
      <c r="I20" s="223">
        <f t="shared" si="3"/>
        <v>0</v>
      </c>
      <c r="J20" s="223" t="str">
        <f t="shared" si="3"/>
        <v/>
      </c>
      <c r="K20" s="223" t="str">
        <f t="shared" si="3"/>
        <v/>
      </c>
      <c r="L20" s="223" t="str">
        <f t="shared" si="3"/>
        <v/>
      </c>
      <c r="M20" s="223" t="str">
        <f t="shared" si="3"/>
        <v/>
      </c>
      <c r="N20" s="223" t="str">
        <f t="shared" si="3"/>
        <v/>
      </c>
      <c r="O20" s="223">
        <f t="shared" si="3"/>
        <v>0</v>
      </c>
      <c r="P20" s="223">
        <f t="shared" si="3"/>
        <v>0</v>
      </c>
      <c r="Q20" s="223">
        <f t="shared" si="3"/>
        <v>0</v>
      </c>
      <c r="R20" s="223">
        <f t="shared" si="3"/>
        <v>0</v>
      </c>
      <c r="S20" s="223" t="str">
        <f t="shared" si="3"/>
        <v/>
      </c>
      <c r="T20" s="223" t="str">
        <f t="shared" si="3"/>
        <v/>
      </c>
      <c r="U20" s="223" t="str">
        <f t="shared" si="3"/>
        <v/>
      </c>
      <c r="V20" s="223" t="str">
        <f t="shared" si="3"/>
        <v/>
      </c>
      <c r="W20" s="223">
        <f t="shared" si="3"/>
        <v>0</v>
      </c>
      <c r="X20" s="223">
        <f t="shared" si="3"/>
        <v>0</v>
      </c>
      <c r="Y20" s="223">
        <f t="shared" si="3"/>
        <v>0</v>
      </c>
      <c r="Z20" s="223" t="str">
        <f t="shared" si="3"/>
        <v/>
      </c>
      <c r="AA20" s="223" t="str">
        <f t="shared" si="3"/>
        <v/>
      </c>
      <c r="AB20" s="223" t="str">
        <f t="shared" si="3"/>
        <v/>
      </c>
      <c r="AC20" s="223" t="str">
        <f t="shared" si="3"/>
        <v/>
      </c>
      <c r="AD20" s="223" t="str">
        <f t="shared" si="3"/>
        <v/>
      </c>
      <c r="AE20" s="223" t="str">
        <f t="shared" si="3"/>
        <v/>
      </c>
      <c r="AF20" s="223" t="str">
        <f t="shared" si="3"/>
        <v/>
      </c>
      <c r="AG20" s="223" t="str">
        <f t="shared" si="3"/>
        <v/>
      </c>
      <c r="AH20" s="223" t="str">
        <f t="shared" si="3"/>
        <v/>
      </c>
    </row>
    <row r="21" ht="15.75" spans="4:34"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</row>
    <row r="22" spans="1:34">
      <c r="A22" s="226" t="str">
        <f>'FG TYPE'!B6</f>
        <v>W01-03000004</v>
      </c>
      <c r="B22" s="219">
        <f>SUM(D22:AH22)</f>
        <v>8113.96</v>
      </c>
      <c r="C22" s="3" t="s">
        <v>46</v>
      </c>
      <c r="D22" s="220">
        <f>SUMIFS('Job Number'!$K$2:$K$290,'Job Number'!$A$2:$A$290,'Product Result'!D$1,'Job Number'!$E$2:$E$290,'Product Result'!$A$22)</f>
        <v>0</v>
      </c>
      <c r="E22" s="220">
        <f>SUMIFS('Job Number'!$K$2:$K$290,'Job Number'!$A$2:$A$290,'Product Result'!E$1,'Job Number'!$E$2:$E$290,'Product Result'!$A$22)</f>
        <v>0</v>
      </c>
      <c r="F22" s="220">
        <f>SUMIFS('Job Number'!$K$2:$K$290,'Job Number'!$A$2:$A$290,'Product Result'!F$1,'Job Number'!$E$2:$E$290,'Product Result'!$A$22)</f>
        <v>0</v>
      </c>
      <c r="G22" s="220">
        <f>SUMIFS('Job Number'!$K$2:$K$290,'Job Number'!$A$2:$A$290,'Product Result'!G$1,'Job Number'!$E$2:$E$290,'Product Result'!$A$22)</f>
        <v>372.38</v>
      </c>
      <c r="H22" s="220">
        <f>SUMIFS('Job Number'!$K$2:$K$290,'Job Number'!$A$2:$A$290,'Product Result'!H$1,'Job Number'!$E$2:$E$290,'Product Result'!$A$22)</f>
        <v>394.7</v>
      </c>
      <c r="I22" s="220">
        <f>SUMIFS('Job Number'!$K$2:$K$290,'Job Number'!$A$2:$A$290,'Product Result'!I$1,'Job Number'!$E$2:$E$290,'Product Result'!$A$22)</f>
        <v>382.02</v>
      </c>
      <c r="J22" s="220">
        <f>SUMIFS('Job Number'!$K$2:$K$290,'Job Number'!$A$2:$A$290,'Product Result'!J$1,'Job Number'!$E$2:$E$290,'Product Result'!$A$22)</f>
        <v>502.94</v>
      </c>
      <c r="K22" s="220">
        <f>SUMIFS('Job Number'!$K$2:$K$290,'Job Number'!$A$2:$A$290,'Product Result'!K$1,'Job Number'!$E$2:$E$290,'Product Result'!$A$22)</f>
        <v>486.42</v>
      </c>
      <c r="L22" s="220">
        <f>SUMIFS('Job Number'!$K$2:$K$290,'Job Number'!$A$2:$A$290,'Product Result'!L$1,'Job Number'!$E$2:$E$290,'Product Result'!$A$22)</f>
        <v>337.68</v>
      </c>
      <c r="M22" s="220">
        <f>SUMIFS('Job Number'!$K$2:$K$290,'Job Number'!$A$2:$A$290,'Product Result'!M$1,'Job Number'!$E$2:$E$290,'Product Result'!$A$22)</f>
        <v>0</v>
      </c>
      <c r="N22" s="220">
        <f>SUMIFS('Job Number'!$K$2:$K$290,'Job Number'!$A$2:$A$290,'Product Result'!N$1,'Job Number'!$E$2:$E$290,'Product Result'!$A$22)</f>
        <v>0</v>
      </c>
      <c r="O22" s="220">
        <f>SUMIFS('Job Number'!$K$2:$K$290,'Job Number'!$A$2:$A$290,'Product Result'!O$1,'Job Number'!$E$2:$E$290,'Product Result'!$A$22)</f>
        <v>275.92</v>
      </c>
      <c r="P22" s="220">
        <f>SUMIFS('Job Number'!$K$2:$K$290,'Job Number'!$A$2:$A$290,'Product Result'!P$1,'Job Number'!$E$2:$E$290,'Product Result'!$A$22)</f>
        <v>215.26</v>
      </c>
      <c r="Q22" s="220">
        <f>SUMIFS('Job Number'!$K$2:$K$290,'Job Number'!$A$2:$A$290,'Product Result'!Q$1,'Job Number'!$E$2:$E$290,'Product Result'!$A$22)</f>
        <v>427.9</v>
      </c>
      <c r="R22" s="220">
        <f>SUMIFS('Job Number'!$K$2:$K$290,'Job Number'!$A$2:$A$290,'Product Result'!R$1,'Job Number'!$E$2:$E$290,'Product Result'!$A$22)</f>
        <v>744.78</v>
      </c>
      <c r="S22" s="220">
        <f>SUMIFS('Job Number'!$K$2:$K$290,'Job Number'!$A$2:$A$290,'Product Result'!S$1,'Job Number'!$E$2:$E$290,'Product Result'!$A$22)</f>
        <v>519.84</v>
      </c>
      <c r="T22" s="220">
        <f>SUMIFS('Job Number'!$K$2:$K$290,'Job Number'!$A$2:$A$290,'Product Result'!T$1,'Job Number'!$E$2:$E$290,'Product Result'!$A$22)</f>
        <v>0</v>
      </c>
      <c r="U22" s="220">
        <f>SUMIFS('Job Number'!$K$2:$K$290,'Job Number'!$A$2:$A$290,'Product Result'!U$1,'Job Number'!$E$2:$E$290,'Product Result'!$A$22)</f>
        <v>603.9</v>
      </c>
      <c r="V22" s="220">
        <f>SUMIFS('Job Number'!$K$2:$K$290,'Job Number'!$A$2:$A$290,'Product Result'!V$1,'Job Number'!$E$2:$E$290,'Product Result'!$A$22)</f>
        <v>400.38</v>
      </c>
      <c r="W22" s="220">
        <f>SUMIFS('Job Number'!$K$2:$K$290,'Job Number'!$A$2:$A$290,'Product Result'!W$1,'Job Number'!$E$2:$E$290,'Product Result'!$A$22)</f>
        <v>342.5</v>
      </c>
      <c r="X22" s="220">
        <f>SUMIFS('Job Number'!$K$2:$K$290,'Job Number'!$A$2:$A$290,'Product Result'!X$1,'Job Number'!$E$2:$E$290,'Product Result'!$A$22)</f>
        <v>195.42</v>
      </c>
      <c r="Y22" s="220">
        <f>SUMIFS('Job Number'!$K$2:$K$290,'Job Number'!$A$2:$A$290,'Product Result'!Y$1,'Job Number'!$E$2:$E$290,'Product Result'!$A$22)</f>
        <v>366.32</v>
      </c>
      <c r="Z22" s="220">
        <f>SUMIFS('Job Number'!$K$2:$K$290,'Job Number'!$A$2:$A$290,'Product Result'!Z$1,'Job Number'!$E$2:$E$290,'Product Result'!$A$22)</f>
        <v>247.02</v>
      </c>
      <c r="AA22" s="220">
        <f>SUMIFS('Job Number'!$K$2:$K$290,'Job Number'!$A$2:$A$290,'Product Result'!AA$1,'Job Number'!$E$2:$E$290,'Product Result'!$A$22)</f>
        <v>0</v>
      </c>
      <c r="AB22" s="220">
        <f>SUMIFS('Job Number'!$K$2:$K$290,'Job Number'!$A$2:$A$290,'Product Result'!AB$1,'Job Number'!$E$2:$E$290,'Product Result'!$A$22)</f>
        <v>357.84</v>
      </c>
      <c r="AC22" s="220">
        <f>SUMIFS('Job Number'!$K$2:$K$290,'Job Number'!$A$2:$A$290,'Product Result'!AC$1,'Job Number'!$E$2:$E$290,'Product Result'!$A$22)</f>
        <v>380.34</v>
      </c>
      <c r="AD22" s="220">
        <f>SUMIFS('Job Number'!$K$2:$K$290,'Job Number'!$A$2:$A$290,'Product Result'!AD$1,'Job Number'!$E$2:$E$290,'Product Result'!$A$22)</f>
        <v>254.38</v>
      </c>
      <c r="AE22" s="220">
        <f>SUMIFS('Job Number'!$K$2:$K$290,'Job Number'!$A$2:$A$290,'Product Result'!AE$1,'Job Number'!$E$2:$E$290,'Product Result'!$A$22)</f>
        <v>306.02</v>
      </c>
      <c r="AF22" s="220">
        <f>SUMIFS('Job Number'!$K$2:$K$290,'Job Number'!$A$2:$A$290,'Product Result'!AF$1,'Job Number'!$E$2:$E$290,'Product Result'!$A$22)</f>
        <v>0</v>
      </c>
      <c r="AG22" s="220">
        <f>SUMIFS('Job Number'!$K$2:$K$290,'Job Number'!$A$2:$A$290,'Product Result'!AG$1,'Job Number'!$E$2:$E$290,'Product Result'!$A$22)</f>
        <v>0</v>
      </c>
      <c r="AH22" s="220">
        <f>SUMIFS('Job Number'!$K$2:$K$290,'Job Number'!$A$2:$A$290,'Product Result'!AH$1,'Job Number'!$E$2:$E$290,'Product Result'!$A$22)</f>
        <v>0</v>
      </c>
    </row>
    <row r="23" spans="1:34">
      <c r="A23" s="226" t="str">
        <f>'FG TYPE'!C6</f>
        <v>0,080 A</v>
      </c>
      <c r="B23" s="221">
        <f>IFERROR(B22/#REF!,0)</f>
        <v>0</v>
      </c>
      <c r="C23" s="3" t="s">
        <v>47</v>
      </c>
      <c r="D23" s="9" t="str">
        <f>IFERROR(D22/#REF!,"")</f>
        <v/>
      </c>
      <c r="E23" s="9" t="str">
        <f>IFERROR(E22/#REF!,"")</f>
        <v/>
      </c>
      <c r="F23" s="9" t="str">
        <f>IFERROR(F22/#REF!,"")</f>
        <v/>
      </c>
      <c r="G23" s="9" t="str">
        <f>IFERROR(G22/#REF!,"")</f>
        <v/>
      </c>
      <c r="H23" s="9" t="str">
        <f>IFERROR(H22/#REF!,"")</f>
        <v/>
      </c>
      <c r="I23" s="9" t="str">
        <f>IFERROR(I22/#REF!,"")</f>
        <v/>
      </c>
      <c r="J23" s="9" t="str">
        <f>IFERROR(J22/#REF!,"")</f>
        <v/>
      </c>
      <c r="K23" s="9" t="str">
        <f>IFERROR(K22/#REF!,"")</f>
        <v/>
      </c>
      <c r="L23" s="9" t="str">
        <f>IFERROR(L22/#REF!,"")</f>
        <v/>
      </c>
      <c r="M23" s="9" t="str">
        <f>IFERROR(M22/#REF!,"")</f>
        <v/>
      </c>
      <c r="N23" s="9" t="str">
        <f>IFERROR(N22/#REF!,"")</f>
        <v/>
      </c>
      <c r="O23" s="9" t="str">
        <f>IFERROR(O22/#REF!,"")</f>
        <v/>
      </c>
      <c r="P23" s="9" t="str">
        <f>IFERROR(P22/#REF!,"")</f>
        <v/>
      </c>
      <c r="Q23" s="9" t="str">
        <f>IFERROR(Q22/#REF!,"")</f>
        <v/>
      </c>
      <c r="R23" s="9" t="str">
        <f>IFERROR(R22/#REF!,"")</f>
        <v/>
      </c>
      <c r="S23" s="9" t="str">
        <f>IFERROR(S22/#REF!,"")</f>
        <v/>
      </c>
      <c r="T23" s="9" t="str">
        <f>IFERROR(T22/#REF!,"")</f>
        <v/>
      </c>
      <c r="U23" s="9" t="str">
        <f>IFERROR(U22/#REF!,"")</f>
        <v/>
      </c>
      <c r="V23" s="9" t="str">
        <f>IFERROR(V22/#REF!,"")</f>
        <v/>
      </c>
      <c r="W23" s="9" t="str">
        <f>IFERROR(W22/#REF!,"")</f>
        <v/>
      </c>
      <c r="X23" s="9" t="str">
        <f>IFERROR(X22/#REF!,"")</f>
        <v/>
      </c>
      <c r="Y23" s="9" t="str">
        <f>IFERROR(Y22/#REF!,"")</f>
        <v/>
      </c>
      <c r="Z23" s="9" t="str">
        <f>IFERROR(Z22/#REF!,"")</f>
        <v/>
      </c>
      <c r="AA23" s="9" t="str">
        <f>IFERROR(AA22/#REF!,"")</f>
        <v/>
      </c>
      <c r="AB23" s="9" t="str">
        <f>IFERROR(AB22/#REF!,"")</f>
        <v/>
      </c>
      <c r="AC23" s="9" t="str">
        <f>IFERROR(AC22/#REF!,"")</f>
        <v/>
      </c>
      <c r="AD23" s="9" t="str">
        <f>IFERROR(AD22/#REF!,"")</f>
        <v/>
      </c>
      <c r="AE23" s="9" t="str">
        <f>IFERROR(AE22/#REF!,"")</f>
        <v/>
      </c>
      <c r="AF23" s="9" t="str">
        <f>IFERROR(AF22/#REF!,"")</f>
        <v/>
      </c>
      <c r="AG23" s="9" t="str">
        <f>IFERROR(AG22/#REF!,"")</f>
        <v/>
      </c>
      <c r="AH23" s="9" t="str">
        <f>IFERROR(AH22/#REF!,"")</f>
        <v/>
      </c>
    </row>
    <row r="24" spans="2:34">
      <c r="B24" s="222">
        <f>SUM(D24:AG24)-AE24-X24-Q24-J24</f>
        <v>0</v>
      </c>
      <c r="C24" s="3" t="s">
        <v>48</v>
      </c>
      <c r="D24" s="200">
        <f>SUMIFS('Job Number'!$Q$2:$Q$290,'Job Number'!$A$2:$A$290,'Product Result'!D$1,'Job Number'!$E$2:$E$290,'Product Result'!$A$22)</f>
        <v>0</v>
      </c>
      <c r="E24" s="200">
        <f>SUMIFS('Job Number'!$Q$2:$Q$290,'Job Number'!$A$2:$A$290,'Product Result'!E$1,'Job Number'!$E$2:$E$290,'Product Result'!$A$22)</f>
        <v>0</v>
      </c>
      <c r="F24" s="200">
        <f>SUMIFS('Job Number'!$Q$2:$Q$290,'Job Number'!$A$2:$A$290,'Product Result'!F$1,'Job Number'!$E$2:$E$290,'Product Result'!$A$22)</f>
        <v>0</v>
      </c>
      <c r="G24" s="200">
        <f>SUMIFS('Job Number'!$Q$2:$Q$290,'Job Number'!$A$2:$A$290,'Product Result'!G$1,'Job Number'!$E$2:$E$290,'Product Result'!$A$22)</f>
        <v>0</v>
      </c>
      <c r="H24" s="200">
        <f>SUMIFS('Job Number'!$Q$2:$Q$290,'Job Number'!$A$2:$A$290,'Product Result'!H$1,'Job Number'!$E$2:$E$290,'Product Result'!$A$22)</f>
        <v>0</v>
      </c>
      <c r="I24" s="200">
        <f>SUMIFS('Job Number'!$Q$2:$Q$290,'Job Number'!$A$2:$A$290,'Product Result'!I$1,'Job Number'!$E$2:$E$290,'Product Result'!$A$22)</f>
        <v>0</v>
      </c>
      <c r="J24" s="200">
        <f>SUMIFS('Job Number'!$Q$2:$Q$290,'Job Number'!$A$2:$A$290,'Product Result'!J$1,'Job Number'!$E$2:$E$290,'Product Result'!$A$22)</f>
        <v>0</v>
      </c>
      <c r="K24" s="200">
        <f>SUMIFS('Job Number'!$Q$2:$Q$290,'Job Number'!$A$2:$A$290,'Product Result'!K$1,'Job Number'!$E$2:$E$290,'Product Result'!$A$22)</f>
        <v>0</v>
      </c>
      <c r="L24" s="200">
        <f>SUMIFS('Job Number'!$Q$2:$Q$290,'Job Number'!$A$2:$A$290,'Product Result'!L$1,'Job Number'!$E$2:$E$290,'Product Result'!$A$22)</f>
        <v>0</v>
      </c>
      <c r="M24" s="200">
        <f>SUMIFS('Job Number'!$Q$2:$Q$290,'Job Number'!$A$2:$A$290,'Product Result'!M$1,'Job Number'!$E$2:$E$290,'Product Result'!$A$22)</f>
        <v>0</v>
      </c>
      <c r="N24" s="200">
        <f>SUMIFS('Job Number'!$Q$2:$Q$290,'Job Number'!$A$2:$A$290,'Product Result'!N$1,'Job Number'!$E$2:$E$290,'Product Result'!$A$22)</f>
        <v>0</v>
      </c>
      <c r="O24" s="200">
        <f>SUMIFS('Job Number'!$Q$2:$Q$290,'Job Number'!$A$2:$A$290,'Product Result'!O$1,'Job Number'!$E$2:$E$290,'Product Result'!$A$22)</f>
        <v>0</v>
      </c>
      <c r="P24" s="200">
        <f>SUMIFS('Job Number'!$Q$2:$Q$290,'Job Number'!$A$2:$A$290,'Product Result'!P$1,'Job Number'!$E$2:$E$290,'Product Result'!$A$22)</f>
        <v>0</v>
      </c>
      <c r="Q24" s="200">
        <f>SUMIFS('Job Number'!$Q$2:$Q$290,'Job Number'!$A$2:$A$290,'Product Result'!Q$1,'Job Number'!$E$2:$E$290,'Product Result'!$A$22)</f>
        <v>0</v>
      </c>
      <c r="R24" s="200">
        <f>SUMIFS('Job Number'!$Q$2:$Q$290,'Job Number'!$A$2:$A$290,'Product Result'!R$1,'Job Number'!$E$2:$E$290,'Product Result'!$A$22)</f>
        <v>0</v>
      </c>
      <c r="S24" s="200">
        <f>SUMIFS('Job Number'!$Q$2:$Q$290,'Job Number'!$A$2:$A$290,'Product Result'!S$1,'Job Number'!$E$2:$E$290,'Product Result'!$A$22)</f>
        <v>0</v>
      </c>
      <c r="T24" s="200">
        <f>SUMIFS('Job Number'!$Q$2:$Q$290,'Job Number'!$A$2:$A$290,'Product Result'!T$1,'Job Number'!$E$2:$E$290,'Product Result'!$A$22)</f>
        <v>0</v>
      </c>
      <c r="U24" s="200">
        <f>SUMIFS('Job Number'!$Q$2:$Q$290,'Job Number'!$A$2:$A$290,'Product Result'!U$1,'Job Number'!$E$2:$E$290,'Product Result'!$A$22)</f>
        <v>0</v>
      </c>
      <c r="V24" s="200">
        <f>SUMIFS('Job Number'!$Q$2:$Q$290,'Job Number'!$A$2:$A$290,'Product Result'!V$1,'Job Number'!$E$2:$E$290,'Product Result'!$A$22)</f>
        <v>0</v>
      </c>
      <c r="W24" s="200">
        <f>SUMIFS('Job Number'!$Q$2:$Q$290,'Job Number'!$A$2:$A$290,'Product Result'!W$1,'Job Number'!$E$2:$E$290,'Product Result'!$A$22)</f>
        <v>0</v>
      </c>
      <c r="X24" s="200">
        <f>SUMIFS('Job Number'!$Q$2:$Q$290,'Job Number'!$A$2:$A$290,'Product Result'!X$1,'Job Number'!$E$2:$E$290,'Product Result'!$A$22)</f>
        <v>0</v>
      </c>
      <c r="Y24" s="200">
        <f>SUMIFS('Job Number'!$Q$2:$Q$290,'Job Number'!$A$2:$A$290,'Product Result'!Y$1,'Job Number'!$E$2:$E$290,'Product Result'!$A$22)</f>
        <v>0</v>
      </c>
      <c r="Z24" s="200">
        <f>SUMIFS('Job Number'!$Q$2:$Q$290,'Job Number'!$A$2:$A$290,'Product Result'!Z$1,'Job Number'!$E$2:$E$290,'Product Result'!$A$22)</f>
        <v>0</v>
      </c>
      <c r="AA24" s="200">
        <f>SUMIFS('Job Number'!$Q$2:$Q$290,'Job Number'!$A$2:$A$290,'Product Result'!AA$1,'Job Number'!$E$2:$E$290,'Product Result'!$A$22)</f>
        <v>0</v>
      </c>
      <c r="AB24" s="200">
        <f>SUMIFS('Job Number'!$Q$2:$Q$290,'Job Number'!$A$2:$A$290,'Product Result'!AB$1,'Job Number'!$E$2:$E$290,'Product Result'!$A$22)</f>
        <v>0</v>
      </c>
      <c r="AC24" s="200">
        <f>SUMIFS('Job Number'!$Q$2:$Q$290,'Job Number'!$A$2:$A$290,'Product Result'!AC$1,'Job Number'!$E$2:$E$290,'Product Result'!$A$22)</f>
        <v>0</v>
      </c>
      <c r="AD24" s="200">
        <f>SUMIFS('Job Number'!$Q$2:$Q$290,'Job Number'!$A$2:$A$290,'Product Result'!AD$1,'Job Number'!$E$2:$E$290,'Product Result'!$A$22)</f>
        <v>0</v>
      </c>
      <c r="AE24" s="200">
        <f>SUMIFS('Job Number'!$Q$2:$Q$290,'Job Number'!$A$2:$A$290,'Product Result'!AE$1,'Job Number'!$E$2:$E$290,'Product Result'!$A$22)</f>
        <v>0</v>
      </c>
      <c r="AF24" s="200">
        <f>SUMIFS('Job Number'!$Q$2:$Q$290,'Job Number'!$A$2:$A$290,'Product Result'!AF$1,'Job Number'!$E$2:$E$290,'Product Result'!$A$22)</f>
        <v>0</v>
      </c>
      <c r="AG24" s="200">
        <f>SUMIFS('Job Number'!$Q$2:$Q$290,'Job Number'!$A$2:$A$290,'Product Result'!AG$1,'Job Number'!$E$2:$E$290,'Product Result'!$A$22)</f>
        <v>0</v>
      </c>
      <c r="AH24" s="200">
        <f>SUMIFS('Job Number'!$Q$2:$Q$290,'Job Number'!$A$2:$A$290,'Product Result'!AH$1,'Job Number'!$E$2:$E$290,'Product Result'!$A$22)</f>
        <v>0</v>
      </c>
    </row>
    <row r="25" ht="15.75" spans="2:34">
      <c r="B25" s="221">
        <f>IFERROR(B24/B22,0)</f>
        <v>0</v>
      </c>
      <c r="C25" s="3" t="s">
        <v>49</v>
      </c>
      <c r="D25" s="223" t="str">
        <f t="shared" ref="D25:AH25" si="4">IFERROR(D24/D22,"")</f>
        <v/>
      </c>
      <c r="E25" s="223" t="str">
        <f t="shared" si="4"/>
        <v/>
      </c>
      <c r="F25" s="223" t="str">
        <f t="shared" si="4"/>
        <v/>
      </c>
      <c r="G25" s="223">
        <f t="shared" si="4"/>
        <v>0</v>
      </c>
      <c r="H25" s="223">
        <f t="shared" si="4"/>
        <v>0</v>
      </c>
      <c r="I25" s="223">
        <f t="shared" si="4"/>
        <v>0</v>
      </c>
      <c r="J25" s="223">
        <f t="shared" si="4"/>
        <v>0</v>
      </c>
      <c r="K25" s="223">
        <f t="shared" si="4"/>
        <v>0</v>
      </c>
      <c r="L25" s="223">
        <f t="shared" si="4"/>
        <v>0</v>
      </c>
      <c r="M25" s="223" t="str">
        <f t="shared" si="4"/>
        <v/>
      </c>
      <c r="N25" s="223" t="str">
        <f t="shared" si="4"/>
        <v/>
      </c>
      <c r="O25" s="223">
        <f t="shared" si="4"/>
        <v>0</v>
      </c>
      <c r="P25" s="223">
        <f t="shared" si="4"/>
        <v>0</v>
      </c>
      <c r="Q25" s="223">
        <f t="shared" si="4"/>
        <v>0</v>
      </c>
      <c r="R25" s="223">
        <f t="shared" si="4"/>
        <v>0</v>
      </c>
      <c r="S25" s="223">
        <f t="shared" si="4"/>
        <v>0</v>
      </c>
      <c r="T25" s="223" t="str">
        <f t="shared" si="4"/>
        <v/>
      </c>
      <c r="U25" s="223">
        <f t="shared" si="4"/>
        <v>0</v>
      </c>
      <c r="V25" s="223">
        <f t="shared" si="4"/>
        <v>0</v>
      </c>
      <c r="W25" s="223">
        <f t="shared" si="4"/>
        <v>0</v>
      </c>
      <c r="X25" s="223">
        <f t="shared" si="4"/>
        <v>0</v>
      </c>
      <c r="Y25" s="223">
        <f t="shared" si="4"/>
        <v>0</v>
      </c>
      <c r="Z25" s="223">
        <f t="shared" si="4"/>
        <v>0</v>
      </c>
      <c r="AA25" s="223" t="str">
        <f t="shared" si="4"/>
        <v/>
      </c>
      <c r="AB25" s="223">
        <f t="shared" si="4"/>
        <v>0</v>
      </c>
      <c r="AC25" s="223">
        <f t="shared" si="4"/>
        <v>0</v>
      </c>
      <c r="AD25" s="223">
        <f t="shared" si="4"/>
        <v>0</v>
      </c>
      <c r="AE25" s="223">
        <f t="shared" si="4"/>
        <v>0</v>
      </c>
      <c r="AF25" s="223" t="str">
        <f t="shared" si="4"/>
        <v/>
      </c>
      <c r="AG25" s="223" t="str">
        <f t="shared" si="4"/>
        <v/>
      </c>
      <c r="AH25" s="223" t="str">
        <f t="shared" si="4"/>
        <v/>
      </c>
    </row>
    <row r="26" ht="15.75" spans="4:34"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</row>
    <row r="27" spans="1:34">
      <c r="A27" s="226" t="str">
        <f>'FG TYPE'!B7</f>
        <v>W01-03000025</v>
      </c>
      <c r="B27" s="219">
        <f>SUM(D27:AG27)</f>
        <v>0</v>
      </c>
      <c r="C27" s="3" t="s">
        <v>46</v>
      </c>
      <c r="D27" s="220">
        <f>SUMIFS('Job Number'!$K$2:$K$290,'Job Number'!$A$2:$A$290,'Product Result'!D$1,'Job Number'!$E$2:$E$290,'Product Result'!$A$27)</f>
        <v>0</v>
      </c>
      <c r="E27" s="220">
        <f>SUMIFS('Job Number'!$K$2:$K$290,'Job Number'!$A$2:$A$290,'Product Result'!E$1,'Job Number'!$E$2:$E$290,'Product Result'!$A$27)</f>
        <v>0</v>
      </c>
      <c r="F27" s="220">
        <f>SUMIFS('Job Number'!$K$2:$K$290,'Job Number'!$A$2:$A$290,'Product Result'!F$1,'Job Number'!$E$2:$E$290,'Product Result'!$A$27)</f>
        <v>0</v>
      </c>
      <c r="G27" s="220">
        <f>SUMIFS('Job Number'!$K$2:$K$290,'Job Number'!$A$2:$A$290,'Product Result'!G$1,'Job Number'!$E$2:$E$290,'Product Result'!$A$27)</f>
        <v>0</v>
      </c>
      <c r="H27" s="220">
        <f>SUMIFS('Job Number'!$K$2:$K$290,'Job Number'!$A$2:$A$290,'Product Result'!H$1,'Job Number'!$E$2:$E$290,'Product Result'!$A$27)</f>
        <v>0</v>
      </c>
      <c r="I27" s="220">
        <f>SUMIFS('Job Number'!$K$2:$K$290,'Job Number'!$A$2:$A$290,'Product Result'!I$1,'Job Number'!$E$2:$E$290,'Product Result'!$A$27)</f>
        <v>0</v>
      </c>
      <c r="J27" s="220">
        <f>SUMIFS('Job Number'!$K$2:$K$290,'Job Number'!$A$2:$A$290,'Product Result'!J$1,'Job Number'!$E$2:$E$290,'Product Result'!$A$27)</f>
        <v>0</v>
      </c>
      <c r="K27" s="220">
        <f>SUMIFS('Job Number'!$K$2:$K$290,'Job Number'!$A$2:$A$290,'Product Result'!K$1,'Job Number'!$E$2:$E$290,'Product Result'!$A$27)</f>
        <v>0</v>
      </c>
      <c r="L27" s="220">
        <f>SUMIFS('Job Number'!$K$2:$K$290,'Job Number'!$A$2:$A$290,'Product Result'!L$1,'Job Number'!$E$2:$E$290,'Product Result'!$A$27)</f>
        <v>0</v>
      </c>
      <c r="M27" s="220">
        <f>SUMIFS('Job Number'!$K$2:$K$290,'Job Number'!$A$2:$A$290,'Product Result'!M$1,'Job Number'!$E$2:$E$290,'Product Result'!$A$27)</f>
        <v>0</v>
      </c>
      <c r="N27" s="220">
        <f>SUMIFS('Job Number'!$K$2:$K$290,'Job Number'!$A$2:$A$290,'Product Result'!N$1,'Job Number'!$E$2:$E$290,'Product Result'!$A$27)</f>
        <v>0</v>
      </c>
      <c r="O27" s="220">
        <f>SUMIFS('Job Number'!$K$2:$K$290,'Job Number'!$A$2:$A$290,'Product Result'!O$1,'Job Number'!$E$2:$E$290,'Product Result'!$A$27)</f>
        <v>0</v>
      </c>
      <c r="P27" s="220">
        <f>SUMIFS('Job Number'!$K$2:$K$290,'Job Number'!$A$2:$A$290,'Product Result'!P$1,'Job Number'!$E$2:$E$290,'Product Result'!$A$27)</f>
        <v>0</v>
      </c>
      <c r="Q27" s="220">
        <f>SUMIFS('Job Number'!$K$2:$K$290,'Job Number'!$A$2:$A$290,'Product Result'!Q$1,'Job Number'!$E$2:$E$290,'Product Result'!$A$27)</f>
        <v>0</v>
      </c>
      <c r="R27" s="220">
        <f>SUMIFS('Job Number'!$K$2:$K$290,'Job Number'!$A$2:$A$290,'Product Result'!R$1,'Job Number'!$E$2:$E$290,'Product Result'!$A$27)</f>
        <v>0</v>
      </c>
      <c r="S27" s="220">
        <f>SUMIFS('Job Number'!$K$2:$K$290,'Job Number'!$A$2:$A$290,'Product Result'!S$1,'Job Number'!$E$2:$E$290,'Product Result'!$A$27)</f>
        <v>0</v>
      </c>
      <c r="T27" s="220">
        <f>SUMIFS('Job Number'!$K$2:$K$290,'Job Number'!$A$2:$A$290,'Product Result'!T$1,'Job Number'!$E$2:$E$290,'Product Result'!$A$27)</f>
        <v>0</v>
      </c>
      <c r="U27" s="220">
        <f>SUMIFS('Job Number'!$K$2:$K$290,'Job Number'!$A$2:$A$290,'Product Result'!U$1,'Job Number'!$E$2:$E$290,'Product Result'!$A$27)</f>
        <v>0</v>
      </c>
      <c r="V27" s="220">
        <f>SUMIFS('Job Number'!$K$2:$K$290,'Job Number'!$A$2:$A$290,'Product Result'!V$1,'Job Number'!$E$2:$E$290,'Product Result'!$A$27)</f>
        <v>0</v>
      </c>
      <c r="W27" s="220">
        <f>SUMIFS('Job Number'!$K$2:$K$290,'Job Number'!$A$2:$A$290,'Product Result'!W$1,'Job Number'!$E$2:$E$290,'Product Result'!$A$27)</f>
        <v>0</v>
      </c>
      <c r="X27" s="220">
        <f>SUMIFS('Job Number'!$K$2:$K$290,'Job Number'!$A$2:$A$290,'Product Result'!X$1,'Job Number'!$E$2:$E$290,'Product Result'!$A$27)</f>
        <v>0</v>
      </c>
      <c r="Y27" s="220">
        <f>SUMIFS('Job Number'!$K$2:$K$290,'Job Number'!$A$2:$A$290,'Product Result'!Y$1,'Job Number'!$E$2:$E$290,'Product Result'!$A$27)</f>
        <v>0</v>
      </c>
      <c r="Z27" s="220">
        <f>SUMIFS('Job Number'!$K$2:$K$290,'Job Number'!$A$2:$A$290,'Product Result'!Z$1,'Job Number'!$E$2:$E$290,'Product Result'!$A$27)</f>
        <v>0</v>
      </c>
      <c r="AA27" s="220">
        <f>SUMIFS('Job Number'!$K$2:$K$290,'Job Number'!$A$2:$A$290,'Product Result'!AA$1,'Job Number'!$E$2:$E$290,'Product Result'!$A$27)</f>
        <v>0</v>
      </c>
      <c r="AB27" s="220">
        <f>SUMIFS('Job Number'!$K$2:$K$290,'Job Number'!$A$2:$A$290,'Product Result'!AB$1,'Job Number'!$E$2:$E$290,'Product Result'!$A$27)</f>
        <v>0</v>
      </c>
      <c r="AC27" s="220">
        <f>SUMIFS('Job Number'!$K$2:$K$290,'Job Number'!$A$2:$A$290,'Product Result'!AC$1,'Job Number'!$E$2:$E$290,'Product Result'!$A$27)</f>
        <v>0</v>
      </c>
      <c r="AD27" s="220">
        <f>SUMIFS('Job Number'!$K$2:$K$290,'Job Number'!$A$2:$A$290,'Product Result'!AD$1,'Job Number'!$E$2:$E$290,'Product Result'!$A$27)</f>
        <v>0</v>
      </c>
      <c r="AE27" s="220">
        <f>SUMIFS('Job Number'!$K$2:$K$290,'Job Number'!$A$2:$A$290,'Product Result'!AE$1,'Job Number'!$E$2:$E$290,'Product Result'!$A$27)</f>
        <v>0</v>
      </c>
      <c r="AF27" s="220">
        <f>SUMIFS('Job Number'!$K$2:$K$290,'Job Number'!$A$2:$A$290,'Product Result'!AF$1,'Job Number'!$E$2:$E$290,'Product Result'!$A$27)</f>
        <v>0</v>
      </c>
      <c r="AG27" s="220">
        <f>SUMIFS('Job Number'!$K$2:$K$290,'Job Number'!$A$2:$A$290,'Product Result'!AG$1,'Job Number'!$E$2:$E$290,'Product Result'!$A$27)</f>
        <v>0</v>
      </c>
      <c r="AH27" s="220">
        <f>SUMIFS('Job Number'!$K$2:$K$290,'Job Number'!$A$2:$A$290,'Product Result'!AH$1,'Job Number'!$E$2:$E$290,'Product Result'!$A$27)</f>
        <v>0</v>
      </c>
    </row>
    <row r="28" spans="1:34">
      <c r="A28" s="226" t="str">
        <f>'FG TYPE'!C7</f>
        <v>0,180 A</v>
      </c>
      <c r="B28" s="221">
        <f>IFERROR(B27/#REF!,0)</f>
        <v>0</v>
      </c>
      <c r="C28" s="3" t="s">
        <v>47</v>
      </c>
      <c r="D28" s="9" t="str">
        <f>IFERROR(D27/#REF!,"")</f>
        <v/>
      </c>
      <c r="E28" s="9" t="str">
        <f>IFERROR(E27/#REF!,"")</f>
        <v/>
      </c>
      <c r="F28" s="9" t="str">
        <f>IFERROR(F27/#REF!,"")</f>
        <v/>
      </c>
      <c r="G28" s="9" t="str">
        <f>IFERROR(G27/#REF!,"")</f>
        <v/>
      </c>
      <c r="H28" s="9" t="str">
        <f>IFERROR(H27/#REF!,"")</f>
        <v/>
      </c>
      <c r="I28" s="9" t="str">
        <f>IFERROR(I27/#REF!,"")</f>
        <v/>
      </c>
      <c r="J28" s="9" t="str">
        <f>IFERROR(J27/#REF!,"")</f>
        <v/>
      </c>
      <c r="K28" s="9" t="str">
        <f>IFERROR(K27/#REF!,"")</f>
        <v/>
      </c>
      <c r="L28" s="9" t="str">
        <f>IFERROR(L27/#REF!,"")</f>
        <v/>
      </c>
      <c r="M28" s="9" t="str">
        <f>IFERROR(M27/#REF!,"")</f>
        <v/>
      </c>
      <c r="N28" s="9" t="str">
        <f>IFERROR(N27/#REF!,"")</f>
        <v/>
      </c>
      <c r="O28" s="9" t="str">
        <f>IFERROR(O27/#REF!,"")</f>
        <v/>
      </c>
      <c r="P28" s="9" t="str">
        <f>IFERROR(P27/#REF!,"")</f>
        <v/>
      </c>
      <c r="Q28" s="9" t="str">
        <f>IFERROR(Q27/#REF!,"")</f>
        <v/>
      </c>
      <c r="R28" s="9" t="str">
        <f>IFERROR(R27/#REF!,"")</f>
        <v/>
      </c>
      <c r="S28" s="9" t="str">
        <f>IFERROR(S27/#REF!,"")</f>
        <v/>
      </c>
      <c r="T28" s="9" t="str">
        <f>IFERROR(T27/#REF!,"")</f>
        <v/>
      </c>
      <c r="U28" s="9" t="str">
        <f>IFERROR(U27/#REF!,"")</f>
        <v/>
      </c>
      <c r="V28" s="9" t="str">
        <f>IFERROR(V27/#REF!,"")</f>
        <v/>
      </c>
      <c r="W28" s="9" t="str">
        <f>IFERROR(W27/#REF!,"")</f>
        <v/>
      </c>
      <c r="X28" s="9" t="str">
        <f>IFERROR(X27/#REF!,"")</f>
        <v/>
      </c>
      <c r="Y28" s="9" t="str">
        <f>IFERROR(Y27/#REF!,"")</f>
        <v/>
      </c>
      <c r="Z28" s="9" t="str">
        <f>IFERROR(Z27/#REF!,"")</f>
        <v/>
      </c>
      <c r="AA28" s="9" t="str">
        <f>IFERROR(AA27/#REF!,"")</f>
        <v/>
      </c>
      <c r="AB28" s="9" t="str">
        <f>IFERROR(AB27/#REF!,"")</f>
        <v/>
      </c>
      <c r="AC28" s="9" t="str">
        <f>IFERROR(AC27/#REF!,"")</f>
        <v/>
      </c>
      <c r="AD28" s="9" t="str">
        <f>IFERROR(AD27/#REF!,"")</f>
        <v/>
      </c>
      <c r="AE28" s="9" t="str">
        <f>IFERROR(AE27/#REF!,"")</f>
        <v/>
      </c>
      <c r="AF28" s="9" t="str">
        <f>IFERROR(AF27/#REF!,"")</f>
        <v/>
      </c>
      <c r="AG28" s="9" t="str">
        <f>IFERROR(AG27/#REF!,"")</f>
        <v/>
      </c>
      <c r="AH28" s="9" t="str">
        <f>IFERROR(AH27/#REF!,"")</f>
        <v/>
      </c>
    </row>
    <row r="29" spans="2:34">
      <c r="B29" s="222">
        <f>SUM(D29:AG29)-AE29-X29-Q29-J29</f>
        <v>0</v>
      </c>
      <c r="C29" s="3" t="s">
        <v>48</v>
      </c>
      <c r="D29" s="200">
        <f>SUMIFS('Job Number'!$Q$2:$Q$290,'Job Number'!$A$2:$A$290,'Product Result'!D$1,'Job Number'!$E$2:$E$290,'Product Result'!$A$27)</f>
        <v>0</v>
      </c>
      <c r="E29" s="200">
        <f>SUMIFS('Job Number'!$Q$2:$Q$290,'Job Number'!$A$2:$A$290,'Product Result'!E$1,'Job Number'!$E$2:$E$290,'Product Result'!$A$27)</f>
        <v>0</v>
      </c>
      <c r="F29" s="200">
        <f>SUMIFS('Job Number'!$Q$2:$Q$290,'Job Number'!$A$2:$A$290,'Product Result'!F$1,'Job Number'!$E$2:$E$290,'Product Result'!$A$27)</f>
        <v>0</v>
      </c>
      <c r="G29" s="200">
        <f>SUMIFS('Job Number'!$Q$2:$Q$290,'Job Number'!$A$2:$A$290,'Product Result'!G$1,'Job Number'!$E$2:$E$290,'Product Result'!$A$27)</f>
        <v>0</v>
      </c>
      <c r="H29" s="200">
        <f>SUMIFS('Job Number'!$Q$2:$Q$290,'Job Number'!$A$2:$A$290,'Product Result'!H$1,'Job Number'!$E$2:$E$290,'Product Result'!$A$27)</f>
        <v>0</v>
      </c>
      <c r="I29" s="200">
        <f>SUMIFS('Job Number'!$Q$2:$Q$290,'Job Number'!$A$2:$A$290,'Product Result'!I$1,'Job Number'!$E$2:$E$290,'Product Result'!$A$27)</f>
        <v>0</v>
      </c>
      <c r="J29" s="200">
        <f>SUMIFS('Job Number'!$Q$2:$Q$290,'Job Number'!$A$2:$A$290,'Product Result'!J$1,'Job Number'!$E$2:$E$290,'Product Result'!$A$27)</f>
        <v>0</v>
      </c>
      <c r="K29" s="200">
        <f>SUMIFS('Job Number'!$Q$2:$Q$290,'Job Number'!$A$2:$A$290,'Product Result'!K$1,'Job Number'!$E$2:$E$290,'Product Result'!$A$27)</f>
        <v>0</v>
      </c>
      <c r="L29" s="200">
        <f>SUMIFS('Job Number'!$Q$2:$Q$290,'Job Number'!$A$2:$A$290,'Product Result'!L$1,'Job Number'!$E$2:$E$290,'Product Result'!$A$27)</f>
        <v>0</v>
      </c>
      <c r="M29" s="200">
        <f>SUMIFS('Job Number'!$Q$2:$Q$290,'Job Number'!$A$2:$A$290,'Product Result'!M$1,'Job Number'!$E$2:$E$290,'Product Result'!$A$27)</f>
        <v>0</v>
      </c>
      <c r="N29" s="200">
        <f>SUMIFS('Job Number'!$Q$2:$Q$290,'Job Number'!$A$2:$A$290,'Product Result'!N$1,'Job Number'!$E$2:$E$290,'Product Result'!$A$27)</f>
        <v>0</v>
      </c>
      <c r="O29" s="200">
        <f>SUMIFS('Job Number'!$Q$2:$Q$290,'Job Number'!$A$2:$A$290,'Product Result'!O$1,'Job Number'!$E$2:$E$290,'Product Result'!$A$27)</f>
        <v>0</v>
      </c>
      <c r="P29" s="200">
        <f>SUMIFS('Job Number'!$Q$2:$Q$290,'Job Number'!$A$2:$A$290,'Product Result'!P$1,'Job Number'!$E$2:$E$290,'Product Result'!$A$27)</f>
        <v>0</v>
      </c>
      <c r="Q29" s="200">
        <f>SUMIFS('Job Number'!$Q$2:$Q$290,'Job Number'!$A$2:$A$290,'Product Result'!Q$1,'Job Number'!$E$2:$E$290,'Product Result'!$A$27)</f>
        <v>0</v>
      </c>
      <c r="R29" s="200">
        <f>SUMIFS('Job Number'!$Q$2:$Q$290,'Job Number'!$A$2:$A$290,'Product Result'!R$1,'Job Number'!$E$2:$E$290,'Product Result'!$A$27)</f>
        <v>0</v>
      </c>
      <c r="S29" s="200">
        <f>SUMIFS('Job Number'!$Q$2:$Q$290,'Job Number'!$A$2:$A$290,'Product Result'!S$1,'Job Number'!$E$2:$E$290,'Product Result'!$A$27)</f>
        <v>0</v>
      </c>
      <c r="T29" s="200">
        <f>SUMIFS('Job Number'!$Q$2:$Q$290,'Job Number'!$A$2:$A$290,'Product Result'!T$1,'Job Number'!$E$2:$E$290,'Product Result'!$A$27)</f>
        <v>0</v>
      </c>
      <c r="U29" s="200">
        <f>SUMIFS('Job Number'!$Q$2:$Q$290,'Job Number'!$A$2:$A$290,'Product Result'!U$1,'Job Number'!$E$2:$E$290,'Product Result'!$A$27)</f>
        <v>0</v>
      </c>
      <c r="V29" s="200">
        <f>SUMIFS('Job Number'!$Q$2:$Q$290,'Job Number'!$A$2:$A$290,'Product Result'!V$1,'Job Number'!$E$2:$E$290,'Product Result'!$A$27)</f>
        <v>0</v>
      </c>
      <c r="W29" s="200">
        <f>SUMIFS('Job Number'!$Q$2:$Q$290,'Job Number'!$A$2:$A$290,'Product Result'!W$1,'Job Number'!$E$2:$E$290,'Product Result'!$A$27)</f>
        <v>0</v>
      </c>
      <c r="X29" s="200">
        <f>SUMIFS('Job Number'!$Q$2:$Q$290,'Job Number'!$A$2:$A$290,'Product Result'!X$1,'Job Number'!$E$2:$E$290,'Product Result'!$A$27)</f>
        <v>0</v>
      </c>
      <c r="Y29" s="200">
        <f>SUMIFS('Job Number'!$Q$2:$Q$290,'Job Number'!$A$2:$A$290,'Product Result'!Y$1,'Job Number'!$E$2:$E$290,'Product Result'!$A$27)</f>
        <v>0</v>
      </c>
      <c r="Z29" s="200">
        <f>SUMIFS('Job Number'!$Q$2:$Q$290,'Job Number'!$A$2:$A$290,'Product Result'!Z$1,'Job Number'!$E$2:$E$290,'Product Result'!$A$27)</f>
        <v>0</v>
      </c>
      <c r="AA29" s="200">
        <f>SUMIFS('Job Number'!$Q$2:$Q$290,'Job Number'!$A$2:$A$290,'Product Result'!AA$1,'Job Number'!$E$2:$E$290,'Product Result'!$A$27)</f>
        <v>0</v>
      </c>
      <c r="AB29" s="200">
        <f>SUMIFS('Job Number'!$Q$2:$Q$290,'Job Number'!$A$2:$A$290,'Product Result'!AB$1,'Job Number'!$E$2:$E$290,'Product Result'!$A$27)</f>
        <v>0</v>
      </c>
      <c r="AC29" s="200">
        <f>SUMIFS('Job Number'!$Q$2:$Q$290,'Job Number'!$A$2:$A$290,'Product Result'!AC$1,'Job Number'!$E$2:$E$290,'Product Result'!$A$27)</f>
        <v>0</v>
      </c>
      <c r="AD29" s="200">
        <f>SUMIFS('Job Number'!$Q$2:$Q$290,'Job Number'!$A$2:$A$290,'Product Result'!AD$1,'Job Number'!$E$2:$E$290,'Product Result'!$A$27)</f>
        <v>0</v>
      </c>
      <c r="AE29" s="200">
        <f>SUMIFS('Job Number'!$Q$2:$Q$290,'Job Number'!$A$2:$A$290,'Product Result'!AE$1,'Job Number'!$E$2:$E$290,'Product Result'!$A$27)</f>
        <v>0</v>
      </c>
      <c r="AF29" s="200">
        <f>SUMIFS('Job Number'!$Q$2:$Q$290,'Job Number'!$A$2:$A$290,'Product Result'!AF$1,'Job Number'!$E$2:$E$290,'Product Result'!$A$27)</f>
        <v>0</v>
      </c>
      <c r="AG29" s="200">
        <f>SUMIFS('Job Number'!$Q$2:$Q$290,'Job Number'!$A$2:$A$290,'Product Result'!AG$1,'Job Number'!$E$2:$E$290,'Product Result'!$A$27)</f>
        <v>0</v>
      </c>
      <c r="AH29" s="200">
        <f>SUMIFS('Job Number'!$Q$2:$Q$290,'Job Number'!$A$2:$A$290,'Product Result'!AH$1,'Job Number'!$E$2:$E$290,'Product Result'!$A$27)</f>
        <v>0</v>
      </c>
    </row>
    <row r="30" ht="15.75" spans="2:34">
      <c r="B30" s="221">
        <f>IFERROR(B29/B27,0)</f>
        <v>0</v>
      </c>
      <c r="C30" s="3" t="s">
        <v>49</v>
      </c>
      <c r="D30" s="223" t="str">
        <f t="shared" ref="D30:AH30" si="5">IFERROR(D29/D27,"")</f>
        <v/>
      </c>
      <c r="E30" s="223" t="str">
        <f t="shared" si="5"/>
        <v/>
      </c>
      <c r="F30" s="223" t="str">
        <f t="shared" si="5"/>
        <v/>
      </c>
      <c r="G30" s="223" t="str">
        <f t="shared" si="5"/>
        <v/>
      </c>
      <c r="H30" s="223" t="str">
        <f t="shared" si="5"/>
        <v/>
      </c>
      <c r="I30" s="223" t="str">
        <f t="shared" si="5"/>
        <v/>
      </c>
      <c r="J30" s="223" t="str">
        <f t="shared" si="5"/>
        <v/>
      </c>
      <c r="K30" s="223" t="str">
        <f t="shared" si="5"/>
        <v/>
      </c>
      <c r="L30" s="223" t="str">
        <f t="shared" si="5"/>
        <v/>
      </c>
      <c r="M30" s="223" t="str">
        <f t="shared" si="5"/>
        <v/>
      </c>
      <c r="N30" s="223" t="str">
        <f t="shared" si="5"/>
        <v/>
      </c>
      <c r="O30" s="223" t="str">
        <f t="shared" si="5"/>
        <v/>
      </c>
      <c r="P30" s="223" t="str">
        <f t="shared" si="5"/>
        <v/>
      </c>
      <c r="Q30" s="223" t="str">
        <f t="shared" si="5"/>
        <v/>
      </c>
      <c r="R30" s="223" t="str">
        <f t="shared" si="5"/>
        <v/>
      </c>
      <c r="S30" s="223" t="str">
        <f t="shared" si="5"/>
        <v/>
      </c>
      <c r="T30" s="223" t="str">
        <f t="shared" si="5"/>
        <v/>
      </c>
      <c r="U30" s="223" t="str">
        <f t="shared" si="5"/>
        <v/>
      </c>
      <c r="V30" s="223" t="str">
        <f t="shared" si="5"/>
        <v/>
      </c>
      <c r="W30" s="223" t="str">
        <f t="shared" si="5"/>
        <v/>
      </c>
      <c r="X30" s="223" t="str">
        <f t="shared" si="5"/>
        <v/>
      </c>
      <c r="Y30" s="223" t="str">
        <f t="shared" si="5"/>
        <v/>
      </c>
      <c r="Z30" s="223" t="str">
        <f t="shared" si="5"/>
        <v/>
      </c>
      <c r="AA30" s="223" t="str">
        <f t="shared" si="5"/>
        <v/>
      </c>
      <c r="AB30" s="223" t="str">
        <f t="shared" si="5"/>
        <v/>
      </c>
      <c r="AC30" s="223" t="str">
        <f t="shared" si="5"/>
        <v/>
      </c>
      <c r="AD30" s="223" t="str">
        <f t="shared" si="5"/>
        <v/>
      </c>
      <c r="AE30" s="223" t="str">
        <f t="shared" si="5"/>
        <v/>
      </c>
      <c r="AF30" s="223" t="str">
        <f t="shared" si="5"/>
        <v/>
      </c>
      <c r="AG30" s="223" t="str">
        <f t="shared" si="5"/>
        <v/>
      </c>
      <c r="AH30" s="223" t="str">
        <f t="shared" si="5"/>
        <v/>
      </c>
    </row>
    <row r="31" ht="15.75" spans="4:34"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</row>
    <row r="32" spans="1:34">
      <c r="A32" s="226" t="str">
        <f>'FG TYPE'!B15</f>
        <v>W01-03000024</v>
      </c>
      <c r="B32" s="219">
        <f>SUM(D32:AG32)</f>
        <v>0</v>
      </c>
      <c r="C32" s="3" t="s">
        <v>46</v>
      </c>
      <c r="D32" s="220">
        <f>SUMIFS('Job Number'!$K$2:$K$290,'Job Number'!$A$2:$A$290,'Product Result'!D$1,'Job Number'!$E$2:$E$290,'Product Result'!$A$32)</f>
        <v>0</v>
      </c>
      <c r="E32" s="220">
        <f>SUMIFS('Job Number'!$K$2:$K$290,'Job Number'!$A$2:$A$290,'Product Result'!E$1,'Job Number'!$E$2:$E$290,'Product Result'!$A$32)</f>
        <v>0</v>
      </c>
      <c r="F32" s="220">
        <f>SUMIFS('Job Number'!$K$2:$K$290,'Job Number'!$A$2:$A$290,'Product Result'!F$1,'Job Number'!$E$2:$E$290,'Product Result'!$A$32)</f>
        <v>0</v>
      </c>
      <c r="G32" s="220">
        <f>SUMIFS('Job Number'!$K$2:$K$290,'Job Number'!$A$2:$A$290,'Product Result'!G$1,'Job Number'!$E$2:$E$290,'Product Result'!$A$32)</f>
        <v>0</v>
      </c>
      <c r="H32" s="220">
        <f>SUMIFS('Job Number'!$K$2:$K$290,'Job Number'!$A$2:$A$290,'Product Result'!H$1,'Job Number'!$E$2:$E$290,'Product Result'!$A$32)</f>
        <v>0</v>
      </c>
      <c r="I32" s="220">
        <f>SUMIFS('Job Number'!$K$2:$K$290,'Job Number'!$A$2:$A$290,'Product Result'!I$1,'Job Number'!$E$2:$E$290,'Product Result'!$A$32)</f>
        <v>0</v>
      </c>
      <c r="J32" s="220">
        <f>SUMIFS('Job Number'!$K$2:$K$290,'Job Number'!$A$2:$A$290,'Product Result'!J$1,'Job Number'!$E$2:$E$290,'Product Result'!$A$32)</f>
        <v>0</v>
      </c>
      <c r="K32" s="220">
        <f>SUMIFS('Job Number'!$K$2:$K$290,'Job Number'!$A$2:$A$290,'Product Result'!K$1,'Job Number'!$E$2:$E$290,'Product Result'!$A$32)</f>
        <v>0</v>
      </c>
      <c r="L32" s="220">
        <f>SUMIFS('Job Number'!$K$2:$K$290,'Job Number'!$A$2:$A$290,'Product Result'!L$1,'Job Number'!$E$2:$E$290,'Product Result'!$A$32)</f>
        <v>0</v>
      </c>
      <c r="M32" s="220">
        <f>SUMIFS('Job Number'!$K$2:$K$290,'Job Number'!$A$2:$A$290,'Product Result'!M$1,'Job Number'!$E$2:$E$290,'Product Result'!$A$32)</f>
        <v>0</v>
      </c>
      <c r="N32" s="220">
        <f>SUMIFS('Job Number'!$K$2:$K$290,'Job Number'!$A$2:$A$290,'Product Result'!N$1,'Job Number'!$E$2:$E$290,'Product Result'!$A$32)</f>
        <v>0</v>
      </c>
      <c r="O32" s="220">
        <f>SUMIFS('Job Number'!$K$2:$K$290,'Job Number'!$A$2:$A$290,'Product Result'!O$1,'Job Number'!$E$2:$E$290,'Product Result'!$A$32)</f>
        <v>0</v>
      </c>
      <c r="P32" s="220">
        <f>SUMIFS('Job Number'!$K$2:$K$290,'Job Number'!$A$2:$A$290,'Product Result'!P$1,'Job Number'!$E$2:$E$290,'Product Result'!$A$32)</f>
        <v>0</v>
      </c>
      <c r="Q32" s="220">
        <f>SUMIFS('Job Number'!$K$2:$K$290,'Job Number'!$A$2:$A$290,'Product Result'!Q$1,'Job Number'!$E$2:$E$290,'Product Result'!$A$32)</f>
        <v>0</v>
      </c>
      <c r="R32" s="220">
        <f>SUMIFS('Job Number'!$K$2:$K$290,'Job Number'!$A$2:$A$290,'Product Result'!R$1,'Job Number'!$E$2:$E$290,'Product Result'!$A$32)</f>
        <v>0</v>
      </c>
      <c r="S32" s="220">
        <f>SUMIFS('Job Number'!$K$2:$K$290,'Job Number'!$A$2:$A$290,'Product Result'!S$1,'Job Number'!$E$2:$E$290,'Product Result'!$A$32)</f>
        <v>0</v>
      </c>
      <c r="T32" s="220">
        <f>SUMIFS('Job Number'!$K$2:$K$290,'Job Number'!$A$2:$A$290,'Product Result'!T$1,'Job Number'!$E$2:$E$290,'Product Result'!$A$32)</f>
        <v>0</v>
      </c>
      <c r="U32" s="220">
        <f>SUMIFS('Job Number'!$K$2:$K$290,'Job Number'!$A$2:$A$290,'Product Result'!U$1,'Job Number'!$E$2:$E$290,'Product Result'!$A$32)</f>
        <v>0</v>
      </c>
      <c r="V32" s="220">
        <f>SUMIFS('Job Number'!$K$2:$K$290,'Job Number'!$A$2:$A$290,'Product Result'!V$1,'Job Number'!$E$2:$E$290,'Product Result'!$A$32)</f>
        <v>0</v>
      </c>
      <c r="W32" s="220">
        <f>SUMIFS('Job Number'!$K$2:$K$290,'Job Number'!$A$2:$A$290,'Product Result'!W$1,'Job Number'!$E$2:$E$290,'Product Result'!$A$32)</f>
        <v>0</v>
      </c>
      <c r="X32" s="220">
        <f>SUMIFS('Job Number'!$K$2:$K$290,'Job Number'!$A$2:$A$290,'Product Result'!X$1,'Job Number'!$E$2:$E$290,'Product Result'!$A$32)</f>
        <v>0</v>
      </c>
      <c r="Y32" s="220">
        <f>SUMIFS('Job Number'!$K$2:$K$290,'Job Number'!$A$2:$A$290,'Product Result'!Y$1,'Job Number'!$E$2:$E$290,'Product Result'!$A$32)</f>
        <v>0</v>
      </c>
      <c r="Z32" s="220">
        <f>SUMIFS('Job Number'!$K$2:$K$290,'Job Number'!$A$2:$A$290,'Product Result'!Z$1,'Job Number'!$E$2:$E$290,'Product Result'!$A$32)</f>
        <v>0</v>
      </c>
      <c r="AA32" s="220">
        <f>SUMIFS('Job Number'!$K$2:$K$290,'Job Number'!$A$2:$A$290,'Product Result'!AA$1,'Job Number'!$E$2:$E$290,'Product Result'!$A$32)</f>
        <v>0</v>
      </c>
      <c r="AB32" s="220">
        <f>SUMIFS('Job Number'!$K$2:$K$290,'Job Number'!$A$2:$A$290,'Product Result'!AB$1,'Job Number'!$E$2:$E$290,'Product Result'!$A$32)</f>
        <v>0</v>
      </c>
      <c r="AC32" s="220">
        <f>SUMIFS('Job Number'!$K$2:$K$290,'Job Number'!$A$2:$A$290,'Product Result'!AC$1,'Job Number'!$E$2:$E$290,'Product Result'!$A$32)</f>
        <v>0</v>
      </c>
      <c r="AD32" s="220">
        <f>SUMIFS('Job Number'!$K$2:$K$290,'Job Number'!$A$2:$A$290,'Product Result'!AD$1,'Job Number'!$E$2:$E$290,'Product Result'!$A$32)</f>
        <v>0</v>
      </c>
      <c r="AE32" s="220">
        <f>SUMIFS('Job Number'!$K$2:$K$290,'Job Number'!$A$2:$A$290,'Product Result'!AE$1,'Job Number'!$E$2:$E$290,'Product Result'!$A$32)</f>
        <v>0</v>
      </c>
      <c r="AF32" s="220">
        <f>SUMIFS('Job Number'!$K$2:$K$290,'Job Number'!$A$2:$A$290,'Product Result'!AF$1,'Job Number'!$E$2:$E$290,'Product Result'!$A$32)</f>
        <v>0</v>
      </c>
      <c r="AG32" s="220">
        <f>SUMIFS('Job Number'!$K$2:$K$290,'Job Number'!$A$2:$A$290,'Product Result'!AG$1,'Job Number'!$E$2:$E$290,'Product Result'!$A$32)</f>
        <v>0</v>
      </c>
      <c r="AH32" s="220">
        <f>SUMIFS('Job Number'!$K$2:$K$290,'Job Number'!$A$2:$A$290,'Product Result'!AH$1,'Job Number'!$E$2:$E$290,'Product Result'!$A$32)</f>
        <v>0</v>
      </c>
    </row>
    <row r="33" spans="1:34">
      <c r="A33" s="226" t="str">
        <f>'FG TYPE'!C15</f>
        <v>0,260 A</v>
      </c>
      <c r="B33" s="221">
        <f>IFERROR(B32/#REF!,0)</f>
        <v>0</v>
      </c>
      <c r="C33" s="3" t="s">
        <v>47</v>
      </c>
      <c r="D33" s="9" t="str">
        <f>IFERROR(D32/#REF!,"")</f>
        <v/>
      </c>
      <c r="E33" s="9" t="str">
        <f>IFERROR(E32/#REF!,"")</f>
        <v/>
      </c>
      <c r="F33" s="9" t="str">
        <f>IFERROR(F32/#REF!,"")</f>
        <v/>
      </c>
      <c r="G33" s="9" t="str">
        <f>IFERROR(G32/#REF!,"")</f>
        <v/>
      </c>
      <c r="H33" s="9" t="str">
        <f>IFERROR(H32/#REF!,"")</f>
        <v/>
      </c>
      <c r="I33" s="9" t="str">
        <f>IFERROR(I32/#REF!,"")</f>
        <v/>
      </c>
      <c r="J33" s="9" t="str">
        <f>IFERROR(J32/#REF!,"")</f>
        <v/>
      </c>
      <c r="K33" s="9" t="str">
        <f>IFERROR(K32/#REF!,"")</f>
        <v/>
      </c>
      <c r="L33" s="9" t="str">
        <f>IFERROR(L32/#REF!,"")</f>
        <v/>
      </c>
      <c r="M33" s="9" t="str">
        <f>IFERROR(M32/#REF!,"")</f>
        <v/>
      </c>
      <c r="N33" s="9" t="str">
        <f>IFERROR(N32/#REF!,"")</f>
        <v/>
      </c>
      <c r="O33" s="9" t="str">
        <f>IFERROR(O32/#REF!,"")</f>
        <v/>
      </c>
      <c r="P33" s="9" t="str">
        <f>IFERROR(P32/#REF!,"")</f>
        <v/>
      </c>
      <c r="Q33" s="9" t="str">
        <f>IFERROR(Q32/#REF!,"")</f>
        <v/>
      </c>
      <c r="R33" s="9" t="str">
        <f>IFERROR(R32/#REF!,"")</f>
        <v/>
      </c>
      <c r="S33" s="9" t="str">
        <f>IFERROR(S32/#REF!,"")</f>
        <v/>
      </c>
      <c r="T33" s="9" t="str">
        <f>IFERROR(T32/#REF!,"")</f>
        <v/>
      </c>
      <c r="U33" s="9" t="str">
        <f>IFERROR(U32/#REF!,"")</f>
        <v/>
      </c>
      <c r="V33" s="9" t="str">
        <f>IFERROR(V32/#REF!,"")</f>
        <v/>
      </c>
      <c r="W33" s="9" t="str">
        <f>IFERROR(W32/#REF!,"")</f>
        <v/>
      </c>
      <c r="X33" s="9" t="str">
        <f>IFERROR(X32/#REF!,"")</f>
        <v/>
      </c>
      <c r="Y33" s="9" t="str">
        <f>IFERROR(Y32/#REF!,"")</f>
        <v/>
      </c>
      <c r="Z33" s="9" t="str">
        <f>IFERROR(Z32/#REF!,"")</f>
        <v/>
      </c>
      <c r="AA33" s="9" t="str">
        <f>IFERROR(AA32/#REF!,"")</f>
        <v/>
      </c>
      <c r="AB33" s="9" t="str">
        <f>IFERROR(AB32/#REF!,"")</f>
        <v/>
      </c>
      <c r="AC33" s="9" t="str">
        <f>IFERROR(AC32/#REF!,"")</f>
        <v/>
      </c>
      <c r="AD33" s="9" t="str">
        <f>IFERROR(AD32/#REF!,"")</f>
        <v/>
      </c>
      <c r="AE33" s="9" t="str">
        <f>IFERROR(AE32/#REF!,"")</f>
        <v/>
      </c>
      <c r="AF33" s="9" t="str">
        <f>IFERROR(AF32/#REF!,"")</f>
        <v/>
      </c>
      <c r="AG33" s="9" t="str">
        <f>IFERROR(AG32/#REF!,"")</f>
        <v/>
      </c>
      <c r="AH33" s="9" t="str">
        <f>IFERROR(AH32/#REF!,"")</f>
        <v/>
      </c>
    </row>
    <row r="34" spans="2:34">
      <c r="B34" s="222">
        <f>SUM(D34:AG34)-AE34-X34-Q34-J34</f>
        <v>0</v>
      </c>
      <c r="C34" s="3" t="s">
        <v>48</v>
      </c>
      <c r="D34" s="200">
        <f>SUMIFS('Job Number'!$Q$2:$Q$290,'Job Number'!$A$2:$A$290,'Product Result'!D$1,'Job Number'!$E$2:$E$290,'Product Result'!$A$32)</f>
        <v>0</v>
      </c>
      <c r="E34" s="200">
        <f>SUMIFS('Job Number'!$Q$2:$Q$290,'Job Number'!$A$2:$A$290,'Product Result'!E$1,'Job Number'!$E$2:$E$290,'Product Result'!$A$32)</f>
        <v>0</v>
      </c>
      <c r="F34" s="200">
        <f>SUMIFS('Job Number'!$Q$2:$Q$290,'Job Number'!$A$2:$A$290,'Product Result'!F$1,'Job Number'!$E$2:$E$290,'Product Result'!$A$32)</f>
        <v>0</v>
      </c>
      <c r="G34" s="200">
        <f>SUMIFS('Job Number'!$Q$2:$Q$290,'Job Number'!$A$2:$A$290,'Product Result'!G$1,'Job Number'!$E$2:$E$290,'Product Result'!$A$32)</f>
        <v>0</v>
      </c>
      <c r="H34" s="200">
        <f>SUMIFS('Job Number'!$Q$2:$Q$290,'Job Number'!$A$2:$A$290,'Product Result'!H$1,'Job Number'!$E$2:$E$290,'Product Result'!$A$32)</f>
        <v>0</v>
      </c>
      <c r="I34" s="200">
        <f>SUMIFS('Job Number'!$Q$2:$Q$290,'Job Number'!$A$2:$A$290,'Product Result'!I$1,'Job Number'!$E$2:$E$290,'Product Result'!$A$32)</f>
        <v>0</v>
      </c>
      <c r="J34" s="200">
        <f>SUMIFS('Job Number'!$Q$2:$Q$290,'Job Number'!$A$2:$A$290,'Product Result'!J$1,'Job Number'!$E$2:$E$290,'Product Result'!$A$32)</f>
        <v>0</v>
      </c>
      <c r="K34" s="200">
        <f>SUMIFS('Job Number'!$Q$2:$Q$290,'Job Number'!$A$2:$A$290,'Product Result'!K$1,'Job Number'!$E$2:$E$290,'Product Result'!$A$32)</f>
        <v>0</v>
      </c>
      <c r="L34" s="200">
        <f>SUMIFS('Job Number'!$Q$2:$Q$290,'Job Number'!$A$2:$A$290,'Product Result'!L$1,'Job Number'!$E$2:$E$290,'Product Result'!$A$32)</f>
        <v>0</v>
      </c>
      <c r="M34" s="200">
        <f>SUMIFS('Job Number'!$Q$2:$Q$290,'Job Number'!$A$2:$A$290,'Product Result'!M$1,'Job Number'!$E$2:$E$290,'Product Result'!$A$32)</f>
        <v>0</v>
      </c>
      <c r="N34" s="200">
        <f>SUMIFS('Job Number'!$Q$2:$Q$290,'Job Number'!$A$2:$A$290,'Product Result'!N$1,'Job Number'!$E$2:$E$290,'Product Result'!$A$32)</f>
        <v>0</v>
      </c>
      <c r="O34" s="200">
        <f>SUMIFS('Job Number'!$Q$2:$Q$290,'Job Number'!$A$2:$A$290,'Product Result'!O$1,'Job Number'!$E$2:$E$290,'Product Result'!$A$32)</f>
        <v>0</v>
      </c>
      <c r="P34" s="200">
        <f>SUMIFS('Job Number'!$Q$2:$Q$290,'Job Number'!$A$2:$A$290,'Product Result'!P$1,'Job Number'!$E$2:$E$290,'Product Result'!$A$32)</f>
        <v>0</v>
      </c>
      <c r="Q34" s="200">
        <f>SUMIFS('Job Number'!$Q$2:$Q$290,'Job Number'!$A$2:$A$290,'Product Result'!Q$1,'Job Number'!$E$2:$E$290,'Product Result'!$A$32)</f>
        <v>0</v>
      </c>
      <c r="R34" s="200">
        <f>SUMIFS('Job Number'!$Q$2:$Q$290,'Job Number'!$A$2:$A$290,'Product Result'!R$1,'Job Number'!$E$2:$E$290,'Product Result'!$A$32)</f>
        <v>0</v>
      </c>
      <c r="S34" s="200">
        <f>SUMIFS('Job Number'!$Q$2:$Q$290,'Job Number'!$A$2:$A$290,'Product Result'!S$1,'Job Number'!$E$2:$E$290,'Product Result'!$A$32)</f>
        <v>0</v>
      </c>
      <c r="T34" s="200">
        <f>SUMIFS('Job Number'!$Q$2:$Q$290,'Job Number'!$A$2:$A$290,'Product Result'!T$1,'Job Number'!$E$2:$E$290,'Product Result'!$A$32)</f>
        <v>0</v>
      </c>
      <c r="U34" s="200">
        <f>SUMIFS('Job Number'!$Q$2:$Q$290,'Job Number'!$A$2:$A$290,'Product Result'!U$1,'Job Number'!$E$2:$E$290,'Product Result'!$A$32)</f>
        <v>0</v>
      </c>
      <c r="V34" s="200">
        <f>SUMIFS('Job Number'!$Q$2:$Q$290,'Job Number'!$A$2:$A$290,'Product Result'!V$1,'Job Number'!$E$2:$E$290,'Product Result'!$A$32)</f>
        <v>0</v>
      </c>
      <c r="W34" s="200">
        <f>SUMIFS('Job Number'!$Q$2:$Q$290,'Job Number'!$A$2:$A$290,'Product Result'!W$1,'Job Number'!$E$2:$E$290,'Product Result'!$A$32)</f>
        <v>0</v>
      </c>
      <c r="X34" s="200">
        <f>SUMIFS('Job Number'!$Q$2:$Q$290,'Job Number'!$A$2:$A$290,'Product Result'!X$1,'Job Number'!$E$2:$E$290,'Product Result'!$A$32)</f>
        <v>0</v>
      </c>
      <c r="Y34" s="200">
        <f>SUMIFS('Job Number'!$Q$2:$Q$290,'Job Number'!$A$2:$A$290,'Product Result'!Y$1,'Job Number'!$E$2:$E$290,'Product Result'!$A$32)</f>
        <v>0</v>
      </c>
      <c r="Z34" s="200">
        <f>SUMIFS('Job Number'!$Q$2:$Q$290,'Job Number'!$A$2:$A$290,'Product Result'!Z$1,'Job Number'!$E$2:$E$290,'Product Result'!$A$32)</f>
        <v>0</v>
      </c>
      <c r="AA34" s="200">
        <f>SUMIFS('Job Number'!$Q$2:$Q$290,'Job Number'!$A$2:$A$290,'Product Result'!AA$1,'Job Number'!$E$2:$E$290,'Product Result'!$A$32)</f>
        <v>0</v>
      </c>
      <c r="AB34" s="200">
        <f>SUMIFS('Job Number'!$Q$2:$Q$290,'Job Number'!$A$2:$A$290,'Product Result'!AB$1,'Job Number'!$E$2:$E$290,'Product Result'!$A$32)</f>
        <v>0</v>
      </c>
      <c r="AC34" s="200">
        <f>SUMIFS('Job Number'!$Q$2:$Q$290,'Job Number'!$A$2:$A$290,'Product Result'!AC$1,'Job Number'!$E$2:$E$290,'Product Result'!$A$32)</f>
        <v>0</v>
      </c>
      <c r="AD34" s="200">
        <f>SUMIFS('Job Number'!$Q$2:$Q$290,'Job Number'!$A$2:$A$290,'Product Result'!AD$1,'Job Number'!$E$2:$E$290,'Product Result'!$A$32)</f>
        <v>0</v>
      </c>
      <c r="AE34" s="200">
        <f>SUMIFS('Job Number'!$Q$2:$Q$290,'Job Number'!$A$2:$A$290,'Product Result'!AE$1,'Job Number'!$E$2:$E$290,'Product Result'!$A$32)</f>
        <v>0</v>
      </c>
      <c r="AF34" s="200">
        <f>SUMIFS('Job Number'!$Q$2:$Q$290,'Job Number'!$A$2:$A$290,'Product Result'!AF$1,'Job Number'!$E$2:$E$290,'Product Result'!$A$32)</f>
        <v>0</v>
      </c>
      <c r="AG34" s="200">
        <f>SUMIFS('Job Number'!$Q$2:$Q$290,'Job Number'!$A$2:$A$290,'Product Result'!AG$1,'Job Number'!$E$2:$E$290,'Product Result'!$A$32)</f>
        <v>0</v>
      </c>
      <c r="AH34" s="200">
        <f>SUMIFS('Job Number'!$Q$2:$Q$290,'Job Number'!$A$2:$A$290,'Product Result'!AH$1,'Job Number'!$E$2:$E$290,'Product Result'!$A$32)</f>
        <v>0</v>
      </c>
    </row>
    <row r="35" ht="15.75" spans="2:34">
      <c r="B35" s="221">
        <f>IFERROR(B34/B32,0)</f>
        <v>0</v>
      </c>
      <c r="C35" s="3" t="s">
        <v>49</v>
      </c>
      <c r="D35" s="223" t="str">
        <f t="shared" ref="D35:AH35" si="6">IFERROR(D34/D32,"")</f>
        <v/>
      </c>
      <c r="E35" s="223" t="str">
        <f t="shared" si="6"/>
        <v/>
      </c>
      <c r="F35" s="223" t="str">
        <f t="shared" si="6"/>
        <v/>
      </c>
      <c r="G35" s="223" t="str">
        <f t="shared" si="6"/>
        <v/>
      </c>
      <c r="H35" s="223" t="str">
        <f t="shared" si="6"/>
        <v/>
      </c>
      <c r="I35" s="223" t="str">
        <f t="shared" si="6"/>
        <v/>
      </c>
      <c r="J35" s="223" t="str">
        <f t="shared" si="6"/>
        <v/>
      </c>
      <c r="K35" s="223" t="str">
        <f t="shared" si="6"/>
        <v/>
      </c>
      <c r="L35" s="223" t="str">
        <f t="shared" si="6"/>
        <v/>
      </c>
      <c r="M35" s="223" t="str">
        <f t="shared" si="6"/>
        <v/>
      </c>
      <c r="N35" s="223" t="str">
        <f t="shared" si="6"/>
        <v/>
      </c>
      <c r="O35" s="223" t="str">
        <f t="shared" si="6"/>
        <v/>
      </c>
      <c r="P35" s="223" t="str">
        <f t="shared" si="6"/>
        <v/>
      </c>
      <c r="Q35" s="223" t="str">
        <f t="shared" si="6"/>
        <v/>
      </c>
      <c r="R35" s="223" t="str">
        <f t="shared" si="6"/>
        <v/>
      </c>
      <c r="S35" s="223" t="str">
        <f t="shared" si="6"/>
        <v/>
      </c>
      <c r="T35" s="223" t="str">
        <f t="shared" si="6"/>
        <v/>
      </c>
      <c r="U35" s="223" t="str">
        <f t="shared" si="6"/>
        <v/>
      </c>
      <c r="V35" s="223" t="str">
        <f t="shared" si="6"/>
        <v/>
      </c>
      <c r="W35" s="223" t="str">
        <f t="shared" si="6"/>
        <v/>
      </c>
      <c r="X35" s="223" t="str">
        <f t="shared" si="6"/>
        <v/>
      </c>
      <c r="Y35" s="223" t="str">
        <f t="shared" si="6"/>
        <v/>
      </c>
      <c r="Z35" s="223" t="str">
        <f t="shared" si="6"/>
        <v/>
      </c>
      <c r="AA35" s="223" t="str">
        <f t="shared" si="6"/>
        <v/>
      </c>
      <c r="AB35" s="223" t="str">
        <f t="shared" si="6"/>
        <v/>
      </c>
      <c r="AC35" s="223" t="str">
        <f t="shared" si="6"/>
        <v/>
      </c>
      <c r="AD35" s="223" t="str">
        <f t="shared" si="6"/>
        <v/>
      </c>
      <c r="AE35" s="223" t="str">
        <f t="shared" si="6"/>
        <v/>
      </c>
      <c r="AF35" s="223" t="str">
        <f t="shared" si="6"/>
        <v/>
      </c>
      <c r="AG35" s="223" t="str">
        <f t="shared" si="6"/>
        <v/>
      </c>
      <c r="AH35" s="223" t="str">
        <f t="shared" si="6"/>
        <v/>
      </c>
    </row>
    <row r="36" ht="15.75" spans="4:34"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</row>
    <row r="37" spans="1:34">
      <c r="A37" s="226" t="str">
        <f>'FG TYPE'!B16</f>
        <v>W01-03000032</v>
      </c>
      <c r="B37" s="219">
        <f>SUM(D37:AG37)</f>
        <v>0</v>
      </c>
      <c r="C37" s="3" t="s">
        <v>46</v>
      </c>
      <c r="D37" s="220">
        <f>SUMIFS('Job Number'!$K$2:$K$290,'Job Number'!$A$2:$A$290,'Product Result'!D$1,'Job Number'!$E$2:$E$290,'Product Result'!$A$37)</f>
        <v>0</v>
      </c>
      <c r="E37" s="220">
        <f>SUMIFS('Job Number'!$K$2:$K$290,'Job Number'!$A$2:$A$290,'Product Result'!E$1,'Job Number'!$E$2:$E$290,'Product Result'!$A$37)</f>
        <v>0</v>
      </c>
      <c r="F37" s="220">
        <f>SUMIFS('Job Number'!$K$2:$K$290,'Job Number'!$A$2:$A$290,'Product Result'!F$1,'Job Number'!$E$2:$E$290,'Product Result'!$A$37)</f>
        <v>0</v>
      </c>
      <c r="G37" s="220">
        <f>SUMIFS('Job Number'!$K$2:$K$290,'Job Number'!$A$2:$A$290,'Product Result'!G$1,'Job Number'!$E$2:$E$290,'Product Result'!$A$37)</f>
        <v>0</v>
      </c>
      <c r="H37" s="220">
        <f>SUMIFS('Job Number'!$K$2:$K$290,'Job Number'!$A$2:$A$290,'Product Result'!H$1,'Job Number'!$E$2:$E$290,'Product Result'!$A$37)</f>
        <v>0</v>
      </c>
      <c r="I37" s="220">
        <f>SUMIFS('Job Number'!$K$2:$K$290,'Job Number'!$A$2:$A$290,'Product Result'!I$1,'Job Number'!$E$2:$E$290,'Product Result'!$A$37)</f>
        <v>0</v>
      </c>
      <c r="J37" s="220">
        <f>SUMIFS('Job Number'!$K$2:$K$290,'Job Number'!$A$2:$A$290,'Product Result'!J$1,'Job Number'!$E$2:$E$290,'Product Result'!$A$37)</f>
        <v>0</v>
      </c>
      <c r="K37" s="220">
        <f>SUMIFS('Job Number'!$K$2:$K$290,'Job Number'!$A$2:$A$290,'Product Result'!K$1,'Job Number'!$E$2:$E$290,'Product Result'!$A$37)</f>
        <v>0</v>
      </c>
      <c r="L37" s="220">
        <f>SUMIFS('Job Number'!$K$2:$K$290,'Job Number'!$A$2:$A$290,'Product Result'!L$1,'Job Number'!$E$2:$E$290,'Product Result'!$A$37)</f>
        <v>0</v>
      </c>
      <c r="M37" s="220">
        <f>SUMIFS('Job Number'!$K$2:$K$290,'Job Number'!$A$2:$A$290,'Product Result'!M$1,'Job Number'!$E$2:$E$290,'Product Result'!$A$37)</f>
        <v>0</v>
      </c>
      <c r="N37" s="220">
        <f>SUMIFS('Job Number'!$K$2:$K$290,'Job Number'!$A$2:$A$290,'Product Result'!N$1,'Job Number'!$E$2:$E$290,'Product Result'!$A$37)</f>
        <v>0</v>
      </c>
      <c r="O37" s="220">
        <f>SUMIFS('Job Number'!$K$2:$K$290,'Job Number'!$A$2:$A$290,'Product Result'!O$1,'Job Number'!$E$2:$E$290,'Product Result'!$A$37)</f>
        <v>0</v>
      </c>
      <c r="P37" s="220">
        <f>SUMIFS('Job Number'!$K$2:$K$290,'Job Number'!$A$2:$A$290,'Product Result'!P$1,'Job Number'!$E$2:$E$290,'Product Result'!$A$37)</f>
        <v>0</v>
      </c>
      <c r="Q37" s="220">
        <f>SUMIFS('Job Number'!$K$2:$K$290,'Job Number'!$A$2:$A$290,'Product Result'!Q$1,'Job Number'!$E$2:$E$290,'Product Result'!$A$37)</f>
        <v>0</v>
      </c>
      <c r="R37" s="220">
        <f>SUMIFS('Job Number'!$K$2:$K$290,'Job Number'!$A$2:$A$290,'Product Result'!R$1,'Job Number'!$E$2:$E$290,'Product Result'!$A$37)</f>
        <v>0</v>
      </c>
      <c r="S37" s="220">
        <f>SUMIFS('Job Number'!$K$2:$K$290,'Job Number'!$A$2:$A$290,'Product Result'!S$1,'Job Number'!$E$2:$E$290,'Product Result'!$A$37)</f>
        <v>0</v>
      </c>
      <c r="T37" s="220">
        <f>SUMIFS('Job Number'!$K$2:$K$290,'Job Number'!$A$2:$A$290,'Product Result'!T$1,'Job Number'!$E$2:$E$290,'Product Result'!$A$37)</f>
        <v>0</v>
      </c>
      <c r="U37" s="220">
        <f>SUMIFS('Job Number'!$K$2:$K$290,'Job Number'!$A$2:$A$290,'Product Result'!U$1,'Job Number'!$E$2:$E$290,'Product Result'!$A$37)</f>
        <v>0</v>
      </c>
      <c r="V37" s="220">
        <f>SUMIFS('Job Number'!$K$2:$K$290,'Job Number'!$A$2:$A$290,'Product Result'!V$1,'Job Number'!$E$2:$E$290,'Product Result'!$A$37)</f>
        <v>0</v>
      </c>
      <c r="W37" s="220">
        <f>SUMIFS('Job Number'!$K$2:$K$290,'Job Number'!$A$2:$A$290,'Product Result'!W$1,'Job Number'!$E$2:$E$290,'Product Result'!$A$37)</f>
        <v>0</v>
      </c>
      <c r="X37" s="220">
        <f>SUMIFS('Job Number'!$K$2:$K$290,'Job Number'!$A$2:$A$290,'Product Result'!X$1,'Job Number'!$E$2:$E$290,'Product Result'!$A$37)</f>
        <v>0</v>
      </c>
      <c r="Y37" s="220">
        <f>SUMIFS('Job Number'!$K$2:$K$290,'Job Number'!$A$2:$A$290,'Product Result'!Y$1,'Job Number'!$E$2:$E$290,'Product Result'!$A$37)</f>
        <v>0</v>
      </c>
      <c r="Z37" s="220">
        <f>SUMIFS('Job Number'!$K$2:$K$290,'Job Number'!$A$2:$A$290,'Product Result'!Z$1,'Job Number'!$E$2:$E$290,'Product Result'!$A$37)</f>
        <v>0</v>
      </c>
      <c r="AA37" s="220">
        <f>SUMIFS('Job Number'!$K$2:$K$290,'Job Number'!$A$2:$A$290,'Product Result'!AA$1,'Job Number'!$E$2:$E$290,'Product Result'!$A$37)</f>
        <v>0</v>
      </c>
      <c r="AB37" s="220">
        <f>SUMIFS('Job Number'!$K$2:$K$290,'Job Number'!$A$2:$A$290,'Product Result'!AB$1,'Job Number'!$E$2:$E$290,'Product Result'!$A$37)</f>
        <v>0</v>
      </c>
      <c r="AC37" s="220">
        <f>SUMIFS('Job Number'!$K$2:$K$290,'Job Number'!$A$2:$A$290,'Product Result'!AC$1,'Job Number'!$E$2:$E$290,'Product Result'!$A$37)</f>
        <v>0</v>
      </c>
      <c r="AD37" s="220">
        <f>SUMIFS('Job Number'!$K$2:$K$290,'Job Number'!$A$2:$A$290,'Product Result'!AD$1,'Job Number'!$E$2:$E$290,'Product Result'!$A$37)</f>
        <v>0</v>
      </c>
      <c r="AE37" s="220">
        <f>SUMIFS('Job Number'!$K$2:$K$290,'Job Number'!$A$2:$A$290,'Product Result'!AE$1,'Job Number'!$E$2:$E$290,'Product Result'!$A$37)</f>
        <v>0</v>
      </c>
      <c r="AF37" s="220">
        <f>SUMIFS('Job Number'!$K$2:$K$290,'Job Number'!$A$2:$A$290,'Product Result'!AF$1,'Job Number'!$E$2:$E$290,'Product Result'!$A$37)</f>
        <v>0</v>
      </c>
      <c r="AG37" s="220">
        <f>SUMIFS('Job Number'!$K$2:$K$290,'Job Number'!$A$2:$A$290,'Product Result'!AG$1,'Job Number'!$E$2:$E$290,'Product Result'!$A$37)</f>
        <v>0</v>
      </c>
      <c r="AH37" s="220">
        <f>SUMIFS('Job Number'!$K$2:$K$290,'Job Number'!$A$2:$A$290,'Product Result'!AH$1,'Job Number'!$E$2:$E$290,'Product Result'!$A$37)</f>
        <v>0</v>
      </c>
    </row>
    <row r="38" spans="1:34">
      <c r="A38" s="226" t="str">
        <f>'FG TYPE'!C16</f>
        <v>0,320 A</v>
      </c>
      <c r="B38" s="221">
        <f>IFERROR(B37/#REF!,0)</f>
        <v>0</v>
      </c>
      <c r="C38" s="3" t="s">
        <v>47</v>
      </c>
      <c r="D38" s="9" t="str">
        <f>IFERROR(D37/#REF!,"")</f>
        <v/>
      </c>
      <c r="E38" s="9" t="str">
        <f>IFERROR(E37/#REF!,"")</f>
        <v/>
      </c>
      <c r="F38" s="9" t="str">
        <f>IFERROR(F37/#REF!,"")</f>
        <v/>
      </c>
      <c r="G38" s="9" t="str">
        <f>IFERROR(G37/#REF!,"")</f>
        <v/>
      </c>
      <c r="H38" s="9" t="str">
        <f>IFERROR(H37/#REF!,"")</f>
        <v/>
      </c>
      <c r="I38" s="9" t="str">
        <f>IFERROR(I37/#REF!,"")</f>
        <v/>
      </c>
      <c r="J38" s="9" t="str">
        <f>IFERROR(J37/#REF!,"")</f>
        <v/>
      </c>
      <c r="K38" s="9" t="str">
        <f>IFERROR(K37/#REF!,"")</f>
        <v/>
      </c>
      <c r="L38" s="9" t="str">
        <f>IFERROR(L37/#REF!,"")</f>
        <v/>
      </c>
      <c r="M38" s="9" t="str">
        <f>IFERROR(M37/#REF!,"")</f>
        <v/>
      </c>
      <c r="N38" s="9" t="str">
        <f>IFERROR(N37/#REF!,"")</f>
        <v/>
      </c>
      <c r="O38" s="9" t="str">
        <f>IFERROR(O37/#REF!,"")</f>
        <v/>
      </c>
      <c r="P38" s="9" t="str">
        <f>IFERROR(P37/#REF!,"")</f>
        <v/>
      </c>
      <c r="Q38" s="9" t="str">
        <f>IFERROR(Q37/#REF!,"")</f>
        <v/>
      </c>
      <c r="R38" s="9" t="str">
        <f>IFERROR(R37/#REF!,"")</f>
        <v/>
      </c>
      <c r="S38" s="9" t="str">
        <f>IFERROR(S37/#REF!,"")</f>
        <v/>
      </c>
      <c r="T38" s="9" t="str">
        <f>IFERROR(T37/#REF!,"")</f>
        <v/>
      </c>
      <c r="U38" s="9" t="str">
        <f>IFERROR(U37/#REF!,"")</f>
        <v/>
      </c>
      <c r="V38" s="9" t="str">
        <f>IFERROR(V37/#REF!,"")</f>
        <v/>
      </c>
      <c r="W38" s="9" t="str">
        <f>IFERROR(W37/#REF!,"")</f>
        <v/>
      </c>
      <c r="X38" s="9" t="str">
        <f>IFERROR(X37/#REF!,"")</f>
        <v/>
      </c>
      <c r="Y38" s="9" t="str">
        <f>IFERROR(Y37/#REF!,"")</f>
        <v/>
      </c>
      <c r="Z38" s="9" t="str">
        <f>IFERROR(Z37/#REF!,"")</f>
        <v/>
      </c>
      <c r="AA38" s="9" t="str">
        <f>IFERROR(AA37/#REF!,"")</f>
        <v/>
      </c>
      <c r="AB38" s="9" t="str">
        <f>IFERROR(AB37/#REF!,"")</f>
        <v/>
      </c>
      <c r="AC38" s="9" t="str">
        <f>IFERROR(AC37/#REF!,"")</f>
        <v/>
      </c>
      <c r="AD38" s="9" t="str">
        <f>IFERROR(AD37/#REF!,"")</f>
        <v/>
      </c>
      <c r="AE38" s="9" t="str">
        <f>IFERROR(AE37/#REF!,"")</f>
        <v/>
      </c>
      <c r="AF38" s="9" t="str">
        <f>IFERROR(AF37/#REF!,"")</f>
        <v/>
      </c>
      <c r="AG38" s="9" t="str">
        <f>IFERROR(AG37/#REF!,"")</f>
        <v/>
      </c>
      <c r="AH38" s="9" t="str">
        <f>IFERROR(AH37/#REF!,"")</f>
        <v/>
      </c>
    </row>
    <row r="39" spans="2:34">
      <c r="B39" s="222">
        <f>SUM(D39:AG39)-AE39-X39-Q39-J39</f>
        <v>0</v>
      </c>
      <c r="C39" s="3" t="s">
        <v>48</v>
      </c>
      <c r="D39" s="200">
        <f>SUMIFS('Job Number'!$Q$2:$Q$290,'Job Number'!$A$2:$A$290,'Product Result'!D$1,'Job Number'!$E$2:$E$290,'Product Result'!$A$38)</f>
        <v>0</v>
      </c>
      <c r="E39" s="200">
        <f>SUMIFS('Job Number'!$Q$2:$Q$290,'Job Number'!$A$2:$A$290,'Product Result'!E$1,'Job Number'!$E$2:$E$290,'Product Result'!$A$38)</f>
        <v>0</v>
      </c>
      <c r="F39" s="200">
        <f>SUMIFS('Job Number'!$Q$2:$Q$290,'Job Number'!$A$2:$A$290,'Product Result'!F$1,'Job Number'!$E$2:$E$290,'Product Result'!$A$38)</f>
        <v>0</v>
      </c>
      <c r="G39" s="200">
        <f>SUMIFS('Job Number'!$Q$2:$Q$290,'Job Number'!$A$2:$A$290,'Product Result'!G$1,'Job Number'!$E$2:$E$290,'Product Result'!$A$38)</f>
        <v>0</v>
      </c>
      <c r="H39" s="200">
        <f>SUMIFS('Job Number'!$Q$2:$Q$290,'Job Number'!$A$2:$A$290,'Product Result'!H$1,'Job Number'!$E$2:$E$290,'Product Result'!$A$38)</f>
        <v>0</v>
      </c>
      <c r="I39" s="200">
        <f>SUMIFS('Job Number'!$Q$2:$Q$290,'Job Number'!$A$2:$A$290,'Product Result'!I$1,'Job Number'!$E$2:$E$290,'Product Result'!$A$38)</f>
        <v>0</v>
      </c>
      <c r="J39" s="200">
        <f>SUMIFS('Job Number'!$Q$2:$Q$290,'Job Number'!$A$2:$A$290,'Product Result'!J$1,'Job Number'!$E$2:$E$290,'Product Result'!$A$38)</f>
        <v>0</v>
      </c>
      <c r="K39" s="200">
        <f>SUMIFS('Job Number'!$Q$2:$Q$290,'Job Number'!$A$2:$A$290,'Product Result'!K$1,'Job Number'!$E$2:$E$290,'Product Result'!$A$38)</f>
        <v>0</v>
      </c>
      <c r="L39" s="200">
        <f>SUMIFS('Job Number'!$Q$2:$Q$290,'Job Number'!$A$2:$A$290,'Product Result'!L$1,'Job Number'!$E$2:$E$290,'Product Result'!$A$38)</f>
        <v>0</v>
      </c>
      <c r="M39" s="200">
        <f>SUMIFS('Job Number'!$Q$2:$Q$290,'Job Number'!$A$2:$A$290,'Product Result'!M$1,'Job Number'!$E$2:$E$290,'Product Result'!$A$38)</f>
        <v>0</v>
      </c>
      <c r="N39" s="200">
        <f>SUMIFS('Job Number'!$Q$2:$Q$290,'Job Number'!$A$2:$A$290,'Product Result'!N$1,'Job Number'!$E$2:$E$290,'Product Result'!$A$38)</f>
        <v>0</v>
      </c>
      <c r="O39" s="200">
        <f>SUMIFS('Job Number'!$Q$2:$Q$290,'Job Number'!$A$2:$A$290,'Product Result'!O$1,'Job Number'!$E$2:$E$290,'Product Result'!$A$38)</f>
        <v>0</v>
      </c>
      <c r="P39" s="200">
        <f>SUMIFS('Job Number'!$Q$2:$Q$290,'Job Number'!$A$2:$A$290,'Product Result'!P$1,'Job Number'!$E$2:$E$290,'Product Result'!$A$38)</f>
        <v>0</v>
      </c>
      <c r="Q39" s="200">
        <f>SUMIFS('Job Number'!$Q$2:$Q$290,'Job Number'!$A$2:$A$290,'Product Result'!Q$1,'Job Number'!$E$2:$E$290,'Product Result'!$A$38)</f>
        <v>0</v>
      </c>
      <c r="R39" s="200">
        <f>SUMIFS('Job Number'!$Q$2:$Q$290,'Job Number'!$A$2:$A$290,'Product Result'!R$1,'Job Number'!$E$2:$E$290,'Product Result'!$A$38)</f>
        <v>0</v>
      </c>
      <c r="S39" s="200">
        <f>SUMIFS('Job Number'!$Q$2:$Q$290,'Job Number'!$A$2:$A$290,'Product Result'!S$1,'Job Number'!$E$2:$E$290,'Product Result'!$A$38)</f>
        <v>0</v>
      </c>
      <c r="T39" s="200">
        <f>SUMIFS('Job Number'!$Q$2:$Q$290,'Job Number'!$A$2:$A$290,'Product Result'!T$1,'Job Number'!$E$2:$E$290,'Product Result'!$A$38)</f>
        <v>0</v>
      </c>
      <c r="U39" s="200">
        <f>SUMIFS('Job Number'!$Q$2:$Q$290,'Job Number'!$A$2:$A$290,'Product Result'!U$1,'Job Number'!$E$2:$E$290,'Product Result'!$A$38)</f>
        <v>0</v>
      </c>
      <c r="V39" s="200">
        <f>SUMIFS('Job Number'!$Q$2:$Q$290,'Job Number'!$A$2:$A$290,'Product Result'!V$1,'Job Number'!$E$2:$E$290,'Product Result'!$A$38)</f>
        <v>0</v>
      </c>
      <c r="W39" s="200">
        <f>SUMIFS('Job Number'!$Q$2:$Q$290,'Job Number'!$A$2:$A$290,'Product Result'!W$1,'Job Number'!$E$2:$E$290,'Product Result'!$A$38)</f>
        <v>0</v>
      </c>
      <c r="X39" s="200">
        <f>SUMIFS('Job Number'!$Q$2:$Q$290,'Job Number'!$A$2:$A$290,'Product Result'!X$1,'Job Number'!$E$2:$E$290,'Product Result'!$A$38)</f>
        <v>0</v>
      </c>
      <c r="Y39" s="200">
        <f>SUMIFS('Job Number'!$Q$2:$Q$290,'Job Number'!$A$2:$A$290,'Product Result'!Y$1,'Job Number'!$E$2:$E$290,'Product Result'!$A$38)</f>
        <v>0</v>
      </c>
      <c r="Z39" s="200">
        <f>SUMIFS('Job Number'!$Q$2:$Q$290,'Job Number'!$A$2:$A$290,'Product Result'!Z$1,'Job Number'!$E$2:$E$290,'Product Result'!$A$38)</f>
        <v>0</v>
      </c>
      <c r="AA39" s="200">
        <f>SUMIFS('Job Number'!$Q$2:$Q$290,'Job Number'!$A$2:$A$290,'Product Result'!AA$1,'Job Number'!$E$2:$E$290,'Product Result'!$A$38)</f>
        <v>0</v>
      </c>
      <c r="AB39" s="200">
        <f>SUMIFS('Job Number'!$Q$2:$Q$290,'Job Number'!$A$2:$A$290,'Product Result'!AB$1,'Job Number'!$E$2:$E$290,'Product Result'!$A$38)</f>
        <v>0</v>
      </c>
      <c r="AC39" s="200">
        <f>SUMIFS('Job Number'!$Q$2:$Q$290,'Job Number'!$A$2:$A$290,'Product Result'!AC$1,'Job Number'!$E$2:$E$290,'Product Result'!$A$38)</f>
        <v>0</v>
      </c>
      <c r="AD39" s="200">
        <f>SUMIFS('Job Number'!$Q$2:$Q$290,'Job Number'!$A$2:$A$290,'Product Result'!AD$1,'Job Number'!$E$2:$E$290,'Product Result'!$A$38)</f>
        <v>0</v>
      </c>
      <c r="AE39" s="200">
        <f>SUMIFS('Job Number'!$Q$2:$Q$290,'Job Number'!$A$2:$A$290,'Product Result'!AE$1,'Job Number'!$E$2:$E$290,'Product Result'!$A$38)</f>
        <v>0</v>
      </c>
      <c r="AF39" s="200">
        <f>SUMIFS('Job Number'!$Q$2:$Q$290,'Job Number'!$A$2:$A$290,'Product Result'!AF$1,'Job Number'!$E$2:$E$290,'Product Result'!$A$38)</f>
        <v>0</v>
      </c>
      <c r="AG39" s="200">
        <f>SUMIFS('Job Number'!$Q$2:$Q$290,'Job Number'!$A$2:$A$290,'Product Result'!AG$1,'Job Number'!$E$2:$E$290,'Product Result'!$A$38)</f>
        <v>0</v>
      </c>
      <c r="AH39" s="200">
        <f>SUMIFS('Job Number'!$Q$2:$Q$290,'Job Number'!$A$2:$A$290,'Product Result'!AH$1,'Job Number'!$E$2:$E$290,'Product Result'!$A$38)</f>
        <v>0</v>
      </c>
    </row>
    <row r="40" ht="15.75" spans="2:34">
      <c r="B40" s="221">
        <f>IFERROR(B39/B37,0)</f>
        <v>0</v>
      </c>
      <c r="C40" s="3" t="s">
        <v>49</v>
      </c>
      <c r="D40" s="223" t="str">
        <f t="shared" ref="D40:AH40" si="7">IFERROR(D39/D37,"")</f>
        <v/>
      </c>
      <c r="E40" s="223" t="str">
        <f t="shared" si="7"/>
        <v/>
      </c>
      <c r="F40" s="223" t="str">
        <f t="shared" si="7"/>
        <v/>
      </c>
      <c r="G40" s="223" t="str">
        <f t="shared" si="7"/>
        <v/>
      </c>
      <c r="H40" s="223" t="str">
        <f t="shared" si="7"/>
        <v/>
      </c>
      <c r="I40" s="223" t="str">
        <f t="shared" si="7"/>
        <v/>
      </c>
      <c r="J40" s="223" t="str">
        <f t="shared" si="7"/>
        <v/>
      </c>
      <c r="K40" s="223" t="str">
        <f t="shared" si="7"/>
        <v/>
      </c>
      <c r="L40" s="223" t="str">
        <f t="shared" si="7"/>
        <v/>
      </c>
      <c r="M40" s="223" t="str">
        <f t="shared" si="7"/>
        <v/>
      </c>
      <c r="N40" s="223" t="str">
        <f t="shared" si="7"/>
        <v/>
      </c>
      <c r="O40" s="223" t="str">
        <f t="shared" si="7"/>
        <v/>
      </c>
      <c r="P40" s="223" t="str">
        <f t="shared" si="7"/>
        <v/>
      </c>
      <c r="Q40" s="223" t="str">
        <f t="shared" si="7"/>
        <v/>
      </c>
      <c r="R40" s="223" t="str">
        <f t="shared" si="7"/>
        <v/>
      </c>
      <c r="S40" s="223" t="str">
        <f t="shared" si="7"/>
        <v/>
      </c>
      <c r="T40" s="223" t="str">
        <f t="shared" si="7"/>
        <v/>
      </c>
      <c r="U40" s="223" t="str">
        <f t="shared" si="7"/>
        <v/>
      </c>
      <c r="V40" s="223" t="str">
        <f t="shared" si="7"/>
        <v/>
      </c>
      <c r="W40" s="223" t="str">
        <f t="shared" si="7"/>
        <v/>
      </c>
      <c r="X40" s="223" t="str">
        <f t="shared" si="7"/>
        <v/>
      </c>
      <c r="Y40" s="223" t="str">
        <f t="shared" si="7"/>
        <v/>
      </c>
      <c r="Z40" s="223" t="str">
        <f t="shared" si="7"/>
        <v/>
      </c>
      <c r="AA40" s="223" t="str">
        <f t="shared" si="7"/>
        <v/>
      </c>
      <c r="AB40" s="223" t="str">
        <f t="shared" si="7"/>
        <v/>
      </c>
      <c r="AC40" s="223" t="str">
        <f t="shared" si="7"/>
        <v/>
      </c>
      <c r="AD40" s="223" t="str">
        <f t="shared" si="7"/>
        <v/>
      </c>
      <c r="AE40" s="223" t="str">
        <f t="shared" si="7"/>
        <v/>
      </c>
      <c r="AF40" s="223" t="str">
        <f t="shared" si="7"/>
        <v/>
      </c>
      <c r="AG40" s="223" t="str">
        <f t="shared" si="7"/>
        <v/>
      </c>
      <c r="AH40" s="223" t="str">
        <f t="shared" si="7"/>
        <v/>
      </c>
    </row>
    <row r="41" ht="15.75" spans="4:34"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</row>
    <row r="42" spans="1:34">
      <c r="A42" s="226" t="str">
        <f>'FG TYPE'!B8</f>
        <v>W01-04040001</v>
      </c>
      <c r="B42" s="219">
        <f>SUM(D42:AG42)</f>
        <v>1673.18</v>
      </c>
      <c r="C42" s="3" t="s">
        <v>46</v>
      </c>
      <c r="D42" s="220">
        <f>SUMIFS('Job Number'!$K$2:$K$290,'Job Number'!$A$2:$A$290,'Product Result'!D$1,'Job Number'!$E$2:$E$290,'Product Result'!$A$42)</f>
        <v>224.62</v>
      </c>
      <c r="E42" s="220">
        <f>SUMIFS('Job Number'!$K$2:$K$290,'Job Number'!$A$2:$A$290,'Product Result'!E$1,'Job Number'!$E$2:$E$290,'Product Result'!$A$42)</f>
        <v>161.74</v>
      </c>
      <c r="F42" s="220">
        <f>SUMIFS('Job Number'!$K$2:$K$290,'Job Number'!$A$2:$A$290,'Product Result'!F$1,'Job Number'!$E$2:$E$290,'Product Result'!$A$42)</f>
        <v>0</v>
      </c>
      <c r="G42" s="220">
        <f>SUMIFS('Job Number'!$K$2:$K$290,'Job Number'!$A$2:$A$290,'Product Result'!G$1,'Job Number'!$E$2:$E$290,'Product Result'!$A$42)</f>
        <v>3.86</v>
      </c>
      <c r="H42" s="220">
        <f>SUMIFS('Job Number'!$K$2:$K$290,'Job Number'!$A$2:$A$290,'Product Result'!H$1,'Job Number'!$E$2:$E$290,'Product Result'!$A$42)</f>
        <v>0</v>
      </c>
      <c r="I42" s="220">
        <f>SUMIFS('Job Number'!$K$2:$K$290,'Job Number'!$A$2:$A$290,'Product Result'!I$1,'Job Number'!$E$2:$E$290,'Product Result'!$A$42)</f>
        <v>0</v>
      </c>
      <c r="J42" s="220">
        <f>SUMIFS('Job Number'!$K$2:$K$290,'Job Number'!$A$2:$A$290,'Product Result'!J$1,'Job Number'!$E$2:$E$290,'Product Result'!$A$42)</f>
        <v>0</v>
      </c>
      <c r="K42" s="220">
        <f>SUMIFS('Job Number'!$K$2:$K$290,'Job Number'!$A$2:$A$290,'Product Result'!K$1,'Job Number'!$E$2:$E$290,'Product Result'!$A$42)</f>
        <v>0</v>
      </c>
      <c r="L42" s="220">
        <f>SUMIFS('Job Number'!$K$2:$K$290,'Job Number'!$A$2:$A$290,'Product Result'!L$1,'Job Number'!$E$2:$E$290,'Product Result'!$A$42)</f>
        <v>0</v>
      </c>
      <c r="M42" s="220">
        <f>SUMIFS('Job Number'!$K$2:$K$290,'Job Number'!$A$2:$A$290,'Product Result'!M$1,'Job Number'!$E$2:$E$290,'Product Result'!$A$42)</f>
        <v>0</v>
      </c>
      <c r="N42" s="220">
        <f>SUMIFS('Job Number'!$K$2:$K$290,'Job Number'!$A$2:$A$290,'Product Result'!N$1,'Job Number'!$E$2:$E$290,'Product Result'!$A$42)</f>
        <v>0</v>
      </c>
      <c r="O42" s="220">
        <f>SUMIFS('Job Number'!$K$2:$K$290,'Job Number'!$A$2:$A$290,'Product Result'!O$1,'Job Number'!$E$2:$E$290,'Product Result'!$A$42)</f>
        <v>146.8</v>
      </c>
      <c r="P42" s="220">
        <f>SUMIFS('Job Number'!$K$2:$K$290,'Job Number'!$A$2:$A$290,'Product Result'!P$1,'Job Number'!$E$2:$E$290,'Product Result'!$A$42)</f>
        <v>154.6</v>
      </c>
      <c r="Q42" s="220">
        <f>SUMIFS('Job Number'!$K$2:$K$290,'Job Number'!$A$2:$A$290,'Product Result'!Q$1,'Job Number'!$E$2:$E$290,'Product Result'!$A$42)</f>
        <v>29.44</v>
      </c>
      <c r="R42" s="220">
        <f>SUMIFS('Job Number'!$K$2:$K$290,'Job Number'!$A$2:$A$290,'Product Result'!R$1,'Job Number'!$E$2:$E$290,'Product Result'!$A$42)</f>
        <v>0</v>
      </c>
      <c r="S42" s="220">
        <f>SUMIFS('Job Number'!$K$2:$K$290,'Job Number'!$A$2:$A$290,'Product Result'!S$1,'Job Number'!$E$2:$E$290,'Product Result'!$A$42)</f>
        <v>0</v>
      </c>
      <c r="T42" s="220">
        <f>SUMIFS('Job Number'!$K$2:$K$290,'Job Number'!$A$2:$A$290,'Product Result'!T$1,'Job Number'!$E$2:$E$290,'Product Result'!$A$42)</f>
        <v>0</v>
      </c>
      <c r="U42" s="220">
        <f>SUMIFS('Job Number'!$K$2:$K$290,'Job Number'!$A$2:$A$290,'Product Result'!U$1,'Job Number'!$E$2:$E$290,'Product Result'!$A$42)</f>
        <v>0</v>
      </c>
      <c r="V42" s="220">
        <f>SUMIFS('Job Number'!$K$2:$K$290,'Job Number'!$A$2:$A$290,'Product Result'!V$1,'Job Number'!$E$2:$E$290,'Product Result'!$A$42)</f>
        <v>96.04</v>
      </c>
      <c r="W42" s="220">
        <f>SUMIFS('Job Number'!$K$2:$K$290,'Job Number'!$A$2:$A$290,'Product Result'!W$1,'Job Number'!$E$2:$E$290,'Product Result'!$A$42)</f>
        <v>131.66</v>
      </c>
      <c r="X42" s="220">
        <f>SUMIFS('Job Number'!$K$2:$K$290,'Job Number'!$A$2:$A$290,'Product Result'!X$1,'Job Number'!$E$2:$E$290,'Product Result'!$A$42)</f>
        <v>98.02</v>
      </c>
      <c r="Y42" s="220">
        <f>SUMIFS('Job Number'!$K$2:$K$290,'Job Number'!$A$2:$A$290,'Product Result'!Y$1,'Job Number'!$E$2:$E$290,'Product Result'!$A$42)</f>
        <v>65.76</v>
      </c>
      <c r="Z42" s="220">
        <f>SUMIFS('Job Number'!$K$2:$K$290,'Job Number'!$A$2:$A$290,'Product Result'!Z$1,'Job Number'!$E$2:$E$290,'Product Result'!$A$42)</f>
        <v>0</v>
      </c>
      <c r="AA42" s="220">
        <f>SUMIFS('Job Number'!$K$2:$K$290,'Job Number'!$A$2:$A$290,'Product Result'!AA$1,'Job Number'!$E$2:$E$290,'Product Result'!$A$42)</f>
        <v>0</v>
      </c>
      <c r="AB42" s="220">
        <f>SUMIFS('Job Number'!$K$2:$K$290,'Job Number'!$A$2:$A$290,'Product Result'!AB$1,'Job Number'!$E$2:$E$290,'Product Result'!$A$42)</f>
        <v>111.94</v>
      </c>
      <c r="AC42" s="220">
        <f>SUMIFS('Job Number'!$K$2:$K$290,'Job Number'!$A$2:$A$290,'Product Result'!AC$1,'Job Number'!$E$2:$E$290,'Product Result'!$A$42)</f>
        <v>204.92</v>
      </c>
      <c r="AD42" s="220">
        <f>SUMIFS('Job Number'!$K$2:$K$290,'Job Number'!$A$2:$A$290,'Product Result'!AD$1,'Job Number'!$E$2:$E$290,'Product Result'!$A$42)</f>
        <v>195.84</v>
      </c>
      <c r="AE42" s="220">
        <f>SUMIFS('Job Number'!$K$2:$K$290,'Job Number'!$A$2:$A$290,'Product Result'!AE$1,'Job Number'!$E$2:$E$290,'Product Result'!$A$42)</f>
        <v>47.94</v>
      </c>
      <c r="AF42" s="220">
        <f>SUMIFS('Job Number'!$K$2:$K$290,'Job Number'!$A$2:$A$290,'Product Result'!AF$1,'Job Number'!$E$2:$E$290,'Product Result'!$A$42)</f>
        <v>0</v>
      </c>
      <c r="AG42" s="220">
        <f>SUMIFS('Job Number'!$K$2:$K$290,'Job Number'!$A$2:$A$290,'Product Result'!AG$1,'Job Number'!$E$2:$E$290,'Product Result'!$A$42)</f>
        <v>0</v>
      </c>
      <c r="AH42" s="220">
        <f>SUMIFS('Job Number'!$K$2:$K$290,'Job Number'!$A$2:$A$290,'Product Result'!AH$1,'Job Number'!$E$2:$E$290,'Product Result'!$A$42)</f>
        <v>0</v>
      </c>
    </row>
    <row r="43" spans="1:34">
      <c r="A43" s="226" t="str">
        <f>'FG TYPE'!C8</f>
        <v>0,080 UEW</v>
      </c>
      <c r="B43" s="221">
        <f>IFERROR(B42/#REF!,0)</f>
        <v>0</v>
      </c>
      <c r="C43" s="3" t="s">
        <v>47</v>
      </c>
      <c r="D43" s="9" t="str">
        <f>IFERROR(D42/#REF!,"")</f>
        <v/>
      </c>
      <c r="E43" s="9" t="str">
        <f>IFERROR(E42/#REF!,"")</f>
        <v/>
      </c>
      <c r="F43" s="9" t="str">
        <f>IFERROR(F42/#REF!,"")</f>
        <v/>
      </c>
      <c r="G43" s="9" t="str">
        <f>IFERROR(G42/#REF!,"")</f>
        <v/>
      </c>
      <c r="H43" s="9" t="str">
        <f>IFERROR(H42/#REF!,"")</f>
        <v/>
      </c>
      <c r="I43" s="9" t="str">
        <f>IFERROR(I42/#REF!,"")</f>
        <v/>
      </c>
      <c r="J43" s="9" t="str">
        <f>IFERROR(J42/#REF!,"")</f>
        <v/>
      </c>
      <c r="K43" s="9" t="str">
        <f>IFERROR(K42/#REF!,"")</f>
        <v/>
      </c>
      <c r="L43" s="9" t="str">
        <f>IFERROR(L42/#REF!,"")</f>
        <v/>
      </c>
      <c r="M43" s="9" t="str">
        <f>IFERROR(M42/#REF!,"")</f>
        <v/>
      </c>
      <c r="N43" s="9" t="str">
        <f>IFERROR(N42/#REF!,"")</f>
        <v/>
      </c>
      <c r="O43" s="9" t="str">
        <f>IFERROR(O42/#REF!,"")</f>
        <v/>
      </c>
      <c r="P43" s="9" t="str">
        <f>IFERROR(P42/#REF!,"")</f>
        <v/>
      </c>
      <c r="Q43" s="9" t="str">
        <f>IFERROR(Q42/#REF!,"")</f>
        <v/>
      </c>
      <c r="R43" s="9" t="str">
        <f>IFERROR(R42/#REF!,"")</f>
        <v/>
      </c>
      <c r="S43" s="9" t="str">
        <f>IFERROR(S42/#REF!,"")</f>
        <v/>
      </c>
      <c r="T43" s="9" t="str">
        <f>IFERROR(T42/#REF!,"")</f>
        <v/>
      </c>
      <c r="U43" s="9" t="str">
        <f>IFERROR(U42/#REF!,"")</f>
        <v/>
      </c>
      <c r="V43" s="9" t="str">
        <f>IFERROR(V42/#REF!,"")</f>
        <v/>
      </c>
      <c r="W43" s="9" t="str">
        <f>IFERROR(W42/#REF!,"")</f>
        <v/>
      </c>
      <c r="X43" s="9" t="str">
        <f>IFERROR(X42/#REF!,"")</f>
        <v/>
      </c>
      <c r="Y43" s="9" t="str">
        <f>IFERROR(Y42/#REF!,"")</f>
        <v/>
      </c>
      <c r="Z43" s="9" t="str">
        <f>IFERROR(Z42/#REF!,"")</f>
        <v/>
      </c>
      <c r="AA43" s="9" t="str">
        <f>IFERROR(AA42/#REF!,"")</f>
        <v/>
      </c>
      <c r="AB43" s="9" t="str">
        <f>IFERROR(AB42/#REF!,"")</f>
        <v/>
      </c>
      <c r="AC43" s="9" t="str">
        <f>IFERROR(AC42/#REF!,"")</f>
        <v/>
      </c>
      <c r="AD43" s="9" t="str">
        <f>IFERROR(AD42/#REF!,"")</f>
        <v/>
      </c>
      <c r="AE43" s="9" t="str">
        <f>IFERROR(AE42/#REF!,"")</f>
        <v/>
      </c>
      <c r="AF43" s="9" t="str">
        <f>IFERROR(AF42/#REF!,"")</f>
        <v/>
      </c>
      <c r="AG43" s="9" t="str">
        <f>IFERROR(AG42/#REF!,"")</f>
        <v/>
      </c>
      <c r="AH43" s="9" t="str">
        <f>IFERROR(AH42/#REF!,"")</f>
        <v/>
      </c>
    </row>
    <row r="44" spans="2:34">
      <c r="B44" s="222">
        <f>SUM(D44:AG44)-AE44-X44-Q44-J44</f>
        <v>0</v>
      </c>
      <c r="C44" s="3" t="s">
        <v>48</v>
      </c>
      <c r="D44" s="200">
        <f>SUMIFS('Job Number'!$Q$2:$Q$290,'Job Number'!$A$2:$A$290,'Product Result'!D$1,'Job Number'!$E$2:$E$290,'Product Result'!$A$42)</f>
        <v>0</v>
      </c>
      <c r="E44" s="200">
        <f>SUMIFS('Job Number'!$Q$2:$Q$290,'Job Number'!$A$2:$A$290,'Product Result'!E$1,'Job Number'!$E$2:$E$290,'Product Result'!$A$42)</f>
        <v>0</v>
      </c>
      <c r="F44" s="200">
        <f>SUMIFS('Job Number'!$Q$2:$Q$290,'Job Number'!$A$2:$A$290,'Product Result'!F$1,'Job Number'!$E$2:$E$290,'Product Result'!$A$42)</f>
        <v>0</v>
      </c>
      <c r="G44" s="200">
        <f>SUMIFS('Job Number'!$Q$2:$Q$290,'Job Number'!$A$2:$A$290,'Product Result'!G$1,'Job Number'!$E$2:$E$290,'Product Result'!$A$42)</f>
        <v>0</v>
      </c>
      <c r="H44" s="200">
        <f>SUMIFS('Job Number'!$Q$2:$Q$290,'Job Number'!$A$2:$A$290,'Product Result'!H$1,'Job Number'!$E$2:$E$290,'Product Result'!$A$42)</f>
        <v>0</v>
      </c>
      <c r="I44" s="200">
        <f>SUMIFS('Job Number'!$Q$2:$Q$290,'Job Number'!$A$2:$A$290,'Product Result'!I$1,'Job Number'!$E$2:$E$290,'Product Result'!$A$42)</f>
        <v>0</v>
      </c>
      <c r="J44" s="200">
        <f>SUMIFS('Job Number'!$Q$2:$Q$290,'Job Number'!$A$2:$A$290,'Product Result'!J$1,'Job Number'!$E$2:$E$290,'Product Result'!$A$42)</f>
        <v>0</v>
      </c>
      <c r="K44" s="200">
        <f>SUMIFS('Job Number'!$Q$2:$Q$290,'Job Number'!$A$2:$A$290,'Product Result'!K$1,'Job Number'!$E$2:$E$290,'Product Result'!$A$42)</f>
        <v>0</v>
      </c>
      <c r="L44" s="200">
        <f>SUMIFS('Job Number'!$Q$2:$Q$290,'Job Number'!$A$2:$A$290,'Product Result'!L$1,'Job Number'!$E$2:$E$290,'Product Result'!$A$42)</f>
        <v>0</v>
      </c>
      <c r="M44" s="200">
        <f>SUMIFS('Job Number'!$Q$2:$Q$290,'Job Number'!$A$2:$A$290,'Product Result'!M$1,'Job Number'!$E$2:$E$290,'Product Result'!$A$42)</f>
        <v>0</v>
      </c>
      <c r="N44" s="200">
        <f>SUMIFS('Job Number'!$Q$2:$Q$290,'Job Number'!$A$2:$A$290,'Product Result'!N$1,'Job Number'!$E$2:$E$290,'Product Result'!$A$42)</f>
        <v>0</v>
      </c>
      <c r="O44" s="200">
        <f>SUMIFS('Job Number'!$Q$2:$Q$290,'Job Number'!$A$2:$A$290,'Product Result'!O$1,'Job Number'!$E$2:$E$290,'Product Result'!$A$42)</f>
        <v>0</v>
      </c>
      <c r="P44" s="200">
        <f>SUMIFS('Job Number'!$Q$2:$Q$290,'Job Number'!$A$2:$A$290,'Product Result'!P$1,'Job Number'!$E$2:$E$290,'Product Result'!$A$42)</f>
        <v>0</v>
      </c>
      <c r="Q44" s="200">
        <f>SUMIFS('Job Number'!$Q$2:$Q$290,'Job Number'!$A$2:$A$290,'Product Result'!Q$1,'Job Number'!$E$2:$E$290,'Product Result'!$A$42)</f>
        <v>0</v>
      </c>
      <c r="R44" s="200">
        <f>SUMIFS('Job Number'!$Q$2:$Q$290,'Job Number'!$A$2:$A$290,'Product Result'!R$1,'Job Number'!$E$2:$E$290,'Product Result'!$A$42)</f>
        <v>0</v>
      </c>
      <c r="S44" s="200">
        <f>SUMIFS('Job Number'!$Q$2:$Q$290,'Job Number'!$A$2:$A$290,'Product Result'!S$1,'Job Number'!$E$2:$E$290,'Product Result'!$A$42)</f>
        <v>0</v>
      </c>
      <c r="T44" s="200">
        <f>SUMIFS('Job Number'!$Q$2:$Q$290,'Job Number'!$A$2:$A$290,'Product Result'!T$1,'Job Number'!$E$2:$E$290,'Product Result'!$A$42)</f>
        <v>0</v>
      </c>
      <c r="U44" s="200">
        <f>SUMIFS('Job Number'!$Q$2:$Q$290,'Job Number'!$A$2:$A$290,'Product Result'!U$1,'Job Number'!$E$2:$E$290,'Product Result'!$A$42)</f>
        <v>0</v>
      </c>
      <c r="V44" s="200">
        <f>SUMIFS('Job Number'!$Q$2:$Q$290,'Job Number'!$A$2:$A$290,'Product Result'!V$1,'Job Number'!$E$2:$E$290,'Product Result'!$A$42)</f>
        <v>0</v>
      </c>
      <c r="W44" s="200">
        <f>SUMIFS('Job Number'!$Q$2:$Q$290,'Job Number'!$A$2:$A$290,'Product Result'!W$1,'Job Number'!$E$2:$E$290,'Product Result'!$A$42)</f>
        <v>0</v>
      </c>
      <c r="X44" s="200">
        <f>SUMIFS('Job Number'!$Q$2:$Q$290,'Job Number'!$A$2:$A$290,'Product Result'!X$1,'Job Number'!$E$2:$E$290,'Product Result'!$A$42)</f>
        <v>0</v>
      </c>
      <c r="Y44" s="200">
        <f>SUMIFS('Job Number'!$Q$2:$Q$290,'Job Number'!$A$2:$A$290,'Product Result'!Y$1,'Job Number'!$E$2:$E$290,'Product Result'!$A$42)</f>
        <v>0</v>
      </c>
      <c r="Z44" s="200">
        <f>SUMIFS('Job Number'!$Q$2:$Q$290,'Job Number'!$A$2:$A$290,'Product Result'!Z$1,'Job Number'!$E$2:$E$290,'Product Result'!$A$42)</f>
        <v>0</v>
      </c>
      <c r="AA44" s="200">
        <f>SUMIFS('Job Number'!$Q$2:$Q$290,'Job Number'!$A$2:$A$290,'Product Result'!AA$1,'Job Number'!$E$2:$E$290,'Product Result'!$A$42)</f>
        <v>0</v>
      </c>
      <c r="AB44" s="200">
        <f>SUMIFS('Job Number'!$Q$2:$Q$290,'Job Number'!$A$2:$A$290,'Product Result'!AB$1,'Job Number'!$E$2:$E$290,'Product Result'!$A$42)</f>
        <v>0</v>
      </c>
      <c r="AC44" s="200">
        <f>SUMIFS('Job Number'!$Q$2:$Q$290,'Job Number'!$A$2:$A$290,'Product Result'!AC$1,'Job Number'!$E$2:$E$290,'Product Result'!$A$42)</f>
        <v>0</v>
      </c>
      <c r="AD44" s="200">
        <f>SUMIFS('Job Number'!$Q$2:$Q$290,'Job Number'!$A$2:$A$290,'Product Result'!AD$1,'Job Number'!$E$2:$E$290,'Product Result'!$A$42)</f>
        <v>0</v>
      </c>
      <c r="AE44" s="200">
        <f>SUMIFS('Job Number'!$Q$2:$Q$290,'Job Number'!$A$2:$A$290,'Product Result'!AE$1,'Job Number'!$E$2:$E$290,'Product Result'!$A$42)</f>
        <v>0</v>
      </c>
      <c r="AF44" s="200">
        <f>SUMIFS('Job Number'!$Q$2:$Q$290,'Job Number'!$A$2:$A$290,'Product Result'!AF$1,'Job Number'!$E$2:$E$290,'Product Result'!$A$42)</f>
        <v>0</v>
      </c>
      <c r="AG44" s="200">
        <f>SUMIFS('Job Number'!$Q$2:$Q$290,'Job Number'!$A$2:$A$290,'Product Result'!AG$1,'Job Number'!$E$2:$E$290,'Product Result'!$A$42)</f>
        <v>0</v>
      </c>
      <c r="AH44" s="200">
        <f>SUMIFS('Job Number'!$Q$2:$Q$290,'Job Number'!$A$2:$A$290,'Product Result'!AH$1,'Job Number'!$E$2:$E$290,'Product Result'!$A$42)</f>
        <v>0</v>
      </c>
    </row>
    <row r="45" ht="15.75" spans="2:34">
      <c r="B45" s="221">
        <f>IFERROR(B44/B42,0)</f>
        <v>0</v>
      </c>
      <c r="C45" s="3" t="s">
        <v>49</v>
      </c>
      <c r="D45" s="223">
        <f t="shared" ref="D45:AH45" si="8">IFERROR(D44/D42,"")</f>
        <v>0</v>
      </c>
      <c r="E45" s="223">
        <f t="shared" si="8"/>
        <v>0</v>
      </c>
      <c r="F45" s="223" t="str">
        <f t="shared" si="8"/>
        <v/>
      </c>
      <c r="G45" s="223">
        <f t="shared" si="8"/>
        <v>0</v>
      </c>
      <c r="H45" s="223" t="str">
        <f t="shared" si="8"/>
        <v/>
      </c>
      <c r="I45" s="223" t="str">
        <f t="shared" si="8"/>
        <v/>
      </c>
      <c r="J45" s="223" t="str">
        <f t="shared" si="8"/>
        <v/>
      </c>
      <c r="K45" s="223" t="str">
        <f t="shared" si="8"/>
        <v/>
      </c>
      <c r="L45" s="223" t="str">
        <f t="shared" si="8"/>
        <v/>
      </c>
      <c r="M45" s="223" t="str">
        <f t="shared" si="8"/>
        <v/>
      </c>
      <c r="N45" s="223" t="str">
        <f t="shared" si="8"/>
        <v/>
      </c>
      <c r="O45" s="223">
        <f t="shared" si="8"/>
        <v>0</v>
      </c>
      <c r="P45" s="223">
        <f t="shared" si="8"/>
        <v>0</v>
      </c>
      <c r="Q45" s="223">
        <f t="shared" si="8"/>
        <v>0</v>
      </c>
      <c r="R45" s="223" t="str">
        <f t="shared" si="8"/>
        <v/>
      </c>
      <c r="S45" s="223" t="str">
        <f t="shared" si="8"/>
        <v/>
      </c>
      <c r="T45" s="223" t="str">
        <f t="shared" si="8"/>
        <v/>
      </c>
      <c r="U45" s="223" t="str">
        <f t="shared" si="8"/>
        <v/>
      </c>
      <c r="V45" s="223">
        <f t="shared" si="8"/>
        <v>0</v>
      </c>
      <c r="W45" s="223">
        <f t="shared" si="8"/>
        <v>0</v>
      </c>
      <c r="X45" s="223">
        <f t="shared" si="8"/>
        <v>0</v>
      </c>
      <c r="Y45" s="223">
        <f t="shared" si="8"/>
        <v>0</v>
      </c>
      <c r="Z45" s="223" t="str">
        <f t="shared" si="8"/>
        <v/>
      </c>
      <c r="AA45" s="223" t="str">
        <f t="shared" si="8"/>
        <v/>
      </c>
      <c r="AB45" s="223">
        <f t="shared" si="8"/>
        <v>0</v>
      </c>
      <c r="AC45" s="223">
        <f t="shared" si="8"/>
        <v>0</v>
      </c>
      <c r="AD45" s="223">
        <f t="shared" si="8"/>
        <v>0</v>
      </c>
      <c r="AE45" s="223">
        <f t="shared" si="8"/>
        <v>0</v>
      </c>
      <c r="AF45" s="223" t="str">
        <f t="shared" si="8"/>
        <v/>
      </c>
      <c r="AG45" s="223" t="str">
        <f t="shared" si="8"/>
        <v/>
      </c>
      <c r="AH45" s="223" t="str">
        <f t="shared" si="8"/>
        <v/>
      </c>
    </row>
    <row r="46" ht="15.75" spans="2:34">
      <c r="B46" s="221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</row>
    <row r="47" spans="1:34">
      <c r="A47" s="226" t="str">
        <f>'FG TYPE'!B9</f>
        <v>W01-04040011-Y</v>
      </c>
      <c r="B47" s="219">
        <f>SUM(D47:AG47)</f>
        <v>86.14</v>
      </c>
      <c r="C47" s="3" t="s">
        <v>46</v>
      </c>
      <c r="D47" s="220">
        <f>SUMIFS('Job Number'!$K$2:$K$290,'Job Number'!$A$2:$A$290,'Product Result'!D$1,'Job Number'!$E$2:$E$290,'Product Result'!$A$47)</f>
        <v>0</v>
      </c>
      <c r="E47" s="220">
        <f>SUMIFS('Job Number'!$K$2:$K$290,'Job Number'!$A$2:$A$290,'Product Result'!E$1,'Job Number'!$E$2:$E$290,'Product Result'!$A$47)</f>
        <v>0</v>
      </c>
      <c r="F47" s="220">
        <f>SUMIFS('Job Number'!$K$2:$K$290,'Job Number'!$A$2:$A$290,'Product Result'!F$1,'Job Number'!$E$2:$E$290,'Product Result'!$A$47)</f>
        <v>0</v>
      </c>
      <c r="G47" s="220">
        <f>SUMIFS('Job Number'!$K$2:$K$290,'Job Number'!$A$2:$A$290,'Product Result'!G$1,'Job Number'!$E$2:$E$290,'Product Result'!$A$47)</f>
        <v>0</v>
      </c>
      <c r="H47" s="220">
        <f>SUMIFS('Job Number'!$K$2:$K$290,'Job Number'!$A$2:$A$290,'Product Result'!H$1,'Job Number'!$E$2:$E$290,'Product Result'!$A$47)</f>
        <v>9.02</v>
      </c>
      <c r="I47" s="220">
        <f>SUMIFS('Job Number'!$K$2:$K$290,'Job Number'!$A$2:$A$290,'Product Result'!I$1,'Job Number'!$E$2:$E$290,'Product Result'!$A$47)</f>
        <v>6.2</v>
      </c>
      <c r="J47" s="220">
        <f>SUMIFS('Job Number'!$K$2:$K$290,'Job Number'!$A$2:$A$290,'Product Result'!J$1,'Job Number'!$E$2:$E$290,'Product Result'!$A$47)</f>
        <v>0</v>
      </c>
      <c r="K47" s="220">
        <f>SUMIFS('Job Number'!$K$2:$K$290,'Job Number'!$A$2:$A$290,'Product Result'!K$1,'Job Number'!$E$2:$E$290,'Product Result'!$A$47)</f>
        <v>3.76</v>
      </c>
      <c r="L47" s="220">
        <f>SUMIFS('Job Number'!$K$2:$K$290,'Job Number'!$A$2:$A$290,'Product Result'!L$1,'Job Number'!$E$2:$E$290,'Product Result'!$A$47)</f>
        <v>0</v>
      </c>
      <c r="M47" s="220">
        <f>SUMIFS('Job Number'!$K$2:$K$290,'Job Number'!$A$2:$A$290,'Product Result'!M$1,'Job Number'!$E$2:$E$290,'Product Result'!$A$47)</f>
        <v>0</v>
      </c>
      <c r="N47" s="220">
        <f>SUMIFS('Job Number'!$K$2:$K$290,'Job Number'!$A$2:$A$290,'Product Result'!N$1,'Job Number'!$E$2:$E$290,'Product Result'!$A$47)</f>
        <v>0</v>
      </c>
      <c r="O47" s="220">
        <f>SUMIFS('Job Number'!$K$2:$K$290,'Job Number'!$A$2:$A$290,'Product Result'!O$1,'Job Number'!$E$2:$E$290,'Product Result'!$A$47)</f>
        <v>0</v>
      </c>
      <c r="P47" s="220">
        <f>SUMIFS('Job Number'!$K$2:$K$290,'Job Number'!$A$2:$A$290,'Product Result'!P$1,'Job Number'!$E$2:$E$290,'Product Result'!$A$47)</f>
        <v>0</v>
      </c>
      <c r="Q47" s="220">
        <f>SUMIFS('Job Number'!$K$2:$K$290,'Job Number'!$A$2:$A$290,'Product Result'!Q$1,'Job Number'!$E$2:$E$290,'Product Result'!$A$47)</f>
        <v>0</v>
      </c>
      <c r="R47" s="220">
        <f>SUMIFS('Job Number'!$K$2:$K$290,'Job Number'!$A$2:$A$290,'Product Result'!R$1,'Job Number'!$E$2:$E$290,'Product Result'!$A$47)</f>
        <v>0</v>
      </c>
      <c r="S47" s="220">
        <f>SUMIFS('Job Number'!$K$2:$K$290,'Job Number'!$A$2:$A$290,'Product Result'!S$1,'Job Number'!$E$2:$E$290,'Product Result'!$A$47)</f>
        <v>0</v>
      </c>
      <c r="T47" s="220">
        <f>SUMIFS('Job Number'!$K$2:$K$290,'Job Number'!$A$2:$A$290,'Product Result'!T$1,'Job Number'!$E$2:$E$290,'Product Result'!$A$47)</f>
        <v>0</v>
      </c>
      <c r="U47" s="220">
        <f>SUMIFS('Job Number'!$K$2:$K$290,'Job Number'!$A$2:$A$290,'Product Result'!U$1,'Job Number'!$E$2:$E$290,'Product Result'!$A$47)</f>
        <v>0</v>
      </c>
      <c r="V47" s="220">
        <f>SUMIFS('Job Number'!$K$2:$K$290,'Job Number'!$A$2:$A$290,'Product Result'!V$1,'Job Number'!$E$2:$E$290,'Product Result'!$A$47)</f>
        <v>0</v>
      </c>
      <c r="W47" s="220">
        <f>SUMIFS('Job Number'!$K$2:$K$290,'Job Number'!$A$2:$A$290,'Product Result'!W$1,'Job Number'!$E$2:$E$290,'Product Result'!$A$47)</f>
        <v>0</v>
      </c>
      <c r="X47" s="220">
        <f>SUMIFS('Job Number'!$K$2:$K$290,'Job Number'!$A$2:$A$290,'Product Result'!X$1,'Job Number'!$E$2:$E$290,'Product Result'!$A$47)</f>
        <v>8.58</v>
      </c>
      <c r="Y47" s="220">
        <f>SUMIFS('Job Number'!$K$2:$K$290,'Job Number'!$A$2:$A$290,'Product Result'!Y$1,'Job Number'!$E$2:$E$290,'Product Result'!$A$47)</f>
        <v>12.98</v>
      </c>
      <c r="Z47" s="220">
        <f>SUMIFS('Job Number'!$K$2:$K$290,'Job Number'!$A$2:$A$290,'Product Result'!Z$1,'Job Number'!$E$2:$E$290,'Product Result'!$A$47)</f>
        <v>0</v>
      </c>
      <c r="AA47" s="220">
        <f>SUMIFS('Job Number'!$K$2:$K$290,'Job Number'!$A$2:$A$290,'Product Result'!AA$1,'Job Number'!$E$2:$E$290,'Product Result'!$A$47)</f>
        <v>0</v>
      </c>
      <c r="AB47" s="220">
        <f>SUMIFS('Job Number'!$K$2:$K$290,'Job Number'!$A$2:$A$290,'Product Result'!AB$1,'Job Number'!$E$2:$E$290,'Product Result'!$A$47)</f>
        <v>12.96</v>
      </c>
      <c r="AC47" s="220">
        <f>SUMIFS('Job Number'!$K$2:$K$290,'Job Number'!$A$2:$A$290,'Product Result'!AC$1,'Job Number'!$E$2:$E$290,'Product Result'!$A$47)</f>
        <v>12.58</v>
      </c>
      <c r="AD47" s="220">
        <f>SUMIFS('Job Number'!$K$2:$K$290,'Job Number'!$A$2:$A$290,'Product Result'!AD$1,'Job Number'!$E$2:$E$290,'Product Result'!$A$47)</f>
        <v>10.74</v>
      </c>
      <c r="AE47" s="220">
        <f>SUMIFS('Job Number'!$K$2:$K$290,'Job Number'!$A$2:$A$290,'Product Result'!AE$1,'Job Number'!$E$2:$E$290,'Product Result'!$A$47)</f>
        <v>9.32</v>
      </c>
      <c r="AF47" s="220">
        <f>SUMIFS('Job Number'!$K$2:$K$290,'Job Number'!$A$2:$A$290,'Product Result'!AF$1,'Job Number'!$E$2:$E$290,'Product Result'!$A$47)</f>
        <v>0</v>
      </c>
      <c r="AG47" s="220">
        <f>SUMIFS('Job Number'!$K$2:$K$290,'Job Number'!$A$2:$A$290,'Product Result'!AG$1,'Job Number'!$E$2:$E$290,'Product Result'!$A$47)</f>
        <v>0</v>
      </c>
      <c r="AH47" s="220">
        <f>SUMIFS('Job Number'!$K$2:$K$290,'Job Number'!$A$2:$A$290,'Product Result'!AH$1,'Job Number'!$E$2:$E$290,'Product Result'!$A$47)</f>
        <v>0</v>
      </c>
    </row>
    <row r="48" spans="1:34">
      <c r="A48" s="226" t="str">
        <f>'FG TYPE'!C9</f>
        <v>0,080 T</v>
      </c>
      <c r="B48" s="221">
        <f>IFERROR(B47/#REF!,0)</f>
        <v>0</v>
      </c>
      <c r="C48" s="3" t="s">
        <v>47</v>
      </c>
      <c r="D48" s="9" t="str">
        <f>IFERROR(D47/#REF!,"")</f>
        <v/>
      </c>
      <c r="E48" s="9" t="str">
        <f>IFERROR(E47/#REF!,"")</f>
        <v/>
      </c>
      <c r="F48" s="9" t="str">
        <f>IFERROR(F47/#REF!,"")</f>
        <v/>
      </c>
      <c r="G48" s="9" t="str">
        <f>IFERROR(G47/#REF!,"")</f>
        <v/>
      </c>
      <c r="H48" s="9" t="str">
        <f>IFERROR(H47/#REF!,"")</f>
        <v/>
      </c>
      <c r="I48" s="9" t="str">
        <f>IFERROR(I47/#REF!,"")</f>
        <v/>
      </c>
      <c r="J48" s="9" t="str">
        <f>IFERROR(J47/#REF!,"")</f>
        <v/>
      </c>
      <c r="K48" s="9" t="str">
        <f>IFERROR(K47/#REF!,"")</f>
        <v/>
      </c>
      <c r="L48" s="9" t="str">
        <f>IFERROR(L47/#REF!,"")</f>
        <v/>
      </c>
      <c r="M48" s="9" t="str">
        <f>IFERROR(M47/#REF!,"")</f>
        <v/>
      </c>
      <c r="N48" s="9" t="str">
        <f>IFERROR(N47/#REF!,"")</f>
        <v/>
      </c>
      <c r="O48" s="9" t="str">
        <f>IFERROR(O47/#REF!,"")</f>
        <v/>
      </c>
      <c r="P48" s="9" t="str">
        <f>IFERROR(P47/#REF!,"")</f>
        <v/>
      </c>
      <c r="Q48" s="9" t="str">
        <f>IFERROR(Q47/#REF!,"")</f>
        <v/>
      </c>
      <c r="R48" s="9" t="str">
        <f>IFERROR(R47/#REF!,"")</f>
        <v/>
      </c>
      <c r="S48" s="9" t="str">
        <f>IFERROR(S47/#REF!,"")</f>
        <v/>
      </c>
      <c r="T48" s="9" t="str">
        <f>IFERROR(T47/#REF!,"")</f>
        <v/>
      </c>
      <c r="U48" s="9" t="str">
        <f>IFERROR(U47/#REF!,"")</f>
        <v/>
      </c>
      <c r="V48" s="9" t="str">
        <f>IFERROR(V47/#REF!,"")</f>
        <v/>
      </c>
      <c r="W48" s="9" t="str">
        <f>IFERROR(W47/#REF!,"")</f>
        <v/>
      </c>
      <c r="X48" s="9" t="str">
        <f>IFERROR(X47/#REF!,"")</f>
        <v/>
      </c>
      <c r="Y48" s="9" t="str">
        <f>IFERROR(Y47/#REF!,"")</f>
        <v/>
      </c>
      <c r="Z48" s="9" t="str">
        <f>IFERROR(Z47/#REF!,"")</f>
        <v/>
      </c>
      <c r="AA48" s="9" t="str">
        <f>IFERROR(AA47/#REF!,"")</f>
        <v/>
      </c>
      <c r="AB48" s="9" t="str">
        <f>IFERROR(AB47/#REF!,"")</f>
        <v/>
      </c>
      <c r="AC48" s="9" t="str">
        <f>IFERROR(AC47/#REF!,"")</f>
        <v/>
      </c>
      <c r="AD48" s="9" t="str">
        <f>IFERROR(AD47/#REF!,"")</f>
        <v/>
      </c>
      <c r="AE48" s="9" t="str">
        <f>IFERROR(AE47/#REF!,"")</f>
        <v/>
      </c>
      <c r="AF48" s="9" t="str">
        <f>IFERROR(AF47/#REF!,"")</f>
        <v/>
      </c>
      <c r="AG48" s="9" t="str">
        <f>IFERROR(AG47/#REF!,"")</f>
        <v/>
      </c>
      <c r="AH48" s="9" t="str">
        <f>IFERROR(AH47/#REF!,"")</f>
        <v/>
      </c>
    </row>
    <row r="49" spans="2:34">
      <c r="B49" s="222">
        <f>SUM(D49:AG49)-AE49-X49-Q49-J49</f>
        <v>0</v>
      </c>
      <c r="C49" s="3" t="s">
        <v>48</v>
      </c>
      <c r="D49" s="200">
        <f>SUMIFS('Job Number'!$Q$2:$Q$290,'Job Number'!$A$2:$A$290,'Product Result'!D$1,'Job Number'!$E$2:$E$290,'Product Result'!$A$47)</f>
        <v>0</v>
      </c>
      <c r="E49" s="200">
        <f>SUMIFS('Job Number'!$Q$2:$Q$290,'Job Number'!$A$2:$A$290,'Product Result'!E$1,'Job Number'!$E$2:$E$290,'Product Result'!$A$47)</f>
        <v>0</v>
      </c>
      <c r="F49" s="200">
        <f>SUMIFS('Job Number'!$Q$2:$Q$290,'Job Number'!$A$2:$A$290,'Product Result'!F$1,'Job Number'!$E$2:$E$290,'Product Result'!$A$47)</f>
        <v>0</v>
      </c>
      <c r="G49" s="200">
        <f>SUMIFS('Job Number'!$Q$2:$Q$290,'Job Number'!$A$2:$A$290,'Product Result'!G$1,'Job Number'!$E$2:$E$290,'Product Result'!$A$47)</f>
        <v>0</v>
      </c>
      <c r="H49" s="200">
        <f>SUMIFS('Job Number'!$Q$2:$Q$290,'Job Number'!$A$2:$A$290,'Product Result'!H$1,'Job Number'!$E$2:$E$290,'Product Result'!$A$47)</f>
        <v>0</v>
      </c>
      <c r="I49" s="200">
        <f>SUMIFS('Job Number'!$Q$2:$Q$290,'Job Number'!$A$2:$A$290,'Product Result'!I$1,'Job Number'!$E$2:$E$290,'Product Result'!$A$47)</f>
        <v>0</v>
      </c>
      <c r="J49" s="200">
        <f>SUMIFS('Job Number'!$Q$2:$Q$290,'Job Number'!$A$2:$A$290,'Product Result'!J$1,'Job Number'!$E$2:$E$290,'Product Result'!$A$47)</f>
        <v>0</v>
      </c>
      <c r="K49" s="200">
        <f>SUMIFS('Job Number'!$Q$2:$Q$290,'Job Number'!$A$2:$A$290,'Product Result'!K$1,'Job Number'!$E$2:$E$290,'Product Result'!$A$47)</f>
        <v>0</v>
      </c>
      <c r="L49" s="200">
        <f>SUMIFS('Job Number'!$Q$2:$Q$290,'Job Number'!$A$2:$A$290,'Product Result'!L$1,'Job Number'!$E$2:$E$290,'Product Result'!$A$47)</f>
        <v>0</v>
      </c>
      <c r="M49" s="200">
        <f>SUMIFS('Job Number'!$Q$2:$Q$290,'Job Number'!$A$2:$A$290,'Product Result'!M$1,'Job Number'!$E$2:$E$290,'Product Result'!$A$47)</f>
        <v>0</v>
      </c>
      <c r="N49" s="200">
        <f>SUMIFS('Job Number'!$Q$2:$Q$290,'Job Number'!$A$2:$A$290,'Product Result'!N$1,'Job Number'!$E$2:$E$290,'Product Result'!$A$47)</f>
        <v>0</v>
      </c>
      <c r="O49" s="200">
        <f>SUMIFS('Job Number'!$Q$2:$Q$290,'Job Number'!$A$2:$A$290,'Product Result'!O$1,'Job Number'!$E$2:$E$290,'Product Result'!$A$47)</f>
        <v>0</v>
      </c>
      <c r="P49" s="200">
        <f>SUMIFS('Job Number'!$Q$2:$Q$290,'Job Number'!$A$2:$A$290,'Product Result'!P$1,'Job Number'!$E$2:$E$290,'Product Result'!$A$47)</f>
        <v>0</v>
      </c>
      <c r="Q49" s="200">
        <f>SUMIFS('Job Number'!$Q$2:$Q$290,'Job Number'!$A$2:$A$290,'Product Result'!Q$1,'Job Number'!$E$2:$E$290,'Product Result'!$A$47)</f>
        <v>0</v>
      </c>
      <c r="R49" s="200">
        <f>SUMIFS('Job Number'!$Q$2:$Q$290,'Job Number'!$A$2:$A$290,'Product Result'!R$1,'Job Number'!$E$2:$E$290,'Product Result'!$A$47)</f>
        <v>0</v>
      </c>
      <c r="S49" s="200">
        <f>SUMIFS('Job Number'!$Q$2:$Q$290,'Job Number'!$A$2:$A$290,'Product Result'!S$1,'Job Number'!$E$2:$E$290,'Product Result'!$A$47)</f>
        <v>0</v>
      </c>
      <c r="T49" s="200">
        <f>SUMIFS('Job Number'!$Q$2:$Q$290,'Job Number'!$A$2:$A$290,'Product Result'!T$1,'Job Number'!$E$2:$E$290,'Product Result'!$A$47)</f>
        <v>0</v>
      </c>
      <c r="U49" s="200">
        <f>SUMIFS('Job Number'!$Q$2:$Q$290,'Job Number'!$A$2:$A$290,'Product Result'!U$1,'Job Number'!$E$2:$E$290,'Product Result'!$A$47)</f>
        <v>0</v>
      </c>
      <c r="V49" s="200">
        <f>SUMIFS('Job Number'!$Q$2:$Q$290,'Job Number'!$A$2:$A$290,'Product Result'!V$1,'Job Number'!$E$2:$E$290,'Product Result'!$A$47)</f>
        <v>0</v>
      </c>
      <c r="W49" s="200">
        <f>SUMIFS('Job Number'!$Q$2:$Q$290,'Job Number'!$A$2:$A$290,'Product Result'!W$1,'Job Number'!$E$2:$E$290,'Product Result'!$A$47)</f>
        <v>0</v>
      </c>
      <c r="X49" s="200">
        <f>SUMIFS('Job Number'!$Q$2:$Q$290,'Job Number'!$A$2:$A$290,'Product Result'!X$1,'Job Number'!$E$2:$E$290,'Product Result'!$A$47)</f>
        <v>0</v>
      </c>
      <c r="Y49" s="200">
        <f>SUMIFS('Job Number'!$Q$2:$Q$290,'Job Number'!$A$2:$A$290,'Product Result'!Y$1,'Job Number'!$E$2:$E$290,'Product Result'!$A$47)</f>
        <v>0</v>
      </c>
      <c r="Z49" s="200">
        <f>SUMIFS('Job Number'!$Q$2:$Q$290,'Job Number'!$A$2:$A$290,'Product Result'!Z$1,'Job Number'!$E$2:$E$290,'Product Result'!$A$47)</f>
        <v>0</v>
      </c>
      <c r="AA49" s="200">
        <f>SUMIFS('Job Number'!$Q$2:$Q$290,'Job Number'!$A$2:$A$290,'Product Result'!AA$1,'Job Number'!$E$2:$E$290,'Product Result'!$A$47)</f>
        <v>0</v>
      </c>
      <c r="AB49" s="200">
        <f>SUMIFS('Job Number'!$Q$2:$Q$290,'Job Number'!$A$2:$A$290,'Product Result'!AB$1,'Job Number'!$E$2:$E$290,'Product Result'!$A$47)</f>
        <v>0</v>
      </c>
      <c r="AC49" s="200">
        <f>SUMIFS('Job Number'!$Q$2:$Q$290,'Job Number'!$A$2:$A$290,'Product Result'!AC$1,'Job Number'!$E$2:$E$290,'Product Result'!$A$47)</f>
        <v>0</v>
      </c>
      <c r="AD49" s="200">
        <f>SUMIFS('Job Number'!$Q$2:$Q$290,'Job Number'!$A$2:$A$290,'Product Result'!AD$1,'Job Number'!$E$2:$E$290,'Product Result'!$A$47)</f>
        <v>0</v>
      </c>
      <c r="AE49" s="200">
        <f>SUMIFS('Job Number'!$Q$2:$Q$290,'Job Number'!$A$2:$A$290,'Product Result'!AE$1,'Job Number'!$E$2:$E$290,'Product Result'!$A$47)</f>
        <v>0</v>
      </c>
      <c r="AF49" s="200">
        <f>SUMIFS('Job Number'!$Q$2:$Q$290,'Job Number'!$A$2:$A$290,'Product Result'!AF$1,'Job Number'!$E$2:$E$290,'Product Result'!$A$47)</f>
        <v>0</v>
      </c>
      <c r="AG49" s="200">
        <f>SUMIFS('Job Number'!$Q$2:$Q$290,'Job Number'!$A$2:$A$290,'Product Result'!AG$1,'Job Number'!$E$2:$E$290,'Product Result'!$A$47)</f>
        <v>0</v>
      </c>
      <c r="AH49" s="200">
        <f>SUMIFS('Job Number'!$Q$2:$Q$290,'Job Number'!$A$2:$A$290,'Product Result'!AH$1,'Job Number'!$E$2:$E$290,'Product Result'!$A$47)</f>
        <v>0</v>
      </c>
    </row>
    <row r="50" ht="15.75" spans="2:34">
      <c r="B50" s="221">
        <f>IFERROR(B49/B47,0)</f>
        <v>0</v>
      </c>
      <c r="C50" s="3" t="s">
        <v>49</v>
      </c>
      <c r="D50" s="223" t="str">
        <f t="shared" ref="D50:AH50" si="9">IFERROR(D49/D47,"")</f>
        <v/>
      </c>
      <c r="E50" s="223" t="str">
        <f t="shared" si="9"/>
        <v/>
      </c>
      <c r="F50" s="223" t="str">
        <f t="shared" si="9"/>
        <v/>
      </c>
      <c r="G50" s="223" t="str">
        <f t="shared" si="9"/>
        <v/>
      </c>
      <c r="H50" s="223">
        <f t="shared" si="9"/>
        <v>0</v>
      </c>
      <c r="I50" s="223">
        <f t="shared" si="9"/>
        <v>0</v>
      </c>
      <c r="J50" s="223" t="str">
        <f t="shared" si="9"/>
        <v/>
      </c>
      <c r="K50" s="223">
        <f t="shared" si="9"/>
        <v>0</v>
      </c>
      <c r="L50" s="223" t="str">
        <f t="shared" si="9"/>
        <v/>
      </c>
      <c r="M50" s="223" t="str">
        <f t="shared" si="9"/>
        <v/>
      </c>
      <c r="N50" s="223" t="str">
        <f t="shared" si="9"/>
        <v/>
      </c>
      <c r="O50" s="223" t="str">
        <f t="shared" si="9"/>
        <v/>
      </c>
      <c r="P50" s="223" t="str">
        <f t="shared" si="9"/>
        <v/>
      </c>
      <c r="Q50" s="223" t="str">
        <f t="shared" si="9"/>
        <v/>
      </c>
      <c r="R50" s="223" t="str">
        <f t="shared" si="9"/>
        <v/>
      </c>
      <c r="S50" s="223" t="str">
        <f t="shared" si="9"/>
        <v/>
      </c>
      <c r="T50" s="223" t="str">
        <f t="shared" si="9"/>
        <v/>
      </c>
      <c r="U50" s="223" t="str">
        <f t="shared" si="9"/>
        <v/>
      </c>
      <c r="V50" s="223" t="str">
        <f t="shared" si="9"/>
        <v/>
      </c>
      <c r="W50" s="223" t="str">
        <f t="shared" si="9"/>
        <v/>
      </c>
      <c r="X50" s="223">
        <f t="shared" si="9"/>
        <v>0</v>
      </c>
      <c r="Y50" s="223">
        <f t="shared" si="9"/>
        <v>0</v>
      </c>
      <c r="Z50" s="223" t="str">
        <f t="shared" si="9"/>
        <v/>
      </c>
      <c r="AA50" s="223" t="str">
        <f t="shared" si="9"/>
        <v/>
      </c>
      <c r="AB50" s="223">
        <f t="shared" si="9"/>
        <v>0</v>
      </c>
      <c r="AC50" s="223">
        <f t="shared" si="9"/>
        <v>0</v>
      </c>
      <c r="AD50" s="223">
        <f t="shared" si="9"/>
        <v>0</v>
      </c>
      <c r="AE50" s="223">
        <f t="shared" si="9"/>
        <v>0</v>
      </c>
      <c r="AF50" s="223" t="str">
        <f t="shared" si="9"/>
        <v/>
      </c>
      <c r="AG50" s="223" t="str">
        <f t="shared" si="9"/>
        <v/>
      </c>
      <c r="AH50" s="223" t="str">
        <f t="shared" si="9"/>
        <v/>
      </c>
    </row>
    <row r="51" ht="15.75" spans="2:34">
      <c r="B51" s="221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</row>
    <row r="52" spans="1:34">
      <c r="A52" s="226" t="str">
        <f>'FG TYPE'!B10</f>
        <v>W01-04040013-Y</v>
      </c>
      <c r="B52" s="219">
        <f>SUM(D52:AG52)</f>
        <v>0</v>
      </c>
      <c r="C52" s="3" t="s">
        <v>46</v>
      </c>
      <c r="D52" s="220">
        <f>SUMIFS('Job Number'!$K$2:$K$290,'Job Number'!$A$2:$A$290,'Product Result'!D$1,'Job Number'!$E$2:$E$290,'Product Result'!$A$52)</f>
        <v>0</v>
      </c>
      <c r="E52" s="220">
        <f>SUMIFS('Job Number'!$K$2:$K$290,'Job Number'!$A$2:$A$290,'Product Result'!E$1,'Job Number'!$E$2:$E$290,'Product Result'!$A$52)</f>
        <v>0</v>
      </c>
      <c r="F52" s="220">
        <f>SUMIFS('Job Number'!$K$2:$K$290,'Job Number'!$A$2:$A$290,'Product Result'!F$1,'Job Number'!$E$2:$E$290,'Product Result'!$A$52)</f>
        <v>0</v>
      </c>
      <c r="G52" s="220">
        <f>SUMIFS('Job Number'!$K$2:$K$290,'Job Number'!$A$2:$A$290,'Product Result'!G$1,'Job Number'!$E$2:$E$290,'Product Result'!$A$52)</f>
        <v>0</v>
      </c>
      <c r="H52" s="220">
        <f>SUMIFS('Job Number'!$K$2:$K$290,'Job Number'!$A$2:$A$290,'Product Result'!H$1,'Job Number'!$E$2:$E$290,'Product Result'!$A$52)</f>
        <v>0</v>
      </c>
      <c r="I52" s="220">
        <f>SUMIFS('Job Number'!$K$2:$K$290,'Job Number'!$A$2:$A$290,'Product Result'!I$1,'Job Number'!$E$2:$E$290,'Product Result'!$A$52)</f>
        <v>0</v>
      </c>
      <c r="J52" s="220">
        <f>SUMIFS('Job Number'!$K$2:$K$290,'Job Number'!$A$2:$A$290,'Product Result'!J$1,'Job Number'!$E$2:$E$290,'Product Result'!$A$52)</f>
        <v>0</v>
      </c>
      <c r="K52" s="220">
        <f>SUMIFS('Job Number'!$K$2:$K$290,'Job Number'!$A$2:$A$290,'Product Result'!K$1,'Job Number'!$E$2:$E$290,'Product Result'!$A$52)</f>
        <v>0</v>
      </c>
      <c r="L52" s="220">
        <f>SUMIFS('Job Number'!$K$2:$K$290,'Job Number'!$A$2:$A$290,'Product Result'!L$1,'Job Number'!$E$2:$E$290,'Product Result'!$A$52)</f>
        <v>0</v>
      </c>
      <c r="M52" s="220">
        <f>SUMIFS('Job Number'!$K$2:$K$290,'Job Number'!$A$2:$A$290,'Product Result'!M$1,'Job Number'!$E$2:$E$290,'Product Result'!$A$52)</f>
        <v>0</v>
      </c>
      <c r="N52" s="220">
        <f>SUMIFS('Job Number'!$K$2:$K$290,'Job Number'!$A$2:$A$290,'Product Result'!N$1,'Job Number'!$E$2:$E$290,'Product Result'!$A$52)</f>
        <v>0</v>
      </c>
      <c r="O52" s="220">
        <f>SUMIFS('Job Number'!$K$2:$K$290,'Job Number'!$A$2:$A$290,'Product Result'!O$1,'Job Number'!$E$2:$E$290,'Product Result'!$A$52)</f>
        <v>0</v>
      </c>
      <c r="P52" s="220">
        <f>SUMIFS('Job Number'!$K$2:$K$290,'Job Number'!$A$2:$A$290,'Product Result'!P$1,'Job Number'!$E$2:$E$290,'Product Result'!$A$52)</f>
        <v>0</v>
      </c>
      <c r="Q52" s="220">
        <f>SUMIFS('Job Number'!$K$2:$K$290,'Job Number'!$A$2:$A$290,'Product Result'!Q$1,'Job Number'!$E$2:$E$290,'Product Result'!$A$52)</f>
        <v>0</v>
      </c>
      <c r="R52" s="220">
        <f>SUMIFS('Job Number'!$K$2:$K$290,'Job Number'!$A$2:$A$290,'Product Result'!R$1,'Job Number'!$E$2:$E$290,'Product Result'!$A$52)</f>
        <v>0</v>
      </c>
      <c r="S52" s="220">
        <f>SUMIFS('Job Number'!$K$2:$K$290,'Job Number'!$A$2:$A$290,'Product Result'!S$1,'Job Number'!$E$2:$E$290,'Product Result'!$A$52)</f>
        <v>0</v>
      </c>
      <c r="T52" s="220">
        <f>SUMIFS('Job Number'!$K$2:$K$290,'Job Number'!$A$2:$A$290,'Product Result'!T$1,'Job Number'!$E$2:$E$290,'Product Result'!$A$52)</f>
        <v>0</v>
      </c>
      <c r="U52" s="220">
        <f>SUMIFS('Job Number'!$K$2:$K$290,'Job Number'!$A$2:$A$290,'Product Result'!U$1,'Job Number'!$E$2:$E$290,'Product Result'!$A$52)</f>
        <v>0</v>
      </c>
      <c r="V52" s="220">
        <f>SUMIFS('Job Number'!$K$2:$K$290,'Job Number'!$A$2:$A$290,'Product Result'!V$1,'Job Number'!$E$2:$E$290,'Product Result'!$A$52)</f>
        <v>0</v>
      </c>
      <c r="W52" s="220">
        <f>SUMIFS('Job Number'!$K$2:$K$290,'Job Number'!$A$2:$A$290,'Product Result'!W$1,'Job Number'!$E$2:$E$290,'Product Result'!$A$52)</f>
        <v>0</v>
      </c>
      <c r="X52" s="220">
        <f>SUMIFS('Job Number'!$K$2:$K$290,'Job Number'!$A$2:$A$290,'Product Result'!X$1,'Job Number'!$E$2:$E$290,'Product Result'!$A$52)</f>
        <v>0</v>
      </c>
      <c r="Y52" s="220">
        <f>SUMIFS('Job Number'!$K$2:$K$290,'Job Number'!$A$2:$A$290,'Product Result'!Y$1,'Job Number'!$E$2:$E$290,'Product Result'!$A$52)</f>
        <v>0</v>
      </c>
      <c r="Z52" s="220">
        <f>SUMIFS('Job Number'!$K$2:$K$290,'Job Number'!$A$2:$A$290,'Product Result'!Z$1,'Job Number'!$E$2:$E$290,'Product Result'!$A$52)</f>
        <v>0</v>
      </c>
      <c r="AA52" s="220">
        <f>SUMIFS('Job Number'!$K$2:$K$290,'Job Number'!$A$2:$A$290,'Product Result'!AA$1,'Job Number'!$E$2:$E$290,'Product Result'!$A$52)</f>
        <v>0</v>
      </c>
      <c r="AB52" s="220">
        <f>SUMIFS('Job Number'!$K$2:$K$290,'Job Number'!$A$2:$A$290,'Product Result'!AB$1,'Job Number'!$E$2:$E$290,'Product Result'!$A$52)</f>
        <v>0</v>
      </c>
      <c r="AC52" s="220">
        <f>SUMIFS('Job Number'!$K$2:$K$290,'Job Number'!$A$2:$A$290,'Product Result'!AC$1,'Job Number'!$E$2:$E$290,'Product Result'!$A$52)</f>
        <v>0</v>
      </c>
      <c r="AD52" s="220">
        <f>SUMIFS('Job Number'!$K$2:$K$290,'Job Number'!$A$2:$A$290,'Product Result'!AD$1,'Job Number'!$E$2:$E$290,'Product Result'!$A$52)</f>
        <v>0</v>
      </c>
      <c r="AE52" s="220">
        <f>SUMIFS('Job Number'!$K$2:$K$290,'Job Number'!$A$2:$A$290,'Product Result'!AE$1,'Job Number'!$E$2:$E$290,'Product Result'!$A$52)</f>
        <v>0</v>
      </c>
      <c r="AF52" s="220">
        <f>SUMIFS('Job Number'!$K$2:$K$290,'Job Number'!$A$2:$A$290,'Product Result'!AF$1,'Job Number'!$E$2:$E$290,'Product Result'!$A$52)</f>
        <v>0</v>
      </c>
      <c r="AG52" s="220">
        <f>SUMIFS('Job Number'!$K$2:$K$290,'Job Number'!$A$2:$A$290,'Product Result'!AG$1,'Job Number'!$E$2:$E$290,'Product Result'!$A$52)</f>
        <v>0</v>
      </c>
      <c r="AH52" s="220">
        <f>SUMIFS('Job Number'!$K$2:$K$290,'Job Number'!$A$2:$A$290,'Product Result'!AH$1,'Job Number'!$E$2:$E$290,'Product Result'!$A$52)</f>
        <v>0</v>
      </c>
    </row>
    <row r="53" spans="1:34">
      <c r="A53" s="226" t="str">
        <f>'FG TYPE'!C10</f>
        <v>0,254 T</v>
      </c>
      <c r="B53" s="221">
        <f>IFERROR(B52/#REF!,0)</f>
        <v>0</v>
      </c>
      <c r="C53" s="3" t="s">
        <v>47</v>
      </c>
      <c r="D53" s="9" t="str">
        <f>IFERROR(D52/#REF!,"")</f>
        <v/>
      </c>
      <c r="E53" s="9" t="str">
        <f>IFERROR(E52/#REF!,"")</f>
        <v/>
      </c>
      <c r="F53" s="9" t="str">
        <f>IFERROR(F52/#REF!,"")</f>
        <v/>
      </c>
      <c r="G53" s="9" t="str">
        <f>IFERROR(G52/#REF!,"")</f>
        <v/>
      </c>
      <c r="H53" s="9" t="str">
        <f>IFERROR(H52/#REF!,"")</f>
        <v/>
      </c>
      <c r="I53" s="9" t="str">
        <f>IFERROR(I52/#REF!,"")</f>
        <v/>
      </c>
      <c r="J53" s="9" t="str">
        <f>IFERROR(J52/#REF!,"")</f>
        <v/>
      </c>
      <c r="K53" s="9" t="str">
        <f>IFERROR(K52/#REF!,"")</f>
        <v/>
      </c>
      <c r="L53" s="9" t="str">
        <f>IFERROR(L52/#REF!,"")</f>
        <v/>
      </c>
      <c r="M53" s="9" t="str">
        <f>IFERROR(M52/#REF!,"")</f>
        <v/>
      </c>
      <c r="N53" s="9" t="str">
        <f>IFERROR(N52/#REF!,"")</f>
        <v/>
      </c>
      <c r="O53" s="9" t="str">
        <f>IFERROR(O52/#REF!,"")</f>
        <v/>
      </c>
      <c r="P53" s="9" t="str">
        <f>IFERROR(P52/#REF!,"")</f>
        <v/>
      </c>
      <c r="Q53" s="9" t="str">
        <f>IFERROR(Q52/#REF!,"")</f>
        <v/>
      </c>
      <c r="R53" s="9" t="str">
        <f>IFERROR(R52/#REF!,"")</f>
        <v/>
      </c>
      <c r="S53" s="9" t="str">
        <f>IFERROR(S52/#REF!,"")</f>
        <v/>
      </c>
      <c r="T53" s="9" t="str">
        <f>IFERROR(T52/#REF!,"")</f>
        <v/>
      </c>
      <c r="U53" s="9" t="str">
        <f>IFERROR(U52/#REF!,"")</f>
        <v/>
      </c>
      <c r="V53" s="9" t="str">
        <f>IFERROR(V52/#REF!,"")</f>
        <v/>
      </c>
      <c r="W53" s="9" t="str">
        <f>IFERROR(W52/#REF!,"")</f>
        <v/>
      </c>
      <c r="X53" s="9" t="str">
        <f>IFERROR(X52/#REF!,"")</f>
        <v/>
      </c>
      <c r="Y53" s="9" t="str">
        <f>IFERROR(Y52/#REF!,"")</f>
        <v/>
      </c>
      <c r="Z53" s="9" t="str">
        <f>IFERROR(Z52/#REF!,"")</f>
        <v/>
      </c>
      <c r="AA53" s="9" t="str">
        <f>IFERROR(AA52/#REF!,"")</f>
        <v/>
      </c>
      <c r="AB53" s="9" t="str">
        <f>IFERROR(AB52/#REF!,"")</f>
        <v/>
      </c>
      <c r="AC53" s="9" t="str">
        <f>IFERROR(AC52/#REF!,"")</f>
        <v/>
      </c>
      <c r="AD53" s="9" t="str">
        <f>IFERROR(AD52/#REF!,"")</f>
        <v/>
      </c>
      <c r="AE53" s="9" t="str">
        <f>IFERROR(AE52/#REF!,"")</f>
        <v/>
      </c>
      <c r="AF53" s="9" t="str">
        <f>IFERROR(AF52/#REF!,"")</f>
        <v/>
      </c>
      <c r="AG53" s="9" t="str">
        <f>IFERROR(AG52/#REF!,"")</f>
        <v/>
      </c>
      <c r="AH53" s="9" t="str">
        <f>IFERROR(AH52/#REF!,"")</f>
        <v/>
      </c>
    </row>
    <row r="54" spans="2:34">
      <c r="B54" s="222">
        <f>SUM(D54:AG54)-AE54-X54-Q54-J54</f>
        <v>0</v>
      </c>
      <c r="C54" s="3" t="s">
        <v>48</v>
      </c>
      <c r="D54" s="200">
        <f>SUMIFS('Job Number'!$Q$2:$Q$290,'Job Number'!$A$2:$A$290,'Product Result'!D$1,'Job Number'!$E$2:$E$290,'Product Result'!$A$52)</f>
        <v>0</v>
      </c>
      <c r="E54" s="200">
        <f>SUMIFS('Job Number'!$Q$2:$Q$290,'Job Number'!$A$2:$A$290,'Product Result'!E$1,'Job Number'!$E$2:$E$290,'Product Result'!$A$52)</f>
        <v>0</v>
      </c>
      <c r="F54" s="200">
        <f>SUMIFS('Job Number'!$Q$2:$Q$290,'Job Number'!$A$2:$A$290,'Product Result'!F$1,'Job Number'!$E$2:$E$290,'Product Result'!$A$52)</f>
        <v>0</v>
      </c>
      <c r="G54" s="200">
        <f>SUMIFS('Job Number'!$Q$2:$Q$290,'Job Number'!$A$2:$A$290,'Product Result'!G$1,'Job Number'!$E$2:$E$290,'Product Result'!$A$52)</f>
        <v>0</v>
      </c>
      <c r="H54" s="200">
        <f>SUMIFS('Job Number'!$Q$2:$Q$290,'Job Number'!$A$2:$A$290,'Product Result'!H$1,'Job Number'!$E$2:$E$290,'Product Result'!$A$52)</f>
        <v>0</v>
      </c>
      <c r="I54" s="200">
        <f>SUMIFS('Job Number'!$Q$2:$Q$290,'Job Number'!$A$2:$A$290,'Product Result'!I$1,'Job Number'!$E$2:$E$290,'Product Result'!$A$52)</f>
        <v>0</v>
      </c>
      <c r="J54" s="200">
        <f>SUMIFS('Job Number'!$Q$2:$Q$290,'Job Number'!$A$2:$A$290,'Product Result'!J$1,'Job Number'!$E$2:$E$290,'Product Result'!$A$52)</f>
        <v>0</v>
      </c>
      <c r="K54" s="200">
        <f>SUMIFS('Job Number'!$Q$2:$Q$290,'Job Number'!$A$2:$A$290,'Product Result'!K$1,'Job Number'!$E$2:$E$290,'Product Result'!$A$52)</f>
        <v>0</v>
      </c>
      <c r="L54" s="200">
        <f>SUMIFS('Job Number'!$Q$2:$Q$290,'Job Number'!$A$2:$A$290,'Product Result'!L$1,'Job Number'!$E$2:$E$290,'Product Result'!$A$52)</f>
        <v>0</v>
      </c>
      <c r="M54" s="200">
        <f>SUMIFS('Job Number'!$Q$2:$Q$290,'Job Number'!$A$2:$A$290,'Product Result'!M$1,'Job Number'!$E$2:$E$290,'Product Result'!$A$52)</f>
        <v>0</v>
      </c>
      <c r="N54" s="200">
        <f>SUMIFS('Job Number'!$Q$2:$Q$290,'Job Number'!$A$2:$A$290,'Product Result'!N$1,'Job Number'!$E$2:$E$290,'Product Result'!$A$52)</f>
        <v>0</v>
      </c>
      <c r="O54" s="200">
        <f>SUMIFS('Job Number'!$Q$2:$Q$290,'Job Number'!$A$2:$A$290,'Product Result'!O$1,'Job Number'!$E$2:$E$290,'Product Result'!$A$52)</f>
        <v>0</v>
      </c>
      <c r="P54" s="200">
        <f>SUMIFS('Job Number'!$Q$2:$Q$290,'Job Number'!$A$2:$A$290,'Product Result'!P$1,'Job Number'!$E$2:$E$290,'Product Result'!$A$52)</f>
        <v>0</v>
      </c>
      <c r="Q54" s="200">
        <f>SUMIFS('Job Number'!$Q$2:$Q$290,'Job Number'!$A$2:$A$290,'Product Result'!Q$1,'Job Number'!$E$2:$E$290,'Product Result'!$A$52)</f>
        <v>0</v>
      </c>
      <c r="R54" s="200">
        <f>SUMIFS('Job Number'!$Q$2:$Q$290,'Job Number'!$A$2:$A$290,'Product Result'!R$1,'Job Number'!$E$2:$E$290,'Product Result'!$A$52)</f>
        <v>0</v>
      </c>
      <c r="S54" s="200">
        <f>SUMIFS('Job Number'!$Q$2:$Q$290,'Job Number'!$A$2:$A$290,'Product Result'!S$1,'Job Number'!$E$2:$E$290,'Product Result'!$A$52)</f>
        <v>0</v>
      </c>
      <c r="T54" s="200">
        <f>SUMIFS('Job Number'!$Q$2:$Q$290,'Job Number'!$A$2:$A$290,'Product Result'!T$1,'Job Number'!$E$2:$E$290,'Product Result'!$A$52)</f>
        <v>0</v>
      </c>
      <c r="U54" s="200">
        <f>SUMIFS('Job Number'!$Q$2:$Q$290,'Job Number'!$A$2:$A$290,'Product Result'!U$1,'Job Number'!$E$2:$E$290,'Product Result'!$A$52)</f>
        <v>0</v>
      </c>
      <c r="V54" s="200">
        <f>SUMIFS('Job Number'!$Q$2:$Q$290,'Job Number'!$A$2:$A$290,'Product Result'!V$1,'Job Number'!$E$2:$E$290,'Product Result'!$A$52)</f>
        <v>0</v>
      </c>
      <c r="W54" s="200">
        <f>SUMIFS('Job Number'!$Q$2:$Q$290,'Job Number'!$A$2:$A$290,'Product Result'!W$1,'Job Number'!$E$2:$E$290,'Product Result'!$A$52)</f>
        <v>0</v>
      </c>
      <c r="X54" s="200">
        <f>SUMIFS('Job Number'!$Q$2:$Q$290,'Job Number'!$A$2:$A$290,'Product Result'!X$1,'Job Number'!$E$2:$E$290,'Product Result'!$A$52)</f>
        <v>0</v>
      </c>
      <c r="Y54" s="200">
        <f>SUMIFS('Job Number'!$Q$2:$Q$290,'Job Number'!$A$2:$A$290,'Product Result'!Y$1,'Job Number'!$E$2:$E$290,'Product Result'!$A$52)</f>
        <v>0</v>
      </c>
      <c r="Z54" s="200">
        <f>SUMIFS('Job Number'!$Q$2:$Q$290,'Job Number'!$A$2:$A$290,'Product Result'!Z$1,'Job Number'!$E$2:$E$290,'Product Result'!$A$52)</f>
        <v>0</v>
      </c>
      <c r="AA54" s="200">
        <f>SUMIFS('Job Number'!$Q$2:$Q$290,'Job Number'!$A$2:$A$290,'Product Result'!AA$1,'Job Number'!$E$2:$E$290,'Product Result'!$A$52)</f>
        <v>0</v>
      </c>
      <c r="AB54" s="200">
        <f>SUMIFS('Job Number'!$Q$2:$Q$290,'Job Number'!$A$2:$A$290,'Product Result'!AB$1,'Job Number'!$E$2:$E$290,'Product Result'!$A$52)</f>
        <v>0</v>
      </c>
      <c r="AC54" s="200">
        <f>SUMIFS('Job Number'!$Q$2:$Q$290,'Job Number'!$A$2:$A$290,'Product Result'!AC$1,'Job Number'!$E$2:$E$290,'Product Result'!$A$52)</f>
        <v>0</v>
      </c>
      <c r="AD54" s="200">
        <f>SUMIFS('Job Number'!$Q$2:$Q$290,'Job Number'!$A$2:$A$290,'Product Result'!AD$1,'Job Number'!$E$2:$E$290,'Product Result'!$A$52)</f>
        <v>0</v>
      </c>
      <c r="AE54" s="200">
        <f>SUMIFS('Job Number'!$Q$2:$Q$290,'Job Number'!$A$2:$A$290,'Product Result'!AE$1,'Job Number'!$E$2:$E$290,'Product Result'!$A$52)</f>
        <v>0</v>
      </c>
      <c r="AF54" s="200">
        <f>SUMIFS('Job Number'!$Q$2:$Q$290,'Job Number'!$A$2:$A$290,'Product Result'!AF$1,'Job Number'!$E$2:$E$290,'Product Result'!$A$52)</f>
        <v>0</v>
      </c>
      <c r="AG54" s="200">
        <f>SUMIFS('Job Number'!$Q$2:$Q$290,'Job Number'!$A$2:$A$290,'Product Result'!AG$1,'Job Number'!$E$2:$E$290,'Product Result'!$A$52)</f>
        <v>0</v>
      </c>
      <c r="AH54" s="200">
        <f>SUMIFS('Job Number'!$Q$2:$Q$290,'Job Number'!$A$2:$A$290,'Product Result'!AH$1,'Job Number'!$E$2:$E$290,'Product Result'!$A$52)</f>
        <v>0</v>
      </c>
    </row>
    <row r="55" ht="15.75" spans="2:34">
      <c r="B55" s="221">
        <f>IFERROR(B54/B52,0)</f>
        <v>0</v>
      </c>
      <c r="C55" s="3" t="s">
        <v>49</v>
      </c>
      <c r="D55" s="223" t="str">
        <f t="shared" ref="D55:AH55" si="10">IFERROR(D54/D52,"")</f>
        <v/>
      </c>
      <c r="E55" s="223" t="str">
        <f t="shared" si="10"/>
        <v/>
      </c>
      <c r="F55" s="223" t="str">
        <f t="shared" si="10"/>
        <v/>
      </c>
      <c r="G55" s="223" t="str">
        <f t="shared" si="10"/>
        <v/>
      </c>
      <c r="H55" s="223" t="str">
        <f t="shared" si="10"/>
        <v/>
      </c>
      <c r="I55" s="223" t="str">
        <f t="shared" si="10"/>
        <v/>
      </c>
      <c r="J55" s="223" t="str">
        <f t="shared" si="10"/>
        <v/>
      </c>
      <c r="K55" s="223" t="str">
        <f t="shared" si="10"/>
        <v/>
      </c>
      <c r="L55" s="223" t="str">
        <f t="shared" si="10"/>
        <v/>
      </c>
      <c r="M55" s="223" t="str">
        <f t="shared" si="10"/>
        <v/>
      </c>
      <c r="N55" s="223" t="str">
        <f t="shared" si="10"/>
        <v/>
      </c>
      <c r="O55" s="223" t="str">
        <f t="shared" si="10"/>
        <v/>
      </c>
      <c r="P55" s="223" t="str">
        <f t="shared" si="10"/>
        <v/>
      </c>
      <c r="Q55" s="223" t="str">
        <f t="shared" si="10"/>
        <v/>
      </c>
      <c r="R55" s="223" t="str">
        <f t="shared" si="10"/>
        <v/>
      </c>
      <c r="S55" s="223" t="str">
        <f t="shared" si="10"/>
        <v/>
      </c>
      <c r="T55" s="223" t="str">
        <f t="shared" si="10"/>
        <v/>
      </c>
      <c r="U55" s="223" t="str">
        <f t="shared" si="10"/>
        <v/>
      </c>
      <c r="V55" s="223" t="str">
        <f t="shared" si="10"/>
        <v/>
      </c>
      <c r="W55" s="223" t="str">
        <f t="shared" si="10"/>
        <v/>
      </c>
      <c r="X55" s="223" t="str">
        <f t="shared" si="10"/>
        <v/>
      </c>
      <c r="Y55" s="223" t="str">
        <f t="shared" si="10"/>
        <v/>
      </c>
      <c r="Z55" s="223" t="str">
        <f t="shared" si="10"/>
        <v/>
      </c>
      <c r="AA55" s="223" t="str">
        <f t="shared" si="10"/>
        <v/>
      </c>
      <c r="AB55" s="223" t="str">
        <f t="shared" si="10"/>
        <v/>
      </c>
      <c r="AC55" s="223" t="str">
        <f t="shared" si="10"/>
        <v/>
      </c>
      <c r="AD55" s="223" t="str">
        <f t="shared" si="10"/>
        <v/>
      </c>
      <c r="AE55" s="223" t="str">
        <f t="shared" si="10"/>
        <v/>
      </c>
      <c r="AF55" s="223" t="str">
        <f t="shared" si="10"/>
        <v/>
      </c>
      <c r="AG55" s="223" t="str">
        <f t="shared" si="10"/>
        <v/>
      </c>
      <c r="AH55" s="223" t="str">
        <f t="shared" si="10"/>
        <v/>
      </c>
    </row>
    <row r="56" ht="15.75" spans="2:34">
      <c r="B56" s="221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</row>
    <row r="57" spans="1:34">
      <c r="A57" s="226" t="str">
        <f>'FG TYPE'!B14</f>
        <v>W01-04040012</v>
      </c>
      <c r="B57" s="219">
        <f>SUM(D57:AG57)</f>
        <v>111.14</v>
      </c>
      <c r="C57" s="3" t="s">
        <v>46</v>
      </c>
      <c r="D57" s="220">
        <f>SUMIFS('Job Number'!$K$2:$K$290,'Job Number'!$A$2:$A$290,'Product Result'!D$1,'Job Number'!$E$2:$E$290,'Product Result'!$A$57)</f>
        <v>0</v>
      </c>
      <c r="E57" s="220">
        <f>SUMIFS('Job Number'!$K$2:$K$290,'Job Number'!$A$2:$A$290,'Product Result'!E$1,'Job Number'!$E$2:$E$290,'Product Result'!$A$57)</f>
        <v>0</v>
      </c>
      <c r="F57" s="220">
        <f>SUMIFS('Job Number'!$K$2:$K$290,'Job Number'!$A$2:$A$290,'Product Result'!F$1,'Job Number'!$E$2:$E$290,'Product Result'!$A$57)</f>
        <v>0</v>
      </c>
      <c r="G57" s="220">
        <f>SUMIFS('Job Number'!$K$2:$K$290,'Job Number'!$A$2:$A$290,'Product Result'!G$1,'Job Number'!$E$2:$E$290,'Product Result'!$A$57)</f>
        <v>0</v>
      </c>
      <c r="H57" s="220">
        <f>SUMIFS('Job Number'!$K$2:$K$290,'Job Number'!$A$2:$A$290,'Product Result'!H$1,'Job Number'!$E$2:$E$290,'Product Result'!$A$57)</f>
        <v>12.44</v>
      </c>
      <c r="I57" s="220">
        <f>SUMIFS('Job Number'!$K$2:$K$290,'Job Number'!$A$2:$A$290,'Product Result'!I$1,'Job Number'!$E$2:$E$290,'Product Result'!$A$57)</f>
        <v>3.66</v>
      </c>
      <c r="J57" s="220">
        <f>SUMIFS('Job Number'!$K$2:$K$290,'Job Number'!$A$2:$A$290,'Product Result'!J$1,'Job Number'!$E$2:$E$290,'Product Result'!$A$57)</f>
        <v>0</v>
      </c>
      <c r="K57" s="220">
        <f>SUMIFS('Job Number'!$K$2:$K$290,'Job Number'!$A$2:$A$290,'Product Result'!K$1,'Job Number'!$E$2:$E$290,'Product Result'!$A$57)</f>
        <v>0</v>
      </c>
      <c r="L57" s="220">
        <f>SUMIFS('Job Number'!$K$2:$K$290,'Job Number'!$A$2:$A$290,'Product Result'!L$1,'Job Number'!$E$2:$E$290,'Product Result'!$A$57)</f>
        <v>0</v>
      </c>
      <c r="M57" s="220">
        <f>SUMIFS('Job Number'!$K$2:$K$290,'Job Number'!$A$2:$A$290,'Product Result'!M$1,'Job Number'!$E$2:$E$290,'Product Result'!$A$57)</f>
        <v>0</v>
      </c>
      <c r="N57" s="220">
        <f>SUMIFS('Job Number'!$K$2:$K$290,'Job Number'!$A$2:$A$290,'Product Result'!N$1,'Job Number'!$E$2:$E$290,'Product Result'!$A$57)</f>
        <v>0</v>
      </c>
      <c r="O57" s="220">
        <f>SUMIFS('Job Number'!$K$2:$K$290,'Job Number'!$A$2:$A$290,'Product Result'!O$1,'Job Number'!$E$2:$E$290,'Product Result'!$A$57)</f>
        <v>0</v>
      </c>
      <c r="P57" s="220">
        <f>SUMIFS('Job Number'!$K$2:$K$290,'Job Number'!$A$2:$A$290,'Product Result'!P$1,'Job Number'!$E$2:$E$290,'Product Result'!$A$57)</f>
        <v>0</v>
      </c>
      <c r="Q57" s="220">
        <f>SUMIFS('Job Number'!$K$2:$K$290,'Job Number'!$A$2:$A$290,'Product Result'!Q$1,'Job Number'!$E$2:$E$290,'Product Result'!$A$57)</f>
        <v>0</v>
      </c>
      <c r="R57" s="220">
        <f>SUMIFS('Job Number'!$K$2:$K$290,'Job Number'!$A$2:$A$290,'Product Result'!R$1,'Job Number'!$E$2:$E$290,'Product Result'!$A$57)</f>
        <v>0</v>
      </c>
      <c r="S57" s="220">
        <f>SUMIFS('Job Number'!$K$2:$K$290,'Job Number'!$A$2:$A$290,'Product Result'!S$1,'Job Number'!$E$2:$E$290,'Product Result'!$A$57)</f>
        <v>0</v>
      </c>
      <c r="T57" s="220">
        <f>SUMIFS('Job Number'!$K$2:$K$290,'Job Number'!$A$2:$A$290,'Product Result'!T$1,'Job Number'!$E$2:$E$290,'Product Result'!$A$57)</f>
        <v>0</v>
      </c>
      <c r="U57" s="220">
        <f>SUMIFS('Job Number'!$K$2:$K$290,'Job Number'!$A$2:$A$290,'Product Result'!U$1,'Job Number'!$E$2:$E$290,'Product Result'!$A$57)</f>
        <v>0</v>
      </c>
      <c r="V57" s="220">
        <f>SUMIFS('Job Number'!$K$2:$K$290,'Job Number'!$A$2:$A$290,'Product Result'!V$1,'Job Number'!$E$2:$E$290,'Product Result'!$A$57)</f>
        <v>0</v>
      </c>
      <c r="W57" s="220">
        <f>SUMIFS('Job Number'!$K$2:$K$290,'Job Number'!$A$2:$A$290,'Product Result'!W$1,'Job Number'!$E$2:$E$290,'Product Result'!$A$57)</f>
        <v>0</v>
      </c>
      <c r="X57" s="220">
        <f>SUMIFS('Job Number'!$K$2:$K$290,'Job Number'!$A$2:$A$290,'Product Result'!X$1,'Job Number'!$E$2:$E$290,'Product Result'!$A$57)</f>
        <v>10</v>
      </c>
      <c r="Y57" s="220">
        <f>SUMIFS('Job Number'!$K$2:$K$290,'Job Number'!$A$2:$A$290,'Product Result'!Y$1,'Job Number'!$E$2:$E$290,'Product Result'!$A$57)</f>
        <v>0</v>
      </c>
      <c r="Z57" s="220">
        <f>SUMIFS('Job Number'!$K$2:$K$290,'Job Number'!$A$2:$A$290,'Product Result'!Z$1,'Job Number'!$E$2:$E$290,'Product Result'!$A$57)</f>
        <v>0</v>
      </c>
      <c r="AA57" s="220">
        <f>SUMIFS('Job Number'!$K$2:$K$290,'Job Number'!$A$2:$A$290,'Product Result'!AA$1,'Job Number'!$E$2:$E$290,'Product Result'!$A$57)</f>
        <v>0</v>
      </c>
      <c r="AB57" s="220">
        <f>SUMIFS('Job Number'!$K$2:$K$290,'Job Number'!$A$2:$A$290,'Product Result'!AB$1,'Job Number'!$E$2:$E$290,'Product Result'!$A$57)</f>
        <v>0</v>
      </c>
      <c r="AC57" s="220">
        <f>SUMIFS('Job Number'!$K$2:$K$290,'Job Number'!$A$2:$A$290,'Product Result'!AC$1,'Job Number'!$E$2:$E$290,'Product Result'!$A$57)</f>
        <v>0</v>
      </c>
      <c r="AD57" s="220">
        <f>SUMIFS('Job Number'!$K$2:$K$290,'Job Number'!$A$2:$A$290,'Product Result'!AD$1,'Job Number'!$E$2:$E$290,'Product Result'!$A$57)</f>
        <v>37.06</v>
      </c>
      <c r="AE57" s="220">
        <f>SUMIFS('Job Number'!$K$2:$K$290,'Job Number'!$A$2:$A$290,'Product Result'!AE$1,'Job Number'!$E$2:$E$290,'Product Result'!$A$57)</f>
        <v>47.98</v>
      </c>
      <c r="AF57" s="220">
        <f>SUMIFS('Job Number'!$K$2:$K$290,'Job Number'!$A$2:$A$290,'Product Result'!AF$1,'Job Number'!$E$2:$E$290,'Product Result'!$A$57)</f>
        <v>0</v>
      </c>
      <c r="AG57" s="220">
        <f>SUMIFS('Job Number'!$K$2:$K$290,'Job Number'!$A$2:$A$290,'Product Result'!AG$1,'Job Number'!$E$2:$E$290,'Product Result'!$A$57)</f>
        <v>0</v>
      </c>
      <c r="AH57" s="220">
        <f>SUMIFS('Job Number'!$K$2:$K$290,'Job Number'!$A$2:$A$290,'Product Result'!AH$1,'Job Number'!$E$2:$E$290,'Product Result'!$A$57)</f>
        <v>0</v>
      </c>
    </row>
    <row r="58" spans="1:34">
      <c r="A58" s="226" t="str">
        <f>'FG TYPE'!C14</f>
        <v>0,100 T</v>
      </c>
      <c r="B58" s="221">
        <f>IFERROR(B57/#REF!,0)</f>
        <v>0</v>
      </c>
      <c r="C58" s="3" t="s">
        <v>47</v>
      </c>
      <c r="D58" s="9" t="str">
        <f>IFERROR(D57/#REF!,"")</f>
        <v/>
      </c>
      <c r="E58" s="9" t="str">
        <f>IFERROR(E57/#REF!,"")</f>
        <v/>
      </c>
      <c r="F58" s="9" t="str">
        <f>IFERROR(F57/#REF!,"")</f>
        <v/>
      </c>
      <c r="G58" s="9" t="str">
        <f>IFERROR(G57/#REF!,"")</f>
        <v/>
      </c>
      <c r="H58" s="9" t="str">
        <f>IFERROR(H57/#REF!,"")</f>
        <v/>
      </c>
      <c r="I58" s="9" t="str">
        <f>IFERROR(I57/#REF!,"")</f>
        <v/>
      </c>
      <c r="J58" s="9" t="str">
        <f>IFERROR(J57/#REF!,"")</f>
        <v/>
      </c>
      <c r="K58" s="9" t="str">
        <f>IFERROR(K57/#REF!,"")</f>
        <v/>
      </c>
      <c r="L58" s="9" t="str">
        <f>IFERROR(L57/#REF!,"")</f>
        <v/>
      </c>
      <c r="M58" s="9" t="str">
        <f>IFERROR(M57/#REF!,"")</f>
        <v/>
      </c>
      <c r="N58" s="9" t="str">
        <f>IFERROR(N57/#REF!,"")</f>
        <v/>
      </c>
      <c r="O58" s="9" t="str">
        <f>IFERROR(O57/#REF!,"")</f>
        <v/>
      </c>
      <c r="P58" s="9" t="str">
        <f>IFERROR(P57/#REF!,"")</f>
        <v/>
      </c>
      <c r="Q58" s="9" t="str">
        <f>IFERROR(Q57/#REF!,"")</f>
        <v/>
      </c>
      <c r="R58" s="9" t="str">
        <f>IFERROR(R57/#REF!,"")</f>
        <v/>
      </c>
      <c r="S58" s="9" t="str">
        <f>IFERROR(S57/#REF!,"")</f>
        <v/>
      </c>
      <c r="T58" s="9" t="str">
        <f>IFERROR(T57/#REF!,"")</f>
        <v/>
      </c>
      <c r="U58" s="9" t="str">
        <f>IFERROR(U57/#REF!,"")</f>
        <v/>
      </c>
      <c r="V58" s="9" t="str">
        <f>IFERROR(V57/#REF!,"")</f>
        <v/>
      </c>
      <c r="W58" s="9" t="str">
        <f>IFERROR(W57/#REF!,"")</f>
        <v/>
      </c>
      <c r="X58" s="9" t="str">
        <f>IFERROR(X57/#REF!,"")</f>
        <v/>
      </c>
      <c r="Y58" s="9" t="str">
        <f>IFERROR(Y57/#REF!,"")</f>
        <v/>
      </c>
      <c r="Z58" s="9" t="str">
        <f>IFERROR(Z57/#REF!,"")</f>
        <v/>
      </c>
      <c r="AA58" s="9" t="str">
        <f>IFERROR(AA57/#REF!,"")</f>
        <v/>
      </c>
      <c r="AB58" s="9" t="str">
        <f>IFERROR(AB57/#REF!,"")</f>
        <v/>
      </c>
      <c r="AC58" s="9" t="str">
        <f>IFERROR(AC57/#REF!,"")</f>
        <v/>
      </c>
      <c r="AD58" s="9" t="str">
        <f>IFERROR(AD57/#REF!,"")</f>
        <v/>
      </c>
      <c r="AE58" s="9" t="str">
        <f>IFERROR(AE57/#REF!,"")</f>
        <v/>
      </c>
      <c r="AF58" s="9" t="str">
        <f>IFERROR(AF57/#REF!,"")</f>
        <v/>
      </c>
      <c r="AG58" s="9" t="str">
        <f>IFERROR(AG57/#REF!,"")</f>
        <v/>
      </c>
      <c r="AH58" s="9" t="str">
        <f>IFERROR(AH57/#REF!,"")</f>
        <v/>
      </c>
    </row>
    <row r="59" spans="2:34">
      <c r="B59" s="222">
        <f>SUM(D59:AG59)-AE59-X59-Q59-J59</f>
        <v>0</v>
      </c>
      <c r="C59" s="3" t="s">
        <v>48</v>
      </c>
      <c r="D59" s="200">
        <f>SUMIFS('Job Number'!$Q$2:$Q$290,'Job Number'!$A$2:$A$290,'Product Result'!D$1,'Job Number'!$E$2:$E$290,'Product Result'!$A$57)</f>
        <v>0</v>
      </c>
      <c r="E59" s="200">
        <f>SUMIFS('Job Number'!$Q$2:$Q$290,'Job Number'!$A$2:$A$290,'Product Result'!E$1,'Job Number'!$E$2:$E$290,'Product Result'!$A$57)</f>
        <v>0</v>
      </c>
      <c r="F59" s="200">
        <f>SUMIFS('Job Number'!$Q$2:$Q$290,'Job Number'!$A$2:$A$290,'Product Result'!F$1,'Job Number'!$E$2:$E$290,'Product Result'!$A$57)</f>
        <v>0</v>
      </c>
      <c r="G59" s="200">
        <f>SUMIFS('Job Number'!$Q$2:$Q$290,'Job Number'!$A$2:$A$290,'Product Result'!G$1,'Job Number'!$E$2:$E$290,'Product Result'!$A$57)</f>
        <v>0</v>
      </c>
      <c r="H59" s="200">
        <f>SUMIFS('Job Number'!$Q$2:$Q$290,'Job Number'!$A$2:$A$290,'Product Result'!H$1,'Job Number'!$E$2:$E$290,'Product Result'!$A$57)</f>
        <v>0</v>
      </c>
      <c r="I59" s="200">
        <f>SUMIFS('Job Number'!$Q$2:$Q$290,'Job Number'!$A$2:$A$290,'Product Result'!I$1,'Job Number'!$E$2:$E$290,'Product Result'!$A$57)</f>
        <v>0</v>
      </c>
      <c r="J59" s="200">
        <f>SUMIFS('Job Number'!$Q$2:$Q$290,'Job Number'!$A$2:$A$290,'Product Result'!J$1,'Job Number'!$E$2:$E$290,'Product Result'!$A$57)</f>
        <v>0</v>
      </c>
      <c r="K59" s="200">
        <f>SUMIFS('Job Number'!$Q$2:$Q$290,'Job Number'!$A$2:$A$290,'Product Result'!K$1,'Job Number'!$E$2:$E$290,'Product Result'!$A$57)</f>
        <v>0</v>
      </c>
      <c r="L59" s="200">
        <f>SUMIFS('Job Number'!$Q$2:$Q$290,'Job Number'!$A$2:$A$290,'Product Result'!L$1,'Job Number'!$E$2:$E$290,'Product Result'!$A$57)</f>
        <v>0</v>
      </c>
      <c r="M59" s="200">
        <f>SUMIFS('Job Number'!$Q$2:$Q$290,'Job Number'!$A$2:$A$290,'Product Result'!M$1,'Job Number'!$E$2:$E$290,'Product Result'!$A$57)</f>
        <v>0</v>
      </c>
      <c r="N59" s="200">
        <f>SUMIFS('Job Number'!$Q$2:$Q$290,'Job Number'!$A$2:$A$290,'Product Result'!N$1,'Job Number'!$E$2:$E$290,'Product Result'!$A$57)</f>
        <v>0</v>
      </c>
      <c r="O59" s="200">
        <f>SUMIFS('Job Number'!$Q$2:$Q$290,'Job Number'!$A$2:$A$290,'Product Result'!O$1,'Job Number'!$E$2:$E$290,'Product Result'!$A$57)</f>
        <v>0</v>
      </c>
      <c r="P59" s="200">
        <f>SUMIFS('Job Number'!$Q$2:$Q$290,'Job Number'!$A$2:$A$290,'Product Result'!P$1,'Job Number'!$E$2:$E$290,'Product Result'!$A$57)</f>
        <v>0</v>
      </c>
      <c r="Q59" s="200">
        <f>SUMIFS('Job Number'!$Q$2:$Q$290,'Job Number'!$A$2:$A$290,'Product Result'!Q$1,'Job Number'!$E$2:$E$290,'Product Result'!$A$57)</f>
        <v>0</v>
      </c>
      <c r="R59" s="200">
        <f>SUMIFS('Job Number'!$Q$2:$Q$290,'Job Number'!$A$2:$A$290,'Product Result'!R$1,'Job Number'!$E$2:$E$290,'Product Result'!$A$57)</f>
        <v>0</v>
      </c>
      <c r="S59" s="200">
        <f>SUMIFS('Job Number'!$Q$2:$Q$290,'Job Number'!$A$2:$A$290,'Product Result'!S$1,'Job Number'!$E$2:$E$290,'Product Result'!$A$57)</f>
        <v>0</v>
      </c>
      <c r="T59" s="200">
        <f>SUMIFS('Job Number'!$Q$2:$Q$290,'Job Number'!$A$2:$A$290,'Product Result'!T$1,'Job Number'!$E$2:$E$290,'Product Result'!$A$57)</f>
        <v>0</v>
      </c>
      <c r="U59" s="200">
        <f>SUMIFS('Job Number'!$Q$2:$Q$290,'Job Number'!$A$2:$A$290,'Product Result'!U$1,'Job Number'!$E$2:$E$290,'Product Result'!$A$57)</f>
        <v>0</v>
      </c>
      <c r="V59" s="200">
        <f>SUMIFS('Job Number'!$Q$2:$Q$290,'Job Number'!$A$2:$A$290,'Product Result'!V$1,'Job Number'!$E$2:$E$290,'Product Result'!$A$57)</f>
        <v>0</v>
      </c>
      <c r="W59" s="200">
        <f>SUMIFS('Job Number'!$Q$2:$Q$290,'Job Number'!$A$2:$A$290,'Product Result'!W$1,'Job Number'!$E$2:$E$290,'Product Result'!$A$57)</f>
        <v>0</v>
      </c>
      <c r="X59" s="200">
        <f>SUMIFS('Job Number'!$Q$2:$Q$290,'Job Number'!$A$2:$A$290,'Product Result'!X$1,'Job Number'!$E$2:$E$290,'Product Result'!$A$57)</f>
        <v>0</v>
      </c>
      <c r="Y59" s="200">
        <f>SUMIFS('Job Number'!$Q$2:$Q$290,'Job Number'!$A$2:$A$290,'Product Result'!Y$1,'Job Number'!$E$2:$E$290,'Product Result'!$A$57)</f>
        <v>0</v>
      </c>
      <c r="Z59" s="200">
        <f>SUMIFS('Job Number'!$Q$2:$Q$290,'Job Number'!$A$2:$A$290,'Product Result'!Z$1,'Job Number'!$E$2:$E$290,'Product Result'!$A$57)</f>
        <v>0</v>
      </c>
      <c r="AA59" s="200">
        <f>SUMIFS('Job Number'!$Q$2:$Q$290,'Job Number'!$A$2:$A$290,'Product Result'!AA$1,'Job Number'!$E$2:$E$290,'Product Result'!$A$57)</f>
        <v>0</v>
      </c>
      <c r="AB59" s="200">
        <f>SUMIFS('Job Number'!$Q$2:$Q$290,'Job Number'!$A$2:$A$290,'Product Result'!AB$1,'Job Number'!$E$2:$E$290,'Product Result'!$A$57)</f>
        <v>0</v>
      </c>
      <c r="AC59" s="200">
        <f>SUMIFS('Job Number'!$Q$2:$Q$290,'Job Number'!$A$2:$A$290,'Product Result'!AC$1,'Job Number'!$E$2:$E$290,'Product Result'!$A$57)</f>
        <v>0</v>
      </c>
      <c r="AD59" s="200">
        <f>SUMIFS('Job Number'!$Q$2:$Q$290,'Job Number'!$A$2:$A$290,'Product Result'!AD$1,'Job Number'!$E$2:$E$290,'Product Result'!$A$57)</f>
        <v>0</v>
      </c>
      <c r="AE59" s="200">
        <f>SUMIFS('Job Number'!$Q$2:$Q$290,'Job Number'!$A$2:$A$290,'Product Result'!AE$1,'Job Number'!$E$2:$E$290,'Product Result'!$A$57)</f>
        <v>0</v>
      </c>
      <c r="AF59" s="200">
        <f>SUMIFS('Job Number'!$Q$2:$Q$290,'Job Number'!$A$2:$A$290,'Product Result'!AF$1,'Job Number'!$E$2:$E$290,'Product Result'!$A$57)</f>
        <v>0</v>
      </c>
      <c r="AG59" s="200">
        <f>SUMIFS('Job Number'!$Q$2:$Q$290,'Job Number'!$A$2:$A$290,'Product Result'!AG$1,'Job Number'!$E$2:$E$290,'Product Result'!$A$57)</f>
        <v>0</v>
      </c>
      <c r="AH59" s="200">
        <f>SUMIFS('Job Number'!$Q$2:$Q$290,'Job Number'!$A$2:$A$290,'Product Result'!AH$1,'Job Number'!$E$2:$E$290,'Product Result'!$A$57)</f>
        <v>0</v>
      </c>
    </row>
    <row r="60" ht="15.75" spans="2:34">
      <c r="B60" s="221">
        <f>IFERROR(B59/B57,0)</f>
        <v>0</v>
      </c>
      <c r="C60" s="3" t="s">
        <v>49</v>
      </c>
      <c r="D60" s="223" t="str">
        <f t="shared" ref="D60:AH60" si="11">IFERROR(D59/D57,"")</f>
        <v/>
      </c>
      <c r="E60" s="223" t="str">
        <f t="shared" si="11"/>
        <v/>
      </c>
      <c r="F60" s="223" t="str">
        <f t="shared" si="11"/>
        <v/>
      </c>
      <c r="G60" s="223" t="str">
        <f t="shared" si="11"/>
        <v/>
      </c>
      <c r="H60" s="223">
        <f t="shared" si="11"/>
        <v>0</v>
      </c>
      <c r="I60" s="223">
        <f t="shared" si="11"/>
        <v>0</v>
      </c>
      <c r="J60" s="223" t="str">
        <f t="shared" si="11"/>
        <v/>
      </c>
      <c r="K60" s="223" t="str">
        <f t="shared" si="11"/>
        <v/>
      </c>
      <c r="L60" s="223" t="str">
        <f t="shared" si="11"/>
        <v/>
      </c>
      <c r="M60" s="223" t="str">
        <f t="shared" si="11"/>
        <v/>
      </c>
      <c r="N60" s="223" t="str">
        <f t="shared" si="11"/>
        <v/>
      </c>
      <c r="O60" s="223" t="str">
        <f t="shared" si="11"/>
        <v/>
      </c>
      <c r="P60" s="223" t="str">
        <f t="shared" si="11"/>
        <v/>
      </c>
      <c r="Q60" s="223" t="str">
        <f t="shared" si="11"/>
        <v/>
      </c>
      <c r="R60" s="223" t="str">
        <f t="shared" si="11"/>
        <v/>
      </c>
      <c r="S60" s="223" t="str">
        <f t="shared" si="11"/>
        <v/>
      </c>
      <c r="T60" s="223" t="str">
        <f t="shared" si="11"/>
        <v/>
      </c>
      <c r="U60" s="223" t="str">
        <f t="shared" si="11"/>
        <v/>
      </c>
      <c r="V60" s="223" t="str">
        <f t="shared" si="11"/>
        <v/>
      </c>
      <c r="W60" s="223" t="str">
        <f t="shared" si="11"/>
        <v/>
      </c>
      <c r="X60" s="223">
        <f t="shared" si="11"/>
        <v>0</v>
      </c>
      <c r="Y60" s="223" t="str">
        <f t="shared" si="11"/>
        <v/>
      </c>
      <c r="Z60" s="223" t="str">
        <f t="shared" si="11"/>
        <v/>
      </c>
      <c r="AA60" s="223" t="str">
        <f t="shared" si="11"/>
        <v/>
      </c>
      <c r="AB60" s="223" t="str">
        <f t="shared" si="11"/>
        <v/>
      </c>
      <c r="AC60" s="223" t="str">
        <f t="shared" si="11"/>
        <v/>
      </c>
      <c r="AD60" s="223">
        <f t="shared" si="11"/>
        <v>0</v>
      </c>
      <c r="AE60" s="223">
        <f t="shared" si="11"/>
        <v>0</v>
      </c>
      <c r="AF60" s="223" t="str">
        <f t="shared" si="11"/>
        <v/>
      </c>
      <c r="AG60" s="223" t="str">
        <f t="shared" si="11"/>
        <v/>
      </c>
      <c r="AH60" s="223" t="str">
        <f t="shared" si="11"/>
        <v/>
      </c>
    </row>
    <row r="61" ht="15.75" spans="2:34">
      <c r="B61" s="221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</row>
    <row r="62" spans="1:34">
      <c r="A62" s="226" t="str">
        <f>'FG TYPE'!B11</f>
        <v>W01-04040015</v>
      </c>
      <c r="B62" s="219">
        <f>SUM(D62:AG62)</f>
        <v>187.1</v>
      </c>
      <c r="C62" s="3" t="s">
        <v>46</v>
      </c>
      <c r="D62" s="220">
        <f>SUMIFS('Job Number'!$K$2:$K$290,'Job Number'!$A$2:$A$290,'Product Result'!D$1,'Job Number'!$E$2:$E$290,'Product Result'!$A$62)</f>
        <v>0</v>
      </c>
      <c r="E62" s="220">
        <f>SUMIFS('Job Number'!$K$2:$K$290,'Job Number'!$A$2:$A$290,'Product Result'!E$1,'Job Number'!$E$2:$E$290,'Product Result'!$A$62)</f>
        <v>0</v>
      </c>
      <c r="F62" s="220">
        <f>SUMIFS('Job Number'!$K$2:$K$290,'Job Number'!$A$2:$A$290,'Product Result'!F$1,'Job Number'!$E$2:$E$290,'Product Result'!$A$62)</f>
        <v>0</v>
      </c>
      <c r="G62" s="220">
        <f>SUMIFS('Job Number'!$K$2:$K$290,'Job Number'!$A$2:$A$290,'Product Result'!G$1,'Job Number'!$E$2:$E$290,'Product Result'!$A$62)</f>
        <v>0</v>
      </c>
      <c r="H62" s="220">
        <f>SUMIFS('Job Number'!$K$2:$K$290,'Job Number'!$A$2:$A$290,'Product Result'!H$1,'Job Number'!$E$2:$E$290,'Product Result'!$A$62)</f>
        <v>0</v>
      </c>
      <c r="I62" s="220">
        <f>SUMIFS('Job Number'!$K$2:$K$290,'Job Number'!$A$2:$A$290,'Product Result'!I$1,'Job Number'!$E$2:$E$290,'Product Result'!$A$62)</f>
        <v>0</v>
      </c>
      <c r="J62" s="220">
        <f>SUMIFS('Job Number'!$K$2:$K$290,'Job Number'!$A$2:$A$290,'Product Result'!J$1,'Job Number'!$E$2:$E$290,'Product Result'!$A$62)</f>
        <v>0</v>
      </c>
      <c r="K62" s="220">
        <f>SUMIFS('Job Number'!$K$2:$K$290,'Job Number'!$A$2:$A$290,'Product Result'!K$1,'Job Number'!$E$2:$E$290,'Product Result'!$A$62)</f>
        <v>0</v>
      </c>
      <c r="L62" s="220">
        <f>SUMIFS('Job Number'!$K$2:$K$290,'Job Number'!$A$2:$A$290,'Product Result'!L$1,'Job Number'!$E$2:$E$290,'Product Result'!$A$62)</f>
        <v>0</v>
      </c>
      <c r="M62" s="220">
        <f>SUMIFS('Job Number'!$K$2:$K$290,'Job Number'!$A$2:$A$290,'Product Result'!M$1,'Job Number'!$E$2:$E$290,'Product Result'!$A$62)</f>
        <v>0</v>
      </c>
      <c r="N62" s="220">
        <f>SUMIFS('Job Number'!$K$2:$K$290,'Job Number'!$A$2:$A$290,'Product Result'!N$1,'Job Number'!$E$2:$E$290,'Product Result'!$A$62)</f>
        <v>0</v>
      </c>
      <c r="O62" s="220">
        <f>SUMIFS('Job Number'!$K$2:$K$290,'Job Number'!$A$2:$A$290,'Product Result'!O$1,'Job Number'!$E$2:$E$290,'Product Result'!$A$62)</f>
        <v>0</v>
      </c>
      <c r="P62" s="220">
        <f>SUMIFS('Job Number'!$K$2:$K$290,'Job Number'!$A$2:$A$290,'Product Result'!P$1,'Job Number'!$E$2:$E$290,'Product Result'!$A$62)</f>
        <v>44.62</v>
      </c>
      <c r="Q62" s="220">
        <f>SUMIFS('Job Number'!$K$2:$K$290,'Job Number'!$A$2:$A$290,'Product Result'!Q$1,'Job Number'!$E$2:$E$290,'Product Result'!$A$62)</f>
        <v>21.34</v>
      </c>
      <c r="R62" s="220">
        <f>SUMIFS('Job Number'!$K$2:$K$290,'Job Number'!$A$2:$A$290,'Product Result'!R$1,'Job Number'!$E$2:$E$290,'Product Result'!$A$62)</f>
        <v>0</v>
      </c>
      <c r="S62" s="220">
        <f>SUMIFS('Job Number'!$K$2:$K$290,'Job Number'!$A$2:$A$290,'Product Result'!S$1,'Job Number'!$E$2:$E$290,'Product Result'!$A$62)</f>
        <v>0</v>
      </c>
      <c r="T62" s="220">
        <f>SUMIFS('Job Number'!$K$2:$K$290,'Job Number'!$A$2:$A$290,'Product Result'!T$1,'Job Number'!$E$2:$E$290,'Product Result'!$A$62)</f>
        <v>0</v>
      </c>
      <c r="U62" s="220">
        <f>SUMIFS('Job Number'!$K$2:$K$290,'Job Number'!$A$2:$A$290,'Product Result'!U$1,'Job Number'!$E$2:$E$290,'Product Result'!$A$62)</f>
        <v>0</v>
      </c>
      <c r="V62" s="220">
        <f>SUMIFS('Job Number'!$K$2:$K$290,'Job Number'!$A$2:$A$290,'Product Result'!V$1,'Job Number'!$E$2:$E$290,'Product Result'!$A$62)</f>
        <v>0</v>
      </c>
      <c r="W62" s="220">
        <f>SUMIFS('Job Number'!$K$2:$K$290,'Job Number'!$A$2:$A$290,'Product Result'!W$1,'Job Number'!$E$2:$E$290,'Product Result'!$A$62)</f>
        <v>0</v>
      </c>
      <c r="X62" s="220">
        <f>SUMIFS('Job Number'!$K$2:$K$290,'Job Number'!$A$2:$A$290,'Product Result'!X$1,'Job Number'!$E$2:$E$290,'Product Result'!$A$62)</f>
        <v>24.08</v>
      </c>
      <c r="Y62" s="220">
        <f>SUMIFS('Job Number'!$K$2:$K$290,'Job Number'!$A$2:$A$290,'Product Result'!Y$1,'Job Number'!$E$2:$E$290,'Product Result'!$A$62)</f>
        <v>27.68</v>
      </c>
      <c r="Z62" s="220">
        <f>SUMIFS('Job Number'!$K$2:$K$290,'Job Number'!$A$2:$A$290,'Product Result'!Z$1,'Job Number'!$E$2:$E$290,'Product Result'!$A$62)</f>
        <v>58.24</v>
      </c>
      <c r="AA62" s="220">
        <f>SUMIFS('Job Number'!$K$2:$K$290,'Job Number'!$A$2:$A$290,'Product Result'!AA$1,'Job Number'!$E$2:$E$290,'Product Result'!$A$62)</f>
        <v>0</v>
      </c>
      <c r="AB62" s="220">
        <f>SUMIFS('Job Number'!$K$2:$K$290,'Job Number'!$A$2:$A$290,'Product Result'!AB$1,'Job Number'!$E$2:$E$290,'Product Result'!$A$62)</f>
        <v>4.56</v>
      </c>
      <c r="AC62" s="220">
        <f>SUMIFS('Job Number'!$K$2:$K$290,'Job Number'!$A$2:$A$290,'Product Result'!AC$1,'Job Number'!$E$2:$E$290,'Product Result'!$A$62)</f>
        <v>6.58</v>
      </c>
      <c r="AD62" s="220">
        <f>SUMIFS('Job Number'!$K$2:$K$290,'Job Number'!$A$2:$A$290,'Product Result'!AD$1,'Job Number'!$E$2:$E$290,'Product Result'!$A$62)</f>
        <v>0</v>
      </c>
      <c r="AE62" s="220">
        <f>SUMIFS('Job Number'!$K$2:$K$290,'Job Number'!$A$2:$A$290,'Product Result'!AE$1,'Job Number'!$E$2:$E$290,'Product Result'!$A$62)</f>
        <v>0</v>
      </c>
      <c r="AF62" s="220">
        <f>SUMIFS('Job Number'!$K$2:$K$290,'Job Number'!$A$2:$A$290,'Product Result'!AF$1,'Job Number'!$E$2:$E$290,'Product Result'!$A$62)</f>
        <v>0</v>
      </c>
      <c r="AG62" s="220">
        <f>SUMIFS('Job Number'!$K$2:$K$290,'Job Number'!$A$2:$A$290,'Product Result'!AG$1,'Job Number'!$E$2:$E$290,'Product Result'!$A$62)</f>
        <v>0</v>
      </c>
      <c r="AH62" s="220">
        <f>SUMIFS('Job Number'!$K$2:$K$290,'Job Number'!$A$2:$A$290,'Product Result'!AH$1,'Job Number'!$E$2:$E$290,'Product Result'!$A$62)</f>
        <v>0</v>
      </c>
    </row>
    <row r="63" spans="1:34">
      <c r="A63" s="226" t="str">
        <f>'FG TYPE'!C11</f>
        <v>0,127 T</v>
      </c>
      <c r="B63" s="221">
        <f>IFERROR(B62/#REF!,0)</f>
        <v>0</v>
      </c>
      <c r="C63" s="3" t="s">
        <v>47</v>
      </c>
      <c r="D63" s="9" t="str">
        <f>IFERROR(D62/#REF!,"")</f>
        <v/>
      </c>
      <c r="E63" s="9" t="str">
        <f>IFERROR(E62/#REF!,"")</f>
        <v/>
      </c>
      <c r="F63" s="9" t="str">
        <f>IFERROR(F62/#REF!,"")</f>
        <v/>
      </c>
      <c r="G63" s="9" t="str">
        <f>IFERROR(G62/#REF!,"")</f>
        <v/>
      </c>
      <c r="H63" s="9" t="str">
        <f>IFERROR(H62/#REF!,"")</f>
        <v/>
      </c>
      <c r="I63" s="9" t="str">
        <f>IFERROR(I62/#REF!,"")</f>
        <v/>
      </c>
      <c r="J63" s="9" t="str">
        <f>IFERROR(J62/#REF!,"")</f>
        <v/>
      </c>
      <c r="K63" s="9" t="str">
        <f>IFERROR(K62/#REF!,"")</f>
        <v/>
      </c>
      <c r="L63" s="9" t="str">
        <f>IFERROR(L62/#REF!,"")</f>
        <v/>
      </c>
      <c r="M63" s="9" t="str">
        <f>IFERROR(M62/#REF!,"")</f>
        <v/>
      </c>
      <c r="N63" s="9" t="str">
        <f>IFERROR(N62/#REF!,"")</f>
        <v/>
      </c>
      <c r="O63" s="9" t="str">
        <f>IFERROR(O62/#REF!,"")</f>
        <v/>
      </c>
      <c r="P63" s="9" t="str">
        <f>IFERROR(P62/#REF!,"")</f>
        <v/>
      </c>
      <c r="Q63" s="9" t="str">
        <f>IFERROR(Q62/#REF!,"")</f>
        <v/>
      </c>
      <c r="R63" s="9" t="str">
        <f>IFERROR(R62/#REF!,"")</f>
        <v/>
      </c>
      <c r="S63" s="9" t="str">
        <f>IFERROR(S62/#REF!,"")</f>
        <v/>
      </c>
      <c r="T63" s="9" t="str">
        <f>IFERROR(T62/#REF!,"")</f>
        <v/>
      </c>
      <c r="U63" s="9" t="str">
        <f>IFERROR(U62/#REF!,"")</f>
        <v/>
      </c>
      <c r="V63" s="9" t="str">
        <f>IFERROR(V62/#REF!,"")</f>
        <v/>
      </c>
      <c r="W63" s="9" t="str">
        <f>IFERROR(W62/#REF!,"")</f>
        <v/>
      </c>
      <c r="X63" s="9" t="str">
        <f>IFERROR(X62/#REF!,"")</f>
        <v/>
      </c>
      <c r="Y63" s="9" t="str">
        <f>IFERROR(Y62/#REF!,"")</f>
        <v/>
      </c>
      <c r="Z63" s="9" t="str">
        <f>IFERROR(Z62/#REF!,"")</f>
        <v/>
      </c>
      <c r="AA63" s="9" t="str">
        <f>IFERROR(AA62/#REF!,"")</f>
        <v/>
      </c>
      <c r="AB63" s="9" t="str">
        <f>IFERROR(AB62/#REF!,"")</f>
        <v/>
      </c>
      <c r="AC63" s="9" t="str">
        <f>IFERROR(AC62/#REF!,"")</f>
        <v/>
      </c>
      <c r="AD63" s="9" t="str">
        <f>IFERROR(AD62/#REF!,"")</f>
        <v/>
      </c>
      <c r="AE63" s="9" t="str">
        <f>IFERROR(AE62/#REF!,"")</f>
        <v/>
      </c>
      <c r="AF63" s="9" t="str">
        <f>IFERROR(AF62/#REF!,"")</f>
        <v/>
      </c>
      <c r="AG63" s="9" t="str">
        <f>IFERROR(AG62/#REF!,"")</f>
        <v/>
      </c>
      <c r="AH63" s="9" t="str">
        <f>IFERROR(AH62/#REF!,"")</f>
        <v/>
      </c>
    </row>
    <row r="64" spans="2:34">
      <c r="B64" s="222">
        <f>SUM(D64:AG64)-AE64-X64-Q64-J64</f>
        <v>0</v>
      </c>
      <c r="C64" s="3" t="s">
        <v>48</v>
      </c>
      <c r="D64" s="200">
        <f>SUMIFS('Job Number'!$Q$2:$Q$290,'Job Number'!$A$2:$A$290,'Product Result'!D$1,'Job Number'!$E$2:$E$290,'Product Result'!$A$62)</f>
        <v>0</v>
      </c>
      <c r="E64" s="200">
        <f>SUMIFS('Job Number'!$Q$2:$Q$290,'Job Number'!$A$2:$A$290,'Product Result'!E$1,'Job Number'!$E$2:$E$290,'Product Result'!$A$62)</f>
        <v>0</v>
      </c>
      <c r="F64" s="200">
        <f>SUMIFS('Job Number'!$Q$2:$Q$290,'Job Number'!$A$2:$A$290,'Product Result'!F$1,'Job Number'!$E$2:$E$290,'Product Result'!$A$62)</f>
        <v>0</v>
      </c>
      <c r="G64" s="200">
        <f>SUMIFS('Job Number'!$Q$2:$Q$290,'Job Number'!$A$2:$A$290,'Product Result'!G$1,'Job Number'!$E$2:$E$290,'Product Result'!$A$62)</f>
        <v>0</v>
      </c>
      <c r="H64" s="200">
        <f>SUMIFS('Job Number'!$Q$2:$Q$290,'Job Number'!$A$2:$A$290,'Product Result'!H$1,'Job Number'!$E$2:$E$290,'Product Result'!$A$62)</f>
        <v>0</v>
      </c>
      <c r="I64" s="200">
        <f>SUMIFS('Job Number'!$Q$2:$Q$290,'Job Number'!$A$2:$A$290,'Product Result'!I$1,'Job Number'!$E$2:$E$290,'Product Result'!$A$62)</f>
        <v>0</v>
      </c>
      <c r="J64" s="200">
        <f>SUMIFS('Job Number'!$Q$2:$Q$290,'Job Number'!$A$2:$A$290,'Product Result'!J$1,'Job Number'!$E$2:$E$290,'Product Result'!$A$62)</f>
        <v>0</v>
      </c>
      <c r="K64" s="200">
        <f>SUMIFS('Job Number'!$Q$2:$Q$290,'Job Number'!$A$2:$A$290,'Product Result'!K$1,'Job Number'!$E$2:$E$290,'Product Result'!$A$62)</f>
        <v>0</v>
      </c>
      <c r="L64" s="200">
        <f>SUMIFS('Job Number'!$Q$2:$Q$290,'Job Number'!$A$2:$A$290,'Product Result'!L$1,'Job Number'!$E$2:$E$290,'Product Result'!$A$62)</f>
        <v>0</v>
      </c>
      <c r="M64" s="200">
        <f>SUMIFS('Job Number'!$Q$2:$Q$290,'Job Number'!$A$2:$A$290,'Product Result'!M$1,'Job Number'!$E$2:$E$290,'Product Result'!$A$62)</f>
        <v>0</v>
      </c>
      <c r="N64" s="200">
        <f>SUMIFS('Job Number'!$Q$2:$Q$290,'Job Number'!$A$2:$A$290,'Product Result'!N$1,'Job Number'!$E$2:$E$290,'Product Result'!$A$62)</f>
        <v>0</v>
      </c>
      <c r="O64" s="200">
        <f>SUMIFS('Job Number'!$Q$2:$Q$290,'Job Number'!$A$2:$A$290,'Product Result'!O$1,'Job Number'!$E$2:$E$290,'Product Result'!$A$62)</f>
        <v>0</v>
      </c>
      <c r="P64" s="200">
        <f>SUMIFS('Job Number'!$Q$2:$Q$290,'Job Number'!$A$2:$A$290,'Product Result'!P$1,'Job Number'!$E$2:$E$290,'Product Result'!$A$62)</f>
        <v>0</v>
      </c>
      <c r="Q64" s="200">
        <f>SUMIFS('Job Number'!$Q$2:$Q$290,'Job Number'!$A$2:$A$290,'Product Result'!Q$1,'Job Number'!$E$2:$E$290,'Product Result'!$A$62)</f>
        <v>0</v>
      </c>
      <c r="R64" s="200">
        <f>SUMIFS('Job Number'!$Q$2:$Q$290,'Job Number'!$A$2:$A$290,'Product Result'!R$1,'Job Number'!$E$2:$E$290,'Product Result'!$A$62)</f>
        <v>0</v>
      </c>
      <c r="S64" s="200">
        <f>SUMIFS('Job Number'!$Q$2:$Q$290,'Job Number'!$A$2:$A$290,'Product Result'!S$1,'Job Number'!$E$2:$E$290,'Product Result'!$A$62)</f>
        <v>0</v>
      </c>
      <c r="T64" s="200">
        <f>SUMIFS('Job Number'!$Q$2:$Q$290,'Job Number'!$A$2:$A$290,'Product Result'!T$1,'Job Number'!$E$2:$E$290,'Product Result'!$A$62)</f>
        <v>0</v>
      </c>
      <c r="U64" s="200">
        <f>SUMIFS('Job Number'!$Q$2:$Q$290,'Job Number'!$A$2:$A$290,'Product Result'!U$1,'Job Number'!$E$2:$E$290,'Product Result'!$A$62)</f>
        <v>0</v>
      </c>
      <c r="V64" s="200">
        <f>SUMIFS('Job Number'!$Q$2:$Q$290,'Job Number'!$A$2:$A$290,'Product Result'!V$1,'Job Number'!$E$2:$E$290,'Product Result'!$A$62)</f>
        <v>0</v>
      </c>
      <c r="W64" s="200">
        <f>SUMIFS('Job Number'!$Q$2:$Q$290,'Job Number'!$A$2:$A$290,'Product Result'!W$1,'Job Number'!$E$2:$E$290,'Product Result'!$A$62)</f>
        <v>0</v>
      </c>
      <c r="X64" s="200">
        <f>SUMIFS('Job Number'!$Q$2:$Q$290,'Job Number'!$A$2:$A$290,'Product Result'!X$1,'Job Number'!$E$2:$E$290,'Product Result'!$A$62)</f>
        <v>0</v>
      </c>
      <c r="Y64" s="200">
        <f>SUMIFS('Job Number'!$Q$2:$Q$290,'Job Number'!$A$2:$A$290,'Product Result'!Y$1,'Job Number'!$E$2:$E$290,'Product Result'!$A$62)</f>
        <v>0</v>
      </c>
      <c r="Z64" s="200">
        <f>SUMIFS('Job Number'!$Q$2:$Q$290,'Job Number'!$A$2:$A$290,'Product Result'!Z$1,'Job Number'!$E$2:$E$290,'Product Result'!$A$62)</f>
        <v>0</v>
      </c>
      <c r="AA64" s="200">
        <f>SUMIFS('Job Number'!$Q$2:$Q$290,'Job Number'!$A$2:$A$290,'Product Result'!AA$1,'Job Number'!$E$2:$E$290,'Product Result'!$A$62)</f>
        <v>0</v>
      </c>
      <c r="AB64" s="200">
        <f>SUMIFS('Job Number'!$Q$2:$Q$290,'Job Number'!$A$2:$A$290,'Product Result'!AB$1,'Job Number'!$E$2:$E$290,'Product Result'!$A$62)</f>
        <v>0</v>
      </c>
      <c r="AC64" s="200">
        <f>SUMIFS('Job Number'!$Q$2:$Q$290,'Job Number'!$A$2:$A$290,'Product Result'!AC$1,'Job Number'!$E$2:$E$290,'Product Result'!$A$62)</f>
        <v>0</v>
      </c>
      <c r="AD64" s="200">
        <f>SUMIFS('Job Number'!$Q$2:$Q$290,'Job Number'!$A$2:$A$290,'Product Result'!AD$1,'Job Number'!$E$2:$E$290,'Product Result'!$A$62)</f>
        <v>0</v>
      </c>
      <c r="AE64" s="200">
        <f>SUMIFS('Job Number'!$Q$2:$Q$290,'Job Number'!$A$2:$A$290,'Product Result'!AE$1,'Job Number'!$E$2:$E$290,'Product Result'!$A$62)</f>
        <v>0</v>
      </c>
      <c r="AF64" s="200">
        <f>SUMIFS('Job Number'!$Q$2:$Q$290,'Job Number'!$A$2:$A$290,'Product Result'!AF$1,'Job Number'!$E$2:$E$290,'Product Result'!$A$62)</f>
        <v>0</v>
      </c>
      <c r="AG64" s="200">
        <f>SUMIFS('Job Number'!$Q$2:$Q$290,'Job Number'!$A$2:$A$290,'Product Result'!AG$1,'Job Number'!$E$2:$E$290,'Product Result'!$A$62)</f>
        <v>0</v>
      </c>
      <c r="AH64" s="200">
        <f>SUMIFS('Job Number'!$Q$2:$Q$290,'Job Number'!$A$2:$A$290,'Product Result'!AH$1,'Job Number'!$E$2:$E$290,'Product Result'!$A$62)</f>
        <v>0</v>
      </c>
    </row>
    <row r="65" ht="15.75" spans="2:34">
      <c r="B65" s="221">
        <f>IFERROR(B64/B62,0)</f>
        <v>0</v>
      </c>
      <c r="C65" s="3" t="s">
        <v>49</v>
      </c>
      <c r="D65" s="223" t="str">
        <f t="shared" ref="D65:AH65" si="12">IFERROR(D64/D62,"")</f>
        <v/>
      </c>
      <c r="E65" s="223" t="str">
        <f t="shared" si="12"/>
        <v/>
      </c>
      <c r="F65" s="223" t="str">
        <f t="shared" si="12"/>
        <v/>
      </c>
      <c r="G65" s="223" t="str">
        <f t="shared" si="12"/>
        <v/>
      </c>
      <c r="H65" s="223" t="str">
        <f t="shared" si="12"/>
        <v/>
      </c>
      <c r="I65" s="223" t="str">
        <f t="shared" si="12"/>
        <v/>
      </c>
      <c r="J65" s="223" t="str">
        <f t="shared" si="12"/>
        <v/>
      </c>
      <c r="K65" s="223" t="str">
        <f t="shared" si="12"/>
        <v/>
      </c>
      <c r="L65" s="223" t="str">
        <f t="shared" si="12"/>
        <v/>
      </c>
      <c r="M65" s="223" t="str">
        <f t="shared" si="12"/>
        <v/>
      </c>
      <c r="N65" s="223" t="str">
        <f t="shared" si="12"/>
        <v/>
      </c>
      <c r="O65" s="223" t="str">
        <f t="shared" si="12"/>
        <v/>
      </c>
      <c r="P65" s="223">
        <f t="shared" si="12"/>
        <v>0</v>
      </c>
      <c r="Q65" s="223">
        <f t="shared" si="12"/>
        <v>0</v>
      </c>
      <c r="R65" s="223" t="str">
        <f t="shared" si="12"/>
        <v/>
      </c>
      <c r="S65" s="223" t="str">
        <f t="shared" si="12"/>
        <v/>
      </c>
      <c r="T65" s="223" t="str">
        <f t="shared" si="12"/>
        <v/>
      </c>
      <c r="U65" s="223" t="str">
        <f t="shared" si="12"/>
        <v/>
      </c>
      <c r="V65" s="223" t="str">
        <f t="shared" si="12"/>
        <v/>
      </c>
      <c r="W65" s="223" t="str">
        <f t="shared" si="12"/>
        <v/>
      </c>
      <c r="X65" s="223">
        <f t="shared" si="12"/>
        <v>0</v>
      </c>
      <c r="Y65" s="223">
        <f t="shared" si="12"/>
        <v>0</v>
      </c>
      <c r="Z65" s="223">
        <f t="shared" si="12"/>
        <v>0</v>
      </c>
      <c r="AA65" s="223" t="str">
        <f t="shared" si="12"/>
        <v/>
      </c>
      <c r="AB65" s="223">
        <f t="shared" si="12"/>
        <v>0</v>
      </c>
      <c r="AC65" s="223">
        <f t="shared" si="12"/>
        <v>0</v>
      </c>
      <c r="AD65" s="223" t="str">
        <f t="shared" si="12"/>
        <v/>
      </c>
      <c r="AE65" s="223" t="str">
        <f t="shared" si="12"/>
        <v/>
      </c>
      <c r="AF65" s="223" t="str">
        <f t="shared" si="12"/>
        <v/>
      </c>
      <c r="AG65" s="223" t="str">
        <f t="shared" si="12"/>
        <v/>
      </c>
      <c r="AH65" s="223" t="str">
        <f t="shared" si="12"/>
        <v/>
      </c>
    </row>
    <row r="66" ht="15.75" spans="2:34">
      <c r="B66" s="221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</row>
    <row r="67" spans="1:34">
      <c r="A67" s="226" t="str">
        <f>'FG TYPE'!B13</f>
        <v>W01-04040004</v>
      </c>
      <c r="B67" s="219">
        <f>SUM(D67:AG67)</f>
        <v>49.14</v>
      </c>
      <c r="C67" s="3" t="s">
        <v>46</v>
      </c>
      <c r="D67" s="220">
        <f>SUMIFS('Job Number'!$K$2:$K$290,'Job Number'!$A$2:$A$290,'Product Result'!D$1,'Job Number'!$E$2:$E$290,'Product Result'!$A$67)</f>
        <v>0</v>
      </c>
      <c r="E67" s="220">
        <f>SUMIFS('Job Number'!$K$2:$K$290,'Job Number'!$A$2:$A$290,'Product Result'!E$1,'Job Number'!$E$2:$E$290,'Product Result'!$A$67)</f>
        <v>0</v>
      </c>
      <c r="F67" s="220">
        <f>SUMIFS('Job Number'!$K$2:$K$290,'Job Number'!$A$2:$A$290,'Product Result'!F$1,'Job Number'!$E$2:$E$290,'Product Result'!$A$67)</f>
        <v>0</v>
      </c>
      <c r="G67" s="220">
        <f>SUMIFS('Job Number'!$K$2:$K$290,'Job Number'!$A$2:$A$290,'Product Result'!G$1,'Job Number'!$E$2:$E$290,'Product Result'!$A$67)</f>
        <v>0</v>
      </c>
      <c r="H67" s="220">
        <f>SUMIFS('Job Number'!$K$2:$K$290,'Job Number'!$A$2:$A$290,'Product Result'!H$1,'Job Number'!$E$2:$E$290,'Product Result'!$A$67)</f>
        <v>0</v>
      </c>
      <c r="I67" s="220">
        <f>SUMIFS('Job Number'!$K$2:$K$290,'Job Number'!$A$2:$A$290,'Product Result'!I$1,'Job Number'!$E$2:$E$290,'Product Result'!$A$67)</f>
        <v>0</v>
      </c>
      <c r="J67" s="220">
        <f>SUMIFS('Job Number'!$K$2:$K$290,'Job Number'!$A$2:$A$290,'Product Result'!J$1,'Job Number'!$E$2:$E$290,'Product Result'!$A$67)</f>
        <v>0</v>
      </c>
      <c r="K67" s="220">
        <f>SUMIFS('Job Number'!$K$2:$K$290,'Job Number'!$A$2:$A$290,'Product Result'!K$1,'Job Number'!$E$2:$E$290,'Product Result'!$A$67)</f>
        <v>0</v>
      </c>
      <c r="L67" s="220">
        <f>SUMIFS('Job Number'!$K$2:$K$290,'Job Number'!$A$2:$A$290,'Product Result'!L$1,'Job Number'!$E$2:$E$290,'Product Result'!$A$67)</f>
        <v>0</v>
      </c>
      <c r="M67" s="220">
        <f>SUMIFS('Job Number'!$K$2:$K$290,'Job Number'!$A$2:$A$290,'Product Result'!M$1,'Job Number'!$E$2:$E$290,'Product Result'!$A$67)</f>
        <v>0</v>
      </c>
      <c r="N67" s="220">
        <f>SUMIFS('Job Number'!$K$2:$K$290,'Job Number'!$A$2:$A$290,'Product Result'!N$1,'Job Number'!$E$2:$E$290,'Product Result'!$A$67)</f>
        <v>0</v>
      </c>
      <c r="O67" s="220">
        <f>SUMIFS('Job Number'!$K$2:$K$290,'Job Number'!$A$2:$A$290,'Product Result'!O$1,'Job Number'!$E$2:$E$290,'Product Result'!$A$67)</f>
        <v>0</v>
      </c>
      <c r="P67" s="220">
        <f>SUMIFS('Job Number'!$K$2:$K$290,'Job Number'!$A$2:$A$290,'Product Result'!P$1,'Job Number'!$E$2:$E$290,'Product Result'!$A$67)</f>
        <v>29.12</v>
      </c>
      <c r="Q67" s="220">
        <f>SUMIFS('Job Number'!$K$2:$K$290,'Job Number'!$A$2:$A$290,'Product Result'!Q$1,'Job Number'!$E$2:$E$290,'Product Result'!$A$67)</f>
        <v>20.02</v>
      </c>
      <c r="R67" s="220">
        <f>SUMIFS('Job Number'!$K$2:$K$290,'Job Number'!$A$2:$A$290,'Product Result'!R$1,'Job Number'!$E$2:$E$290,'Product Result'!$A$67)</f>
        <v>0</v>
      </c>
      <c r="S67" s="220">
        <f>SUMIFS('Job Number'!$K$2:$K$290,'Job Number'!$A$2:$A$290,'Product Result'!S$1,'Job Number'!$E$2:$E$290,'Product Result'!$A$67)</f>
        <v>0</v>
      </c>
      <c r="T67" s="220">
        <f>SUMIFS('Job Number'!$K$2:$K$290,'Job Number'!$A$2:$A$290,'Product Result'!T$1,'Job Number'!$E$2:$E$290,'Product Result'!$A$67)</f>
        <v>0</v>
      </c>
      <c r="U67" s="220">
        <f>SUMIFS('Job Number'!$K$2:$K$290,'Job Number'!$A$2:$A$290,'Product Result'!U$1,'Job Number'!$E$2:$E$290,'Product Result'!$A$67)</f>
        <v>0</v>
      </c>
      <c r="V67" s="220">
        <f>SUMIFS('Job Number'!$K$2:$K$290,'Job Number'!$A$2:$A$290,'Product Result'!V$1,'Job Number'!$E$2:$E$290,'Product Result'!$A$67)</f>
        <v>0</v>
      </c>
      <c r="W67" s="220">
        <f>SUMIFS('Job Number'!$K$2:$K$290,'Job Number'!$A$2:$A$290,'Product Result'!W$1,'Job Number'!$E$2:$E$290,'Product Result'!$A$67)</f>
        <v>0</v>
      </c>
      <c r="X67" s="220">
        <f>SUMIFS('Job Number'!$K$2:$K$290,'Job Number'!$A$2:$A$290,'Product Result'!X$1,'Job Number'!$E$2:$E$290,'Product Result'!$A$67)</f>
        <v>0</v>
      </c>
      <c r="Y67" s="220">
        <f>SUMIFS('Job Number'!$K$2:$K$290,'Job Number'!$A$2:$A$290,'Product Result'!Y$1,'Job Number'!$E$2:$E$290,'Product Result'!$A$67)</f>
        <v>0</v>
      </c>
      <c r="Z67" s="220">
        <f>SUMIFS('Job Number'!$K$2:$K$290,'Job Number'!$A$2:$A$290,'Product Result'!Z$1,'Job Number'!$E$2:$E$290,'Product Result'!$A$67)</f>
        <v>0</v>
      </c>
      <c r="AA67" s="220">
        <f>SUMIFS('Job Number'!$K$2:$K$290,'Job Number'!$A$2:$A$290,'Product Result'!AA$1,'Job Number'!$E$2:$E$290,'Product Result'!$A$67)</f>
        <v>0</v>
      </c>
      <c r="AB67" s="220">
        <f>SUMIFS('Job Number'!$K$2:$K$290,'Job Number'!$A$2:$A$290,'Product Result'!AB$1,'Job Number'!$E$2:$E$290,'Product Result'!$A$67)</f>
        <v>0</v>
      </c>
      <c r="AC67" s="220">
        <f>SUMIFS('Job Number'!$K$2:$K$290,'Job Number'!$A$2:$A$290,'Product Result'!AC$1,'Job Number'!$E$2:$E$290,'Product Result'!$A$67)</f>
        <v>0</v>
      </c>
      <c r="AD67" s="220">
        <f>SUMIFS('Job Number'!$K$2:$K$290,'Job Number'!$A$2:$A$290,'Product Result'!AD$1,'Job Number'!$E$2:$E$290,'Product Result'!$A$67)</f>
        <v>0</v>
      </c>
      <c r="AE67" s="220">
        <f>SUMIFS('Job Number'!$K$2:$K$290,'Job Number'!$A$2:$A$290,'Product Result'!AE$1,'Job Number'!$E$2:$E$290,'Product Result'!$A$67)</f>
        <v>0</v>
      </c>
      <c r="AF67" s="220">
        <f>SUMIFS('Job Number'!$K$2:$K$290,'Job Number'!$A$2:$A$290,'Product Result'!AF$1,'Job Number'!$E$2:$E$290,'Product Result'!$A$67)</f>
        <v>0</v>
      </c>
      <c r="AG67" s="220">
        <f>SUMIFS('Job Number'!$K$2:$K$290,'Job Number'!$A$2:$A$290,'Product Result'!AG$1,'Job Number'!$E$2:$E$290,'Product Result'!$A$67)</f>
        <v>0</v>
      </c>
      <c r="AH67" s="220">
        <f>SUMIFS('Job Number'!$K$2:$K$290,'Job Number'!$A$2:$A$290,'Product Result'!AH$1,'Job Number'!$E$2:$E$290,'Product Result'!$A$67)</f>
        <v>0</v>
      </c>
    </row>
    <row r="68" spans="1:34">
      <c r="A68" s="226" t="str">
        <f>'FG TYPE'!C13</f>
        <v>0,160 T</v>
      </c>
      <c r="B68" s="221">
        <f>IFERROR(B67/#REF!,0)</f>
        <v>0</v>
      </c>
      <c r="C68" s="3" t="s">
        <v>47</v>
      </c>
      <c r="D68" s="9" t="str">
        <f>IFERROR(D67/#REF!,"")</f>
        <v/>
      </c>
      <c r="E68" s="9" t="str">
        <f>IFERROR(E67/#REF!,"")</f>
        <v/>
      </c>
      <c r="F68" s="9" t="str">
        <f>IFERROR(F67/#REF!,"")</f>
        <v/>
      </c>
      <c r="G68" s="9" t="str">
        <f>IFERROR(G67/#REF!,"")</f>
        <v/>
      </c>
      <c r="H68" s="9" t="str">
        <f>IFERROR(H67/#REF!,"")</f>
        <v/>
      </c>
      <c r="I68" s="9" t="str">
        <f>IFERROR(I67/#REF!,"")</f>
        <v/>
      </c>
      <c r="J68" s="9" t="str">
        <f>IFERROR(J67/#REF!,"")</f>
        <v/>
      </c>
      <c r="K68" s="9" t="str">
        <f>IFERROR(K67/#REF!,"")</f>
        <v/>
      </c>
      <c r="L68" s="9" t="str">
        <f>IFERROR(L67/#REF!,"")</f>
        <v/>
      </c>
      <c r="M68" s="9" t="str">
        <f>IFERROR(M67/#REF!,"")</f>
        <v/>
      </c>
      <c r="N68" s="9" t="str">
        <f>IFERROR(N67/#REF!,"")</f>
        <v/>
      </c>
      <c r="O68" s="9" t="str">
        <f>IFERROR(O67/#REF!,"")</f>
        <v/>
      </c>
      <c r="P68" s="9" t="str">
        <f>IFERROR(P67/#REF!,"")</f>
        <v/>
      </c>
      <c r="Q68" s="9" t="str">
        <f>IFERROR(Q67/#REF!,"")</f>
        <v/>
      </c>
      <c r="R68" s="9" t="str">
        <f>IFERROR(R67/#REF!,"")</f>
        <v/>
      </c>
      <c r="S68" s="9" t="str">
        <f>IFERROR(S67/#REF!,"")</f>
        <v/>
      </c>
      <c r="T68" s="9" t="str">
        <f>IFERROR(T67/#REF!,"")</f>
        <v/>
      </c>
      <c r="U68" s="9" t="str">
        <f>IFERROR(U67/#REF!,"")</f>
        <v/>
      </c>
      <c r="V68" s="9" t="str">
        <f>IFERROR(V67/#REF!,"")</f>
        <v/>
      </c>
      <c r="W68" s="9" t="str">
        <f>IFERROR(W67/#REF!,"")</f>
        <v/>
      </c>
      <c r="X68" s="9" t="str">
        <f>IFERROR(X67/#REF!,"")</f>
        <v/>
      </c>
      <c r="Y68" s="9" t="str">
        <f>IFERROR(Y67/#REF!,"")</f>
        <v/>
      </c>
      <c r="Z68" s="9" t="str">
        <f>IFERROR(Z67/#REF!,"")</f>
        <v/>
      </c>
      <c r="AA68" s="9" t="str">
        <f>IFERROR(AA67/#REF!,"")</f>
        <v/>
      </c>
      <c r="AB68" s="9" t="str">
        <f>IFERROR(AB67/#REF!,"")</f>
        <v/>
      </c>
      <c r="AC68" s="9" t="str">
        <f>IFERROR(AC67/#REF!,"")</f>
        <v/>
      </c>
      <c r="AD68" s="9" t="str">
        <f>IFERROR(AD67/#REF!,"")</f>
        <v/>
      </c>
      <c r="AE68" s="9" t="str">
        <f>IFERROR(AE67/#REF!,"")</f>
        <v/>
      </c>
      <c r="AF68" s="9" t="str">
        <f>IFERROR(AF67/#REF!,"")</f>
        <v/>
      </c>
      <c r="AG68" s="9" t="str">
        <f>IFERROR(AG67/#REF!,"")</f>
        <v/>
      </c>
      <c r="AH68" s="9" t="str">
        <f>IFERROR(AH67/#REF!,"")</f>
        <v/>
      </c>
    </row>
    <row r="69" spans="2:34">
      <c r="B69" s="222">
        <f>SUM(D69:AG69)-AE69-X69-Q69-J69</f>
        <v>0</v>
      </c>
      <c r="C69" s="3" t="s">
        <v>48</v>
      </c>
      <c r="D69" s="200">
        <f>SUMIFS('Job Number'!$Q$2:$Q$290,'Job Number'!$A$2:$A$290,'Product Result'!D$1,'Job Number'!$E$2:$E$290,'Product Result'!$A$67)</f>
        <v>0</v>
      </c>
      <c r="E69" s="200">
        <f>SUMIFS('Job Number'!$Q$2:$Q$290,'Job Number'!$A$2:$A$290,'Product Result'!E$1,'Job Number'!$E$2:$E$290,'Product Result'!$A$67)</f>
        <v>0</v>
      </c>
      <c r="F69" s="200">
        <f>SUMIFS('Job Number'!$Q$2:$Q$290,'Job Number'!$A$2:$A$290,'Product Result'!F$1,'Job Number'!$E$2:$E$290,'Product Result'!$A$67)</f>
        <v>0</v>
      </c>
      <c r="G69" s="200">
        <f>SUMIFS('Job Number'!$Q$2:$Q$290,'Job Number'!$A$2:$A$290,'Product Result'!G$1,'Job Number'!$E$2:$E$290,'Product Result'!$A$67)</f>
        <v>0</v>
      </c>
      <c r="H69" s="200">
        <f>SUMIFS('Job Number'!$Q$2:$Q$290,'Job Number'!$A$2:$A$290,'Product Result'!H$1,'Job Number'!$E$2:$E$290,'Product Result'!$A$67)</f>
        <v>0</v>
      </c>
      <c r="I69" s="200">
        <f>SUMIFS('Job Number'!$Q$2:$Q$290,'Job Number'!$A$2:$A$290,'Product Result'!I$1,'Job Number'!$E$2:$E$290,'Product Result'!$A$67)</f>
        <v>0</v>
      </c>
      <c r="J69" s="200">
        <f>SUMIFS('Job Number'!$Q$2:$Q$290,'Job Number'!$A$2:$A$290,'Product Result'!J$1,'Job Number'!$E$2:$E$290,'Product Result'!$A$67)</f>
        <v>0</v>
      </c>
      <c r="K69" s="200">
        <f>SUMIFS('Job Number'!$Q$2:$Q$290,'Job Number'!$A$2:$A$290,'Product Result'!K$1,'Job Number'!$E$2:$E$290,'Product Result'!$A$67)</f>
        <v>0</v>
      </c>
      <c r="L69" s="200">
        <f>SUMIFS('Job Number'!$Q$2:$Q$290,'Job Number'!$A$2:$A$290,'Product Result'!L$1,'Job Number'!$E$2:$E$290,'Product Result'!$A$67)</f>
        <v>0</v>
      </c>
      <c r="M69" s="200">
        <f>SUMIFS('Job Number'!$Q$2:$Q$290,'Job Number'!$A$2:$A$290,'Product Result'!M$1,'Job Number'!$E$2:$E$290,'Product Result'!$A$67)</f>
        <v>0</v>
      </c>
      <c r="N69" s="200">
        <f>SUMIFS('Job Number'!$Q$2:$Q$290,'Job Number'!$A$2:$A$290,'Product Result'!N$1,'Job Number'!$E$2:$E$290,'Product Result'!$A$67)</f>
        <v>0</v>
      </c>
      <c r="O69" s="200">
        <f>SUMIFS('Job Number'!$Q$2:$Q$290,'Job Number'!$A$2:$A$290,'Product Result'!O$1,'Job Number'!$E$2:$E$290,'Product Result'!$A$67)</f>
        <v>0</v>
      </c>
      <c r="P69" s="200">
        <f>SUMIFS('Job Number'!$Q$2:$Q$290,'Job Number'!$A$2:$A$290,'Product Result'!P$1,'Job Number'!$E$2:$E$290,'Product Result'!$A$67)</f>
        <v>0</v>
      </c>
      <c r="Q69" s="200">
        <f>SUMIFS('Job Number'!$Q$2:$Q$290,'Job Number'!$A$2:$A$290,'Product Result'!Q$1,'Job Number'!$E$2:$E$290,'Product Result'!$A$67)</f>
        <v>0</v>
      </c>
      <c r="R69" s="200">
        <f>SUMIFS('Job Number'!$Q$2:$Q$290,'Job Number'!$A$2:$A$290,'Product Result'!R$1,'Job Number'!$E$2:$E$290,'Product Result'!$A$67)</f>
        <v>0</v>
      </c>
      <c r="S69" s="200">
        <f>SUMIFS('Job Number'!$Q$2:$Q$290,'Job Number'!$A$2:$A$290,'Product Result'!S$1,'Job Number'!$E$2:$E$290,'Product Result'!$A$67)</f>
        <v>0</v>
      </c>
      <c r="T69" s="200">
        <f>SUMIFS('Job Number'!$Q$2:$Q$290,'Job Number'!$A$2:$A$290,'Product Result'!T$1,'Job Number'!$E$2:$E$290,'Product Result'!$A$67)</f>
        <v>0</v>
      </c>
      <c r="U69" s="200">
        <f>SUMIFS('Job Number'!$Q$2:$Q$290,'Job Number'!$A$2:$A$290,'Product Result'!U$1,'Job Number'!$E$2:$E$290,'Product Result'!$A$67)</f>
        <v>0</v>
      </c>
      <c r="V69" s="200">
        <f>SUMIFS('Job Number'!$Q$2:$Q$290,'Job Number'!$A$2:$A$290,'Product Result'!V$1,'Job Number'!$E$2:$E$290,'Product Result'!$A$67)</f>
        <v>0</v>
      </c>
      <c r="W69" s="200">
        <f>SUMIFS('Job Number'!$Q$2:$Q$290,'Job Number'!$A$2:$A$290,'Product Result'!W$1,'Job Number'!$E$2:$E$290,'Product Result'!$A$67)</f>
        <v>0</v>
      </c>
      <c r="X69" s="200">
        <f>SUMIFS('Job Number'!$Q$2:$Q$290,'Job Number'!$A$2:$A$290,'Product Result'!X$1,'Job Number'!$E$2:$E$290,'Product Result'!$A$67)</f>
        <v>0</v>
      </c>
      <c r="Y69" s="200">
        <f>SUMIFS('Job Number'!$Q$2:$Q$290,'Job Number'!$A$2:$A$290,'Product Result'!Y$1,'Job Number'!$E$2:$E$290,'Product Result'!$A$67)</f>
        <v>0</v>
      </c>
      <c r="Z69" s="200">
        <f>SUMIFS('Job Number'!$Q$2:$Q$290,'Job Number'!$A$2:$A$290,'Product Result'!Z$1,'Job Number'!$E$2:$E$290,'Product Result'!$A$67)</f>
        <v>0</v>
      </c>
      <c r="AA69" s="200">
        <f>SUMIFS('Job Number'!$Q$2:$Q$290,'Job Number'!$A$2:$A$290,'Product Result'!AA$1,'Job Number'!$E$2:$E$290,'Product Result'!$A$67)</f>
        <v>0</v>
      </c>
      <c r="AB69" s="200">
        <f>SUMIFS('Job Number'!$Q$2:$Q$290,'Job Number'!$A$2:$A$290,'Product Result'!AB$1,'Job Number'!$E$2:$E$290,'Product Result'!$A$67)</f>
        <v>0</v>
      </c>
      <c r="AC69" s="200">
        <f>SUMIFS('Job Number'!$Q$2:$Q$290,'Job Number'!$A$2:$A$290,'Product Result'!AC$1,'Job Number'!$E$2:$E$290,'Product Result'!$A$67)</f>
        <v>0</v>
      </c>
      <c r="AD69" s="200">
        <f>SUMIFS('Job Number'!$Q$2:$Q$290,'Job Number'!$A$2:$A$290,'Product Result'!AD$1,'Job Number'!$E$2:$E$290,'Product Result'!$A$67)</f>
        <v>0</v>
      </c>
      <c r="AE69" s="200">
        <f>SUMIFS('Job Number'!$Q$2:$Q$290,'Job Number'!$A$2:$A$290,'Product Result'!AE$1,'Job Number'!$E$2:$E$290,'Product Result'!$A$67)</f>
        <v>0</v>
      </c>
      <c r="AF69" s="200">
        <f>SUMIFS('Job Number'!$Q$2:$Q$290,'Job Number'!$A$2:$A$290,'Product Result'!AF$1,'Job Number'!$E$2:$E$290,'Product Result'!$A$67)</f>
        <v>0</v>
      </c>
      <c r="AG69" s="200">
        <f>SUMIFS('Job Number'!$Q$2:$Q$290,'Job Number'!$A$2:$A$290,'Product Result'!AG$1,'Job Number'!$E$2:$E$290,'Product Result'!$A$67)</f>
        <v>0</v>
      </c>
      <c r="AH69" s="200">
        <f>SUMIFS('Job Number'!$Q$2:$Q$290,'Job Number'!$A$2:$A$290,'Product Result'!AH$1,'Job Number'!$E$2:$E$290,'Product Result'!$A$67)</f>
        <v>0</v>
      </c>
    </row>
    <row r="70" ht="15.75" spans="2:34">
      <c r="B70" s="221">
        <f>IFERROR(B69/B67,0)</f>
        <v>0</v>
      </c>
      <c r="C70" s="3" t="s">
        <v>49</v>
      </c>
      <c r="D70" s="223" t="str">
        <f t="shared" ref="D70:AH70" si="13">IFERROR(D69/D67,"")</f>
        <v/>
      </c>
      <c r="E70" s="223" t="str">
        <f t="shared" si="13"/>
        <v/>
      </c>
      <c r="F70" s="223" t="str">
        <f t="shared" si="13"/>
        <v/>
      </c>
      <c r="G70" s="223" t="str">
        <f t="shared" si="13"/>
        <v/>
      </c>
      <c r="H70" s="223" t="str">
        <f t="shared" si="13"/>
        <v/>
      </c>
      <c r="I70" s="223" t="str">
        <f t="shared" si="13"/>
        <v/>
      </c>
      <c r="J70" s="223" t="str">
        <f t="shared" si="13"/>
        <v/>
      </c>
      <c r="K70" s="223" t="str">
        <f t="shared" si="13"/>
        <v/>
      </c>
      <c r="L70" s="223" t="str">
        <f t="shared" si="13"/>
        <v/>
      </c>
      <c r="M70" s="223" t="str">
        <f t="shared" si="13"/>
        <v/>
      </c>
      <c r="N70" s="223" t="str">
        <f t="shared" si="13"/>
        <v/>
      </c>
      <c r="O70" s="223" t="str">
        <f t="shared" si="13"/>
        <v/>
      </c>
      <c r="P70" s="223">
        <f t="shared" si="13"/>
        <v>0</v>
      </c>
      <c r="Q70" s="223">
        <f t="shared" si="13"/>
        <v>0</v>
      </c>
      <c r="R70" s="223" t="str">
        <f t="shared" si="13"/>
        <v/>
      </c>
      <c r="S70" s="223" t="str">
        <f t="shared" si="13"/>
        <v/>
      </c>
      <c r="T70" s="223" t="str">
        <f t="shared" si="13"/>
        <v/>
      </c>
      <c r="U70" s="223" t="str">
        <f t="shared" si="13"/>
        <v/>
      </c>
      <c r="V70" s="223" t="str">
        <f t="shared" si="13"/>
        <v/>
      </c>
      <c r="W70" s="223" t="str">
        <f t="shared" si="13"/>
        <v/>
      </c>
      <c r="X70" s="223" t="str">
        <f t="shared" si="13"/>
        <v/>
      </c>
      <c r="Y70" s="223" t="str">
        <f t="shared" si="13"/>
        <v/>
      </c>
      <c r="Z70" s="223" t="str">
        <f t="shared" si="13"/>
        <v/>
      </c>
      <c r="AA70" s="223" t="str">
        <f t="shared" si="13"/>
        <v/>
      </c>
      <c r="AB70" s="223" t="str">
        <f t="shared" si="13"/>
        <v/>
      </c>
      <c r="AC70" s="223" t="str">
        <f t="shared" si="13"/>
        <v/>
      </c>
      <c r="AD70" s="223" t="str">
        <f t="shared" si="13"/>
        <v/>
      </c>
      <c r="AE70" s="223" t="str">
        <f t="shared" si="13"/>
        <v/>
      </c>
      <c r="AF70" s="223" t="str">
        <f t="shared" si="13"/>
        <v/>
      </c>
      <c r="AG70" s="223" t="str">
        <f t="shared" si="13"/>
        <v/>
      </c>
      <c r="AH70" s="223" t="str">
        <f t="shared" si="13"/>
        <v/>
      </c>
    </row>
    <row r="71" ht="15.75" spans="2:34">
      <c r="B71" s="221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  <c r="AH71" s="223"/>
    </row>
    <row r="72" spans="1:34">
      <c r="A72" s="226" t="str">
        <f>'FG TYPE'!B21</f>
        <v>W03-71010060-Y</v>
      </c>
      <c r="B72" s="222">
        <f>SUM(D72:AG72)</f>
        <v>0</v>
      </c>
      <c r="C72" s="3" t="s">
        <v>46</v>
      </c>
      <c r="D72" s="200">
        <f>SUMIFS('Job Number'!$K$2:$K$290,'Job Number'!$A$2:$A$290,'Product Result'!D$1,'Job Number'!$E$2:$E$290,'Product Result'!$A$72)</f>
        <v>0</v>
      </c>
      <c r="E72" s="200">
        <f>SUMIFS('Job Number'!$K$2:$K$290,'Job Number'!$A$2:$A$290,'Product Result'!E$1,'Job Number'!$E$2:$E$290,'Product Result'!$A$72)</f>
        <v>0</v>
      </c>
      <c r="F72" s="200">
        <f>SUMIFS('Job Number'!$K$2:$K$290,'Job Number'!$A$2:$A$290,'Product Result'!F$1,'Job Number'!$E$2:$E$290,'Product Result'!$A$72)</f>
        <v>0</v>
      </c>
      <c r="G72" s="200">
        <f>SUMIFS('Job Number'!$K$2:$K$290,'Job Number'!$A$2:$A$290,'Product Result'!G$1,'Job Number'!$E$2:$E$290,'Product Result'!$A$72)</f>
        <v>0</v>
      </c>
      <c r="H72" s="200">
        <f>SUMIFS('Job Number'!$K$2:$K$290,'Job Number'!$A$2:$A$290,'Product Result'!H$1,'Job Number'!$E$2:$E$290,'Product Result'!$A$72)</f>
        <v>0</v>
      </c>
      <c r="I72" s="200">
        <f>SUMIFS('Job Number'!$K$2:$K$290,'Job Number'!$A$2:$A$290,'Product Result'!I$1,'Job Number'!$E$2:$E$290,'Product Result'!$A$72)</f>
        <v>0</v>
      </c>
      <c r="J72" s="200">
        <f>SUMIFS('Job Number'!$K$2:$K$290,'Job Number'!$A$2:$A$290,'Product Result'!J$1,'Job Number'!$E$2:$E$290,'Product Result'!$A$72)</f>
        <v>0</v>
      </c>
      <c r="K72" s="200">
        <f>SUMIFS('Job Number'!$K$2:$K$290,'Job Number'!$A$2:$A$290,'Product Result'!K$1,'Job Number'!$E$2:$E$290,'Product Result'!$A$72)</f>
        <v>0</v>
      </c>
      <c r="L72" s="200">
        <f>SUMIFS('Job Number'!$K$2:$K$290,'Job Number'!$A$2:$A$290,'Product Result'!L$1,'Job Number'!$E$2:$E$290,'Product Result'!$A$72)</f>
        <v>0</v>
      </c>
      <c r="M72" s="200">
        <f>SUMIFS('Job Number'!$K$2:$K$290,'Job Number'!$A$2:$A$290,'Product Result'!M$1,'Job Number'!$E$2:$E$290,'Product Result'!$A$72)</f>
        <v>0</v>
      </c>
      <c r="N72" s="200">
        <f>SUMIFS('Job Number'!$K$2:$K$290,'Job Number'!$A$2:$A$290,'Product Result'!N$1,'Job Number'!$E$2:$E$290,'Product Result'!$A$72)</f>
        <v>0</v>
      </c>
      <c r="O72" s="200">
        <f>SUMIFS('Job Number'!$K$2:$K$290,'Job Number'!$A$2:$A$290,'Product Result'!O$1,'Job Number'!$E$2:$E$290,'Product Result'!$A$72)</f>
        <v>0</v>
      </c>
      <c r="P72" s="200">
        <f>SUMIFS('Job Number'!$K$2:$K$290,'Job Number'!$A$2:$A$290,'Product Result'!P$1,'Job Number'!$E$2:$E$290,'Product Result'!$A$72)</f>
        <v>0</v>
      </c>
      <c r="Q72" s="200">
        <f>SUMIFS('Job Number'!$K$2:$K$290,'Job Number'!$A$2:$A$290,'Product Result'!Q$1,'Job Number'!$E$2:$E$290,'Product Result'!$A$72)</f>
        <v>0</v>
      </c>
      <c r="R72" s="200">
        <f>SUMIFS('Job Number'!$K$2:$K$290,'Job Number'!$A$2:$A$290,'Product Result'!R$1,'Job Number'!$E$2:$E$290,'Product Result'!$A$72)</f>
        <v>0</v>
      </c>
      <c r="S72" s="200">
        <f>SUMIFS('Job Number'!$K$2:$K$290,'Job Number'!$A$2:$A$290,'Product Result'!S$1,'Job Number'!$E$2:$E$290,'Product Result'!$A$72)</f>
        <v>0</v>
      </c>
      <c r="T72" s="200">
        <f>SUMIFS('Job Number'!$K$2:$K$290,'Job Number'!$A$2:$A$290,'Product Result'!T$1,'Job Number'!$E$2:$E$290,'Product Result'!$A$72)</f>
        <v>0</v>
      </c>
      <c r="U72" s="200">
        <f>SUMIFS('Job Number'!$K$2:$K$290,'Job Number'!$A$2:$A$290,'Product Result'!U$1,'Job Number'!$E$2:$E$290,'Product Result'!$A$72)</f>
        <v>0</v>
      </c>
      <c r="V72" s="200">
        <f>SUMIFS('Job Number'!$K$2:$K$290,'Job Number'!$A$2:$A$290,'Product Result'!V$1,'Job Number'!$E$2:$E$290,'Product Result'!$A$72)</f>
        <v>0</v>
      </c>
      <c r="W72" s="200">
        <f>SUMIFS('Job Number'!$K$2:$K$290,'Job Number'!$A$2:$A$290,'Product Result'!W$1,'Job Number'!$E$2:$E$290,'Product Result'!$A$72)</f>
        <v>0</v>
      </c>
      <c r="X72" s="200">
        <f>SUMIFS('Job Number'!$K$2:$K$290,'Job Number'!$A$2:$A$290,'Product Result'!X$1,'Job Number'!$E$2:$E$290,'Product Result'!$A$72)</f>
        <v>0</v>
      </c>
      <c r="Y72" s="200">
        <f>SUMIFS('Job Number'!$K$2:$K$290,'Job Number'!$A$2:$A$290,'Product Result'!Y$1,'Job Number'!$E$2:$E$290,'Product Result'!$A$72)</f>
        <v>0</v>
      </c>
      <c r="Z72" s="200">
        <f>SUMIFS('Job Number'!$K$2:$K$290,'Job Number'!$A$2:$A$290,'Product Result'!Z$1,'Job Number'!$E$2:$E$290,'Product Result'!$A$72)</f>
        <v>0</v>
      </c>
      <c r="AA72" s="200">
        <f>SUMIFS('Job Number'!$K$2:$K$290,'Job Number'!$A$2:$A$290,'Product Result'!AA$1,'Job Number'!$E$2:$E$290,'Product Result'!$A$72)</f>
        <v>0</v>
      </c>
      <c r="AB72" s="200">
        <f>SUMIFS('Job Number'!$K$2:$K$290,'Job Number'!$A$2:$A$290,'Product Result'!AB$1,'Job Number'!$E$2:$E$290,'Product Result'!$A$72)</f>
        <v>0</v>
      </c>
      <c r="AC72" s="200">
        <f>SUMIFS('Job Number'!$K$2:$K$290,'Job Number'!$A$2:$A$290,'Product Result'!AC$1,'Job Number'!$E$2:$E$290,'Product Result'!$A$72)</f>
        <v>0</v>
      </c>
      <c r="AD72" s="200">
        <f>SUMIFS('Job Number'!$K$2:$K$290,'Job Number'!$A$2:$A$290,'Product Result'!AD$1,'Job Number'!$E$2:$E$290,'Product Result'!$A$72)</f>
        <v>0</v>
      </c>
      <c r="AE72" s="200">
        <f>SUMIFS('Job Number'!$K$2:$K$290,'Job Number'!$A$2:$A$290,'Product Result'!AE$1,'Job Number'!$E$2:$E$290,'Product Result'!$A$72)</f>
        <v>0</v>
      </c>
      <c r="AF72" s="200">
        <f>SUMIFS('Job Number'!$K$2:$K$290,'Job Number'!$A$2:$A$290,'Product Result'!AF$1,'Job Number'!$E$2:$E$290,'Product Result'!$A$72)</f>
        <v>0</v>
      </c>
      <c r="AG72" s="200">
        <f>SUMIFS('Job Number'!$K$2:$K$290,'Job Number'!$A$2:$A$290,'Product Result'!AG$1,'Job Number'!$E$2:$E$290,'Product Result'!$A$72)</f>
        <v>0</v>
      </c>
      <c r="AH72" s="200">
        <f>SUMIFS('Job Number'!$K$2:$K$290,'Job Number'!$A$2:$A$290,'Product Result'!AH$1,'Job Number'!$E$2:$E$290,'Product Result'!$A$72)</f>
        <v>0</v>
      </c>
    </row>
    <row r="73" spans="1:34">
      <c r="A73" s="226" t="str">
        <f>'FG TYPE'!C21</f>
        <v>AY01</v>
      </c>
      <c r="B73" s="221">
        <f>IFERROR(B72/#REF!,0)</f>
        <v>0</v>
      </c>
      <c r="C73" s="3" t="s">
        <v>47</v>
      </c>
      <c r="D73" s="9" t="str">
        <f>IFERROR(D72/#REF!,"")</f>
        <v/>
      </c>
      <c r="E73" s="9" t="str">
        <f>IFERROR(E72/#REF!,"")</f>
        <v/>
      </c>
      <c r="F73" s="9" t="str">
        <f>IFERROR(F72/#REF!,"")</f>
        <v/>
      </c>
      <c r="G73" s="9" t="str">
        <f>IFERROR(G72/#REF!,"")</f>
        <v/>
      </c>
      <c r="H73" s="9" t="str">
        <f>IFERROR(H72/#REF!,"")</f>
        <v/>
      </c>
      <c r="I73" s="9" t="str">
        <f>IFERROR(I72/#REF!,"")</f>
        <v/>
      </c>
      <c r="J73" s="9" t="str">
        <f>IFERROR(J72/#REF!,"")</f>
        <v/>
      </c>
      <c r="K73" s="9" t="str">
        <f>IFERROR(K72/#REF!,"")</f>
        <v/>
      </c>
      <c r="L73" s="9" t="str">
        <f>IFERROR(L72/#REF!,"")</f>
        <v/>
      </c>
      <c r="M73" s="9" t="str">
        <f>IFERROR(M72/#REF!,"")</f>
        <v/>
      </c>
      <c r="N73" s="9" t="str">
        <f>IFERROR(N72/#REF!,"")</f>
        <v/>
      </c>
      <c r="O73" s="9" t="str">
        <f>IFERROR(O72/#REF!,"")</f>
        <v/>
      </c>
      <c r="P73" s="9" t="str">
        <f>IFERROR(P72/#REF!,"")</f>
        <v/>
      </c>
      <c r="Q73" s="9" t="str">
        <f>IFERROR(Q72/#REF!,"")</f>
        <v/>
      </c>
      <c r="R73" s="9" t="str">
        <f>IFERROR(R72/#REF!,"")</f>
        <v/>
      </c>
      <c r="S73" s="9" t="str">
        <f>IFERROR(S72/#REF!,"")</f>
        <v/>
      </c>
      <c r="T73" s="9" t="str">
        <f>IFERROR(T72/#REF!,"")</f>
        <v/>
      </c>
      <c r="U73" s="9" t="str">
        <f>IFERROR(U72/#REF!,"")</f>
        <v/>
      </c>
      <c r="V73" s="9" t="str">
        <f>IFERROR(V72/#REF!,"")</f>
        <v/>
      </c>
      <c r="W73" s="9" t="str">
        <f>IFERROR(W72/#REF!,"")</f>
        <v/>
      </c>
      <c r="X73" s="9" t="str">
        <f>IFERROR(X72/#REF!,"")</f>
        <v/>
      </c>
      <c r="Y73" s="9" t="str">
        <f>IFERROR(Y72/#REF!,"")</f>
        <v/>
      </c>
      <c r="Z73" s="9" t="str">
        <f>IFERROR(Z72/#REF!,"")</f>
        <v/>
      </c>
      <c r="AA73" s="9" t="str">
        <f>IFERROR(AA72/#REF!,"")</f>
        <v/>
      </c>
      <c r="AB73" s="9" t="str">
        <f>IFERROR(AB72/#REF!,"")</f>
        <v/>
      </c>
      <c r="AC73" s="9" t="str">
        <f>IFERROR(AC72/#REF!,"")</f>
        <v/>
      </c>
      <c r="AD73" s="9" t="str">
        <f>IFERROR(AD72/#REF!,"")</f>
        <v/>
      </c>
      <c r="AE73" s="9" t="str">
        <f>IFERROR(AE72/#REF!,"")</f>
        <v/>
      </c>
      <c r="AF73" s="9" t="str">
        <f>IFERROR(AF72/#REF!,"")</f>
        <v/>
      </c>
      <c r="AG73" s="9" t="str">
        <f>IFERROR(AG72/#REF!,"")</f>
        <v/>
      </c>
      <c r="AH73" s="9" t="str">
        <f>IFERROR(AH72/#REF!,"")</f>
        <v/>
      </c>
    </row>
    <row r="74" spans="2:34">
      <c r="B74" s="222">
        <f>SUM(D74:AG74)-AE74-X74-Q74-J74</f>
        <v>0</v>
      </c>
      <c r="C74" s="3" t="s">
        <v>48</v>
      </c>
      <c r="D74" s="200">
        <f>SUMIFS('Job Number'!$Q$2:$Q$290,'Job Number'!$A$2:$A$290,'Product Result'!D$1,'Job Number'!$E$2:$E$290,'Product Result'!$A$72)</f>
        <v>0</v>
      </c>
      <c r="E74" s="200">
        <f>SUMIFS('Job Number'!$Q$2:$Q$290,'Job Number'!$A$2:$A$290,'Product Result'!E$1,'Job Number'!$E$2:$E$290,'Product Result'!$A$72)</f>
        <v>0</v>
      </c>
      <c r="F74" s="200">
        <f>SUMIFS('Job Number'!$Q$2:$Q$290,'Job Number'!$A$2:$A$290,'Product Result'!F$1,'Job Number'!$E$2:$E$290,'Product Result'!$A$72)</f>
        <v>0</v>
      </c>
      <c r="G74" s="200">
        <f>SUMIFS('Job Number'!$Q$2:$Q$290,'Job Number'!$A$2:$A$290,'Product Result'!G$1,'Job Number'!$E$2:$E$290,'Product Result'!$A$72)</f>
        <v>0</v>
      </c>
      <c r="H74" s="200">
        <f>SUMIFS('Job Number'!$Q$2:$Q$290,'Job Number'!$A$2:$A$290,'Product Result'!H$1,'Job Number'!$E$2:$E$290,'Product Result'!$A$72)</f>
        <v>0</v>
      </c>
      <c r="I74" s="200">
        <f>SUMIFS('Job Number'!$Q$2:$Q$290,'Job Number'!$A$2:$A$290,'Product Result'!I$1,'Job Number'!$E$2:$E$290,'Product Result'!$A$72)</f>
        <v>0</v>
      </c>
      <c r="J74" s="200">
        <f>SUMIFS('Job Number'!$Q$2:$Q$290,'Job Number'!$A$2:$A$290,'Product Result'!J$1,'Job Number'!$E$2:$E$290,'Product Result'!$A$72)</f>
        <v>0</v>
      </c>
      <c r="K74" s="200">
        <f>SUMIFS('Job Number'!$Q$2:$Q$290,'Job Number'!$A$2:$A$290,'Product Result'!K$1,'Job Number'!$E$2:$E$290,'Product Result'!$A$72)</f>
        <v>0</v>
      </c>
      <c r="L74" s="200">
        <f>SUMIFS('Job Number'!$Q$2:$Q$290,'Job Number'!$A$2:$A$290,'Product Result'!L$1,'Job Number'!$E$2:$E$290,'Product Result'!$A$72)</f>
        <v>0</v>
      </c>
      <c r="M74" s="200">
        <f>SUMIFS('Job Number'!$Q$2:$Q$290,'Job Number'!$A$2:$A$290,'Product Result'!M$1,'Job Number'!$E$2:$E$290,'Product Result'!$A$72)</f>
        <v>0</v>
      </c>
      <c r="N74" s="200">
        <f>SUMIFS('Job Number'!$Q$2:$Q$290,'Job Number'!$A$2:$A$290,'Product Result'!N$1,'Job Number'!$E$2:$E$290,'Product Result'!$A$72)</f>
        <v>0</v>
      </c>
      <c r="O74" s="200">
        <f>SUMIFS('Job Number'!$Q$2:$Q$290,'Job Number'!$A$2:$A$290,'Product Result'!O$1,'Job Number'!$E$2:$E$290,'Product Result'!$A$72)</f>
        <v>0</v>
      </c>
      <c r="P74" s="200">
        <f>SUMIFS('Job Number'!$Q$2:$Q$290,'Job Number'!$A$2:$A$290,'Product Result'!P$1,'Job Number'!$E$2:$E$290,'Product Result'!$A$72)</f>
        <v>0</v>
      </c>
      <c r="Q74" s="200">
        <f>SUMIFS('Job Number'!$Q$2:$Q$290,'Job Number'!$A$2:$A$290,'Product Result'!Q$1,'Job Number'!$E$2:$E$290,'Product Result'!$A$72)</f>
        <v>0</v>
      </c>
      <c r="R74" s="200">
        <f>SUMIFS('Job Number'!$Q$2:$Q$290,'Job Number'!$A$2:$A$290,'Product Result'!R$1,'Job Number'!$E$2:$E$290,'Product Result'!$A$72)</f>
        <v>0</v>
      </c>
      <c r="S74" s="200">
        <f>SUMIFS('Job Number'!$Q$2:$Q$290,'Job Number'!$A$2:$A$290,'Product Result'!S$1,'Job Number'!$E$2:$E$290,'Product Result'!$A$72)</f>
        <v>0</v>
      </c>
      <c r="T74" s="200">
        <f>SUMIFS('Job Number'!$Q$2:$Q$290,'Job Number'!$A$2:$A$290,'Product Result'!T$1,'Job Number'!$E$2:$E$290,'Product Result'!$A$72)</f>
        <v>0</v>
      </c>
      <c r="U74" s="200">
        <f>SUMIFS('Job Number'!$Q$2:$Q$290,'Job Number'!$A$2:$A$290,'Product Result'!U$1,'Job Number'!$E$2:$E$290,'Product Result'!$A$72)</f>
        <v>0</v>
      </c>
      <c r="V74" s="200">
        <f>SUMIFS('Job Number'!$Q$2:$Q$290,'Job Number'!$A$2:$A$290,'Product Result'!V$1,'Job Number'!$E$2:$E$290,'Product Result'!$A$72)</f>
        <v>0</v>
      </c>
      <c r="W74" s="200">
        <f>SUMIFS('Job Number'!$Q$2:$Q$290,'Job Number'!$A$2:$A$290,'Product Result'!W$1,'Job Number'!$E$2:$E$290,'Product Result'!$A$72)</f>
        <v>0</v>
      </c>
      <c r="X74" s="200">
        <f>SUMIFS('Job Number'!$Q$2:$Q$290,'Job Number'!$A$2:$A$290,'Product Result'!X$1,'Job Number'!$E$2:$E$290,'Product Result'!$A$72)</f>
        <v>0</v>
      </c>
      <c r="Y74" s="200">
        <f>SUMIFS('Job Number'!$Q$2:$Q$290,'Job Number'!$A$2:$A$290,'Product Result'!Y$1,'Job Number'!$E$2:$E$290,'Product Result'!$A$72)</f>
        <v>0</v>
      </c>
      <c r="Z74" s="200">
        <f>SUMIFS('Job Number'!$Q$2:$Q$290,'Job Number'!$A$2:$A$290,'Product Result'!Z$1,'Job Number'!$E$2:$E$290,'Product Result'!$A$72)</f>
        <v>0</v>
      </c>
      <c r="AA74" s="200">
        <f>SUMIFS('Job Number'!$Q$2:$Q$290,'Job Number'!$A$2:$A$290,'Product Result'!AA$1,'Job Number'!$E$2:$E$290,'Product Result'!$A$72)</f>
        <v>0</v>
      </c>
      <c r="AB74" s="200">
        <f>SUMIFS('Job Number'!$Q$2:$Q$290,'Job Number'!$A$2:$A$290,'Product Result'!AB$1,'Job Number'!$E$2:$E$290,'Product Result'!$A$72)</f>
        <v>0</v>
      </c>
      <c r="AC74" s="200">
        <f>SUMIFS('Job Number'!$Q$2:$Q$290,'Job Number'!$A$2:$A$290,'Product Result'!AC$1,'Job Number'!$E$2:$E$290,'Product Result'!$A$72)</f>
        <v>0</v>
      </c>
      <c r="AD74" s="200">
        <f>SUMIFS('Job Number'!$Q$2:$Q$290,'Job Number'!$A$2:$A$290,'Product Result'!AD$1,'Job Number'!$E$2:$E$290,'Product Result'!$A$72)</f>
        <v>0</v>
      </c>
      <c r="AE74" s="200">
        <f>SUMIFS('Job Number'!$Q$2:$Q$290,'Job Number'!$A$2:$A$290,'Product Result'!AE$1,'Job Number'!$E$2:$E$290,'Product Result'!$A$72)</f>
        <v>0</v>
      </c>
      <c r="AF74" s="200">
        <f>SUMIFS('Job Number'!$Q$2:$Q$290,'Job Number'!$A$2:$A$290,'Product Result'!AF$1,'Job Number'!$E$2:$E$290,'Product Result'!$A$72)</f>
        <v>0</v>
      </c>
      <c r="AG74" s="200">
        <f>SUMIFS('Job Number'!$Q$2:$Q$290,'Job Number'!$A$2:$A$290,'Product Result'!AG$1,'Job Number'!$E$2:$E$290,'Product Result'!$A$72)</f>
        <v>0</v>
      </c>
      <c r="AH74" s="200">
        <f>SUMIFS('Job Number'!$Q$2:$Q$290,'Job Number'!$A$2:$A$290,'Product Result'!AH$1,'Job Number'!$E$2:$E$290,'Product Result'!$A$72)</f>
        <v>0</v>
      </c>
    </row>
    <row r="75" ht="15.75" spans="2:34">
      <c r="B75" s="221">
        <f>IFERROR(B74/B72,0)</f>
        <v>0</v>
      </c>
      <c r="C75" s="3" t="s">
        <v>49</v>
      </c>
      <c r="D75" s="223" t="str">
        <f t="shared" ref="D75:AH75" si="14">IFERROR(D74/D72,"")</f>
        <v/>
      </c>
      <c r="E75" s="223" t="str">
        <f t="shared" si="14"/>
        <v/>
      </c>
      <c r="F75" s="223" t="str">
        <f t="shared" si="14"/>
        <v/>
      </c>
      <c r="G75" s="223" t="str">
        <f t="shared" si="14"/>
        <v/>
      </c>
      <c r="H75" s="223" t="str">
        <f t="shared" si="14"/>
        <v/>
      </c>
      <c r="I75" s="223" t="str">
        <f t="shared" si="14"/>
        <v/>
      </c>
      <c r="J75" s="223" t="str">
        <f t="shared" si="14"/>
        <v/>
      </c>
      <c r="K75" s="223" t="str">
        <f t="shared" si="14"/>
        <v/>
      </c>
      <c r="L75" s="223" t="str">
        <f t="shared" si="14"/>
        <v/>
      </c>
      <c r="M75" s="223" t="str">
        <f t="shared" si="14"/>
        <v/>
      </c>
      <c r="N75" s="223" t="str">
        <f t="shared" si="14"/>
        <v/>
      </c>
      <c r="O75" s="223" t="str">
        <f t="shared" si="14"/>
        <v/>
      </c>
      <c r="P75" s="223" t="str">
        <f t="shared" si="14"/>
        <v/>
      </c>
      <c r="Q75" s="223" t="str">
        <f t="shared" si="14"/>
        <v/>
      </c>
      <c r="R75" s="223" t="str">
        <f t="shared" si="14"/>
        <v/>
      </c>
      <c r="S75" s="223" t="str">
        <f t="shared" si="14"/>
        <v/>
      </c>
      <c r="T75" s="223" t="str">
        <f t="shared" si="14"/>
        <v/>
      </c>
      <c r="U75" s="223" t="str">
        <f t="shared" si="14"/>
        <v/>
      </c>
      <c r="V75" s="223" t="str">
        <f t="shared" si="14"/>
        <v/>
      </c>
      <c r="W75" s="223" t="str">
        <f t="shared" si="14"/>
        <v/>
      </c>
      <c r="X75" s="223" t="str">
        <f t="shared" si="14"/>
        <v/>
      </c>
      <c r="Y75" s="223" t="str">
        <f t="shared" si="14"/>
        <v/>
      </c>
      <c r="Z75" s="223" t="str">
        <f t="shared" si="14"/>
        <v/>
      </c>
      <c r="AA75" s="223" t="str">
        <f t="shared" si="14"/>
        <v/>
      </c>
      <c r="AB75" s="223" t="str">
        <f t="shared" si="14"/>
        <v/>
      </c>
      <c r="AC75" s="223" t="str">
        <f t="shared" si="14"/>
        <v/>
      </c>
      <c r="AD75" s="223" t="str">
        <f t="shared" si="14"/>
        <v/>
      </c>
      <c r="AE75" s="223" t="str">
        <f t="shared" si="14"/>
        <v/>
      </c>
      <c r="AF75" s="223" t="str">
        <f t="shared" si="14"/>
        <v/>
      </c>
      <c r="AG75" s="223" t="str">
        <f t="shared" si="14"/>
        <v/>
      </c>
      <c r="AH75" s="223" t="str">
        <f t="shared" si="14"/>
        <v/>
      </c>
    </row>
    <row r="76" ht="15.75" spans="4:34"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</row>
    <row r="77" spans="1:34">
      <c r="A77" s="226" t="str">
        <f>'FG TYPE'!B22</f>
        <v>W03-71010061-Y</v>
      </c>
      <c r="B77" s="222">
        <f>SUM(D77:AG77)</f>
        <v>64727</v>
      </c>
      <c r="C77" s="3" t="s">
        <v>46</v>
      </c>
      <c r="D77" s="200">
        <f>SUMIFS('Job Number'!$K$2:$K$290,'Job Number'!$A$2:$A$290,'Product Result'!D$1,'Job Number'!$E$2:$E$290,'Product Result'!$A$77)</f>
        <v>0</v>
      </c>
      <c r="E77" s="200">
        <f>SUMIFS('Job Number'!$K$2:$K$290,'Job Number'!$A$2:$A$290,'Product Result'!E$1,'Job Number'!$E$2:$E$290,'Product Result'!$A$77)</f>
        <v>19562</v>
      </c>
      <c r="F77" s="200">
        <f>SUMIFS('Job Number'!$K$2:$K$290,'Job Number'!$A$2:$A$290,'Product Result'!F$1,'Job Number'!$E$2:$E$290,'Product Result'!$A$77)</f>
        <v>0</v>
      </c>
      <c r="G77" s="200">
        <f>SUMIFS('Job Number'!$K$2:$K$290,'Job Number'!$A$2:$A$290,'Product Result'!G$1,'Job Number'!$E$2:$E$290,'Product Result'!$A$77)</f>
        <v>0</v>
      </c>
      <c r="H77" s="200">
        <f>SUMIFS('Job Number'!$K$2:$K$290,'Job Number'!$A$2:$A$290,'Product Result'!H$1,'Job Number'!$E$2:$E$290,'Product Result'!$A$77)</f>
        <v>0</v>
      </c>
      <c r="I77" s="200">
        <f>SUMIFS('Job Number'!$K$2:$K$290,'Job Number'!$A$2:$A$290,'Product Result'!I$1,'Job Number'!$E$2:$E$290,'Product Result'!$A$77)</f>
        <v>0</v>
      </c>
      <c r="J77" s="200">
        <f>SUMIFS('Job Number'!$K$2:$K$290,'Job Number'!$A$2:$A$290,'Product Result'!J$1,'Job Number'!$E$2:$E$290,'Product Result'!$A$77)</f>
        <v>0</v>
      </c>
      <c r="K77" s="200">
        <f>SUMIFS('Job Number'!$K$2:$K$290,'Job Number'!$A$2:$A$290,'Product Result'!K$1,'Job Number'!$E$2:$E$290,'Product Result'!$A$77)</f>
        <v>0</v>
      </c>
      <c r="L77" s="200">
        <f>SUMIFS('Job Number'!$K$2:$K$290,'Job Number'!$A$2:$A$290,'Product Result'!L$1,'Job Number'!$E$2:$E$290,'Product Result'!$A$77)</f>
        <v>0</v>
      </c>
      <c r="M77" s="200">
        <f>SUMIFS('Job Number'!$K$2:$K$290,'Job Number'!$A$2:$A$290,'Product Result'!M$1,'Job Number'!$E$2:$E$290,'Product Result'!$A$77)</f>
        <v>0</v>
      </c>
      <c r="N77" s="200">
        <f>SUMIFS('Job Number'!$K$2:$K$290,'Job Number'!$A$2:$A$290,'Product Result'!N$1,'Job Number'!$E$2:$E$290,'Product Result'!$A$77)</f>
        <v>0</v>
      </c>
      <c r="O77" s="200">
        <f>SUMIFS('Job Number'!$K$2:$K$290,'Job Number'!$A$2:$A$290,'Product Result'!O$1,'Job Number'!$E$2:$E$290,'Product Result'!$A$77)</f>
        <v>0</v>
      </c>
      <c r="P77" s="200">
        <f>SUMIFS('Job Number'!$K$2:$K$290,'Job Number'!$A$2:$A$290,'Product Result'!P$1,'Job Number'!$E$2:$E$290,'Product Result'!$A$77)</f>
        <v>0</v>
      </c>
      <c r="Q77" s="200">
        <f>SUMIFS('Job Number'!$K$2:$K$290,'Job Number'!$A$2:$A$290,'Product Result'!Q$1,'Job Number'!$E$2:$E$290,'Product Result'!$A$77)</f>
        <v>0</v>
      </c>
      <c r="R77" s="200">
        <f>SUMIFS('Job Number'!$K$2:$K$290,'Job Number'!$A$2:$A$290,'Product Result'!R$1,'Job Number'!$E$2:$E$290,'Product Result'!$A$77)</f>
        <v>0</v>
      </c>
      <c r="S77" s="200">
        <f>SUMIFS('Job Number'!$K$2:$K$290,'Job Number'!$A$2:$A$290,'Product Result'!S$1,'Job Number'!$E$2:$E$290,'Product Result'!$A$77)</f>
        <v>0</v>
      </c>
      <c r="T77" s="200">
        <f>SUMIFS('Job Number'!$K$2:$K$290,'Job Number'!$A$2:$A$290,'Product Result'!T$1,'Job Number'!$E$2:$E$290,'Product Result'!$A$77)</f>
        <v>0</v>
      </c>
      <c r="U77" s="200">
        <f>SUMIFS('Job Number'!$K$2:$K$290,'Job Number'!$A$2:$A$290,'Product Result'!U$1,'Job Number'!$E$2:$E$290,'Product Result'!$A$77)</f>
        <v>0</v>
      </c>
      <c r="V77" s="200">
        <f>SUMIFS('Job Number'!$K$2:$K$290,'Job Number'!$A$2:$A$290,'Product Result'!V$1,'Job Number'!$E$2:$E$290,'Product Result'!$A$77)</f>
        <v>0</v>
      </c>
      <c r="W77" s="200">
        <f>SUMIFS('Job Number'!$K$2:$K$290,'Job Number'!$A$2:$A$290,'Product Result'!W$1,'Job Number'!$E$2:$E$290,'Product Result'!$A$77)</f>
        <v>0</v>
      </c>
      <c r="X77" s="200">
        <f>SUMIFS('Job Number'!$K$2:$K$290,'Job Number'!$A$2:$A$290,'Product Result'!X$1,'Job Number'!$E$2:$E$290,'Product Result'!$A$77)</f>
        <v>0</v>
      </c>
      <c r="Y77" s="200">
        <f>SUMIFS('Job Number'!$K$2:$K$290,'Job Number'!$A$2:$A$290,'Product Result'!Y$1,'Job Number'!$E$2:$E$290,'Product Result'!$A$77)</f>
        <v>0</v>
      </c>
      <c r="Z77" s="200">
        <f>SUMIFS('Job Number'!$K$2:$K$290,'Job Number'!$A$2:$A$290,'Product Result'!Z$1,'Job Number'!$E$2:$E$290,'Product Result'!$A$77)</f>
        <v>0</v>
      </c>
      <c r="AA77" s="200">
        <f>SUMIFS('Job Number'!$K$2:$K$290,'Job Number'!$A$2:$A$290,'Product Result'!AA$1,'Job Number'!$E$2:$E$290,'Product Result'!$A$77)</f>
        <v>0</v>
      </c>
      <c r="AB77" s="200">
        <f>SUMIFS('Job Number'!$K$2:$K$290,'Job Number'!$A$2:$A$290,'Product Result'!AB$1,'Job Number'!$E$2:$E$290,'Product Result'!$A$77)</f>
        <v>11970</v>
      </c>
      <c r="AC77" s="200">
        <f>SUMIFS('Job Number'!$K$2:$K$290,'Job Number'!$A$2:$A$290,'Product Result'!AC$1,'Job Number'!$E$2:$E$290,'Product Result'!$A$77)</f>
        <v>28400</v>
      </c>
      <c r="AD77" s="200">
        <f>SUMIFS('Job Number'!$K$2:$K$290,'Job Number'!$A$2:$A$290,'Product Result'!AD$1,'Job Number'!$E$2:$E$290,'Product Result'!$A$77)</f>
        <v>4795</v>
      </c>
      <c r="AE77" s="200">
        <f>SUMIFS('Job Number'!$K$2:$K$290,'Job Number'!$A$2:$A$290,'Product Result'!AE$1,'Job Number'!$E$2:$E$290,'Product Result'!$A$77)</f>
        <v>0</v>
      </c>
      <c r="AF77" s="200">
        <f>SUMIFS('Job Number'!$K$2:$K$290,'Job Number'!$A$2:$A$290,'Product Result'!AF$1,'Job Number'!$E$2:$E$290,'Product Result'!$A$77)</f>
        <v>0</v>
      </c>
      <c r="AG77" s="200">
        <f>SUMIFS('Job Number'!$K$2:$K$290,'Job Number'!$A$2:$A$290,'Product Result'!AG$1,'Job Number'!$E$2:$E$290,'Product Result'!$A$77)</f>
        <v>0</v>
      </c>
      <c r="AH77" s="200">
        <f>SUMIFS('Job Number'!$K$2:$K$290,'Job Number'!$A$2:$A$290,'Product Result'!AH$1,'Job Number'!$E$2:$E$290,'Product Result'!$A$77)</f>
        <v>0</v>
      </c>
    </row>
    <row r="78" spans="1:34">
      <c r="A78" s="226" t="str">
        <f>'FG TYPE'!C22</f>
        <v>AX88</v>
      </c>
      <c r="B78" s="221">
        <f>IFERROR(B77/#REF!,0)</f>
        <v>0</v>
      </c>
      <c r="C78" s="3" t="s">
        <v>47</v>
      </c>
      <c r="D78" s="9" t="str">
        <f>IFERROR(D77/#REF!,"")</f>
        <v/>
      </c>
      <c r="E78" s="9" t="str">
        <f>IFERROR(E77/#REF!,"")</f>
        <v/>
      </c>
      <c r="F78" s="9" t="str">
        <f>IFERROR(F77/#REF!,"")</f>
        <v/>
      </c>
      <c r="G78" s="9" t="str">
        <f>IFERROR(G77/#REF!,"")</f>
        <v/>
      </c>
      <c r="H78" s="9" t="str">
        <f>IFERROR(H77/#REF!,"")</f>
        <v/>
      </c>
      <c r="I78" s="9" t="str">
        <f>IFERROR(I77/#REF!,"")</f>
        <v/>
      </c>
      <c r="J78" s="9" t="str">
        <f>IFERROR(J77/#REF!,"")</f>
        <v/>
      </c>
      <c r="K78" s="9" t="str">
        <f>IFERROR(K77/#REF!,"")</f>
        <v/>
      </c>
      <c r="L78" s="9" t="str">
        <f>IFERROR(L77/#REF!,"")</f>
        <v/>
      </c>
      <c r="M78" s="9" t="str">
        <f>IFERROR(M77/#REF!,"")</f>
        <v/>
      </c>
      <c r="N78" s="9" t="str">
        <f>IFERROR(N77/#REF!,"")</f>
        <v/>
      </c>
      <c r="O78" s="9" t="str">
        <f>IFERROR(O77/#REF!,"")</f>
        <v/>
      </c>
      <c r="P78" s="9" t="str">
        <f>IFERROR(P77/#REF!,"")</f>
        <v/>
      </c>
      <c r="Q78" s="9" t="str">
        <f>IFERROR(Q77/#REF!,"")</f>
        <v/>
      </c>
      <c r="R78" s="9" t="str">
        <f>IFERROR(R77/#REF!,"")</f>
        <v/>
      </c>
      <c r="S78" s="9" t="str">
        <f>IFERROR(S77/#REF!,"")</f>
        <v/>
      </c>
      <c r="T78" s="9" t="str">
        <f>IFERROR(T77/#REF!,"")</f>
        <v/>
      </c>
      <c r="U78" s="9" t="str">
        <f>IFERROR(U77/#REF!,"")</f>
        <v/>
      </c>
      <c r="V78" s="9" t="str">
        <f>IFERROR(V77/#REF!,"")</f>
        <v/>
      </c>
      <c r="W78" s="9" t="str">
        <f>IFERROR(W77/#REF!,"")</f>
        <v/>
      </c>
      <c r="X78" s="9" t="str">
        <f>IFERROR(X77/#REF!,"")</f>
        <v/>
      </c>
      <c r="Y78" s="9" t="str">
        <f>IFERROR(Y77/#REF!,"")</f>
        <v/>
      </c>
      <c r="Z78" s="9" t="str">
        <f>IFERROR(Z77/#REF!,"")</f>
        <v/>
      </c>
      <c r="AA78" s="9" t="str">
        <f>IFERROR(AA77/#REF!,"")</f>
        <v/>
      </c>
      <c r="AB78" s="9" t="str">
        <f>IFERROR(AB77/#REF!,"")</f>
        <v/>
      </c>
      <c r="AC78" s="9" t="str">
        <f>IFERROR(AC77/#REF!,"")</f>
        <v/>
      </c>
      <c r="AD78" s="9" t="str">
        <f>IFERROR(AD77/#REF!,"")</f>
        <v/>
      </c>
      <c r="AE78" s="9" t="str">
        <f>IFERROR(AE77/#REF!,"")</f>
        <v/>
      </c>
      <c r="AF78" s="9" t="str">
        <f>IFERROR(AF77/#REF!,"")</f>
        <v/>
      </c>
      <c r="AG78" s="9" t="str">
        <f>IFERROR(AG77/#REF!,"")</f>
        <v/>
      </c>
      <c r="AH78" s="9" t="str">
        <f>IFERROR(AH77/#REF!,"")</f>
        <v/>
      </c>
    </row>
    <row r="79" spans="2:34">
      <c r="B79" s="222">
        <f>SUM(D79:AG79)-AE79-X79-Q79-J79</f>
        <v>0</v>
      </c>
      <c r="C79" s="3" t="s">
        <v>48</v>
      </c>
      <c r="D79" s="200">
        <f>SUMIFS('Job Number'!$Q$2:$Q$290,'Job Number'!$A$2:$A$290,'Product Result'!D$1,'Job Number'!$E$2:$E$290,'Product Result'!$A$77)</f>
        <v>0</v>
      </c>
      <c r="E79" s="200">
        <f>SUMIFS('Job Number'!$Q$2:$Q$290,'Job Number'!$A$2:$A$290,'Product Result'!E$1,'Job Number'!$E$2:$E$290,'Product Result'!$A$77)</f>
        <v>0</v>
      </c>
      <c r="F79" s="200">
        <f>SUMIFS('Job Number'!$Q$2:$Q$290,'Job Number'!$A$2:$A$290,'Product Result'!F$1,'Job Number'!$E$2:$E$290,'Product Result'!$A$77)</f>
        <v>0</v>
      </c>
      <c r="G79" s="200">
        <f>SUMIFS('Job Number'!$Q$2:$Q$290,'Job Number'!$A$2:$A$290,'Product Result'!G$1,'Job Number'!$E$2:$E$290,'Product Result'!$A$77)</f>
        <v>0</v>
      </c>
      <c r="H79" s="200">
        <f>SUMIFS('Job Number'!$Q$2:$Q$290,'Job Number'!$A$2:$A$290,'Product Result'!H$1,'Job Number'!$E$2:$E$290,'Product Result'!$A$77)</f>
        <v>0</v>
      </c>
      <c r="I79" s="200">
        <f>SUMIFS('Job Number'!$Q$2:$Q$290,'Job Number'!$A$2:$A$290,'Product Result'!I$1,'Job Number'!$E$2:$E$290,'Product Result'!$A$77)</f>
        <v>0</v>
      </c>
      <c r="J79" s="200">
        <f>SUMIFS('Job Number'!$Q$2:$Q$290,'Job Number'!$A$2:$A$290,'Product Result'!J$1,'Job Number'!$E$2:$E$290,'Product Result'!$A$77)</f>
        <v>0</v>
      </c>
      <c r="K79" s="200">
        <f>SUMIFS('Job Number'!$Q$2:$Q$290,'Job Number'!$A$2:$A$290,'Product Result'!K$1,'Job Number'!$E$2:$E$290,'Product Result'!$A$77)</f>
        <v>0</v>
      </c>
      <c r="L79" s="200">
        <f>SUMIFS('Job Number'!$Q$2:$Q$290,'Job Number'!$A$2:$A$290,'Product Result'!L$1,'Job Number'!$E$2:$E$290,'Product Result'!$A$77)</f>
        <v>0</v>
      </c>
      <c r="M79" s="200">
        <f>SUMIFS('Job Number'!$Q$2:$Q$290,'Job Number'!$A$2:$A$290,'Product Result'!M$1,'Job Number'!$E$2:$E$290,'Product Result'!$A$77)</f>
        <v>0</v>
      </c>
      <c r="N79" s="200">
        <f>SUMIFS('Job Number'!$Q$2:$Q$290,'Job Number'!$A$2:$A$290,'Product Result'!N$1,'Job Number'!$E$2:$E$290,'Product Result'!$A$77)</f>
        <v>0</v>
      </c>
      <c r="O79" s="200">
        <f>SUMIFS('Job Number'!$Q$2:$Q$290,'Job Number'!$A$2:$A$290,'Product Result'!O$1,'Job Number'!$E$2:$E$290,'Product Result'!$A$77)</f>
        <v>0</v>
      </c>
      <c r="P79" s="200">
        <f>SUMIFS('Job Number'!$Q$2:$Q$290,'Job Number'!$A$2:$A$290,'Product Result'!P$1,'Job Number'!$E$2:$E$290,'Product Result'!$A$77)</f>
        <v>0</v>
      </c>
      <c r="Q79" s="200">
        <f>SUMIFS('Job Number'!$Q$2:$Q$290,'Job Number'!$A$2:$A$290,'Product Result'!Q$1,'Job Number'!$E$2:$E$290,'Product Result'!$A$77)</f>
        <v>0</v>
      </c>
      <c r="R79" s="200">
        <f>SUMIFS('Job Number'!$Q$2:$Q$290,'Job Number'!$A$2:$A$290,'Product Result'!R$1,'Job Number'!$E$2:$E$290,'Product Result'!$A$77)</f>
        <v>0</v>
      </c>
      <c r="S79" s="200">
        <f>SUMIFS('Job Number'!$Q$2:$Q$290,'Job Number'!$A$2:$A$290,'Product Result'!S$1,'Job Number'!$E$2:$E$290,'Product Result'!$A$77)</f>
        <v>0</v>
      </c>
      <c r="T79" s="200">
        <f>SUMIFS('Job Number'!$Q$2:$Q$290,'Job Number'!$A$2:$A$290,'Product Result'!T$1,'Job Number'!$E$2:$E$290,'Product Result'!$A$77)</f>
        <v>0</v>
      </c>
      <c r="U79" s="200">
        <f>SUMIFS('Job Number'!$Q$2:$Q$290,'Job Number'!$A$2:$A$290,'Product Result'!U$1,'Job Number'!$E$2:$E$290,'Product Result'!$A$77)</f>
        <v>0</v>
      </c>
      <c r="V79" s="200">
        <f>SUMIFS('Job Number'!$Q$2:$Q$290,'Job Number'!$A$2:$A$290,'Product Result'!V$1,'Job Number'!$E$2:$E$290,'Product Result'!$A$77)</f>
        <v>0</v>
      </c>
      <c r="W79" s="200">
        <f>SUMIFS('Job Number'!$Q$2:$Q$290,'Job Number'!$A$2:$A$290,'Product Result'!W$1,'Job Number'!$E$2:$E$290,'Product Result'!$A$77)</f>
        <v>0</v>
      </c>
      <c r="X79" s="200">
        <f>SUMIFS('Job Number'!$Q$2:$Q$290,'Job Number'!$A$2:$A$290,'Product Result'!X$1,'Job Number'!$E$2:$E$290,'Product Result'!$A$77)</f>
        <v>0</v>
      </c>
      <c r="Y79" s="200">
        <f>SUMIFS('Job Number'!$Q$2:$Q$290,'Job Number'!$A$2:$A$290,'Product Result'!Y$1,'Job Number'!$E$2:$E$290,'Product Result'!$A$77)</f>
        <v>0</v>
      </c>
      <c r="Z79" s="200">
        <f>SUMIFS('Job Number'!$Q$2:$Q$290,'Job Number'!$A$2:$A$290,'Product Result'!Z$1,'Job Number'!$E$2:$E$290,'Product Result'!$A$77)</f>
        <v>0</v>
      </c>
      <c r="AA79" s="200">
        <f>SUMIFS('Job Number'!$Q$2:$Q$290,'Job Number'!$A$2:$A$290,'Product Result'!AA$1,'Job Number'!$E$2:$E$290,'Product Result'!$A$77)</f>
        <v>0</v>
      </c>
      <c r="AB79" s="200">
        <f>SUMIFS('Job Number'!$Q$2:$Q$290,'Job Number'!$A$2:$A$290,'Product Result'!AB$1,'Job Number'!$E$2:$E$290,'Product Result'!$A$77)</f>
        <v>0</v>
      </c>
      <c r="AC79" s="200">
        <f>SUMIFS('Job Number'!$Q$2:$Q$290,'Job Number'!$A$2:$A$290,'Product Result'!AC$1,'Job Number'!$E$2:$E$290,'Product Result'!$A$77)</f>
        <v>0</v>
      </c>
      <c r="AD79" s="200">
        <f>SUMIFS('Job Number'!$Q$2:$Q$290,'Job Number'!$A$2:$A$290,'Product Result'!AD$1,'Job Number'!$E$2:$E$290,'Product Result'!$A$77)</f>
        <v>0</v>
      </c>
      <c r="AE79" s="200">
        <f>SUMIFS('Job Number'!$Q$2:$Q$290,'Job Number'!$A$2:$A$290,'Product Result'!AE$1,'Job Number'!$E$2:$E$290,'Product Result'!$A$77)</f>
        <v>0</v>
      </c>
      <c r="AF79" s="200">
        <f>SUMIFS('Job Number'!$Q$2:$Q$290,'Job Number'!$A$2:$A$290,'Product Result'!AF$1,'Job Number'!$E$2:$E$290,'Product Result'!$A$77)</f>
        <v>0</v>
      </c>
      <c r="AG79" s="200">
        <f>SUMIFS('Job Number'!$Q$2:$Q$290,'Job Number'!$A$2:$A$290,'Product Result'!AG$1,'Job Number'!$E$2:$E$290,'Product Result'!$A$77)</f>
        <v>0</v>
      </c>
      <c r="AH79" s="200">
        <f>SUMIFS('Job Number'!$Q$2:$Q$290,'Job Number'!$A$2:$A$290,'Product Result'!AH$1,'Job Number'!$E$2:$E$290,'Product Result'!$A$77)</f>
        <v>0</v>
      </c>
    </row>
    <row r="80" ht="15.75" spans="2:34">
      <c r="B80" s="221">
        <f>IFERROR(B79/B77,0)</f>
        <v>0</v>
      </c>
      <c r="C80" s="3" t="s">
        <v>49</v>
      </c>
      <c r="D80" s="223" t="str">
        <f t="shared" ref="D80:AH80" si="15">IFERROR(D79/D77,"")</f>
        <v/>
      </c>
      <c r="E80" s="223">
        <f t="shared" si="15"/>
        <v>0</v>
      </c>
      <c r="F80" s="223" t="str">
        <f t="shared" si="15"/>
        <v/>
      </c>
      <c r="G80" s="223" t="str">
        <f t="shared" si="15"/>
        <v/>
      </c>
      <c r="H80" s="223" t="str">
        <f t="shared" si="15"/>
        <v/>
      </c>
      <c r="I80" s="223" t="str">
        <f t="shared" si="15"/>
        <v/>
      </c>
      <c r="J80" s="223" t="str">
        <f t="shared" si="15"/>
        <v/>
      </c>
      <c r="K80" s="223" t="str">
        <f t="shared" si="15"/>
        <v/>
      </c>
      <c r="L80" s="223" t="str">
        <f t="shared" si="15"/>
        <v/>
      </c>
      <c r="M80" s="223" t="str">
        <f t="shared" si="15"/>
        <v/>
      </c>
      <c r="N80" s="223" t="str">
        <f t="shared" si="15"/>
        <v/>
      </c>
      <c r="O80" s="223" t="str">
        <f t="shared" si="15"/>
        <v/>
      </c>
      <c r="P80" s="223" t="str">
        <f t="shared" si="15"/>
        <v/>
      </c>
      <c r="Q80" s="223" t="str">
        <f t="shared" si="15"/>
        <v/>
      </c>
      <c r="R80" s="223" t="str">
        <f t="shared" si="15"/>
        <v/>
      </c>
      <c r="S80" s="223" t="str">
        <f t="shared" si="15"/>
        <v/>
      </c>
      <c r="T80" s="223" t="str">
        <f t="shared" si="15"/>
        <v/>
      </c>
      <c r="U80" s="223" t="str">
        <f t="shared" si="15"/>
        <v/>
      </c>
      <c r="V80" s="223" t="str">
        <f t="shared" si="15"/>
        <v/>
      </c>
      <c r="W80" s="223" t="str">
        <f t="shared" si="15"/>
        <v/>
      </c>
      <c r="X80" s="223" t="str">
        <f t="shared" si="15"/>
        <v/>
      </c>
      <c r="Y80" s="223" t="str">
        <f t="shared" si="15"/>
        <v/>
      </c>
      <c r="Z80" s="223" t="str">
        <f t="shared" si="15"/>
        <v/>
      </c>
      <c r="AA80" s="223" t="str">
        <f t="shared" si="15"/>
        <v/>
      </c>
      <c r="AB80" s="223">
        <f t="shared" si="15"/>
        <v>0</v>
      </c>
      <c r="AC80" s="223">
        <f t="shared" si="15"/>
        <v>0</v>
      </c>
      <c r="AD80" s="223">
        <f t="shared" si="15"/>
        <v>0</v>
      </c>
      <c r="AE80" s="223" t="str">
        <f t="shared" si="15"/>
        <v/>
      </c>
      <c r="AF80" s="223" t="str">
        <f t="shared" si="15"/>
        <v/>
      </c>
      <c r="AG80" s="223" t="str">
        <f t="shared" si="15"/>
        <v/>
      </c>
      <c r="AH80" s="223" t="str">
        <f t="shared" si="15"/>
        <v/>
      </c>
    </row>
    <row r="81" ht="15.75" spans="4:34"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</row>
    <row r="82" spans="1:34">
      <c r="A82" s="226" t="str">
        <f>'FG TYPE'!B23</f>
        <v>W03-25040027-Y</v>
      </c>
      <c r="B82" s="222">
        <f>SUM(D82:AG82)</f>
        <v>0</v>
      </c>
      <c r="C82" s="3" t="s">
        <v>46</v>
      </c>
      <c r="D82" s="200">
        <f>SUMIFS('Job Number'!$K$2:$K$290,'Job Number'!$A$2:$A$290,'Product Result'!D$1,'Job Number'!$E$2:$E$290,'Product Result'!$A$82)</f>
        <v>0</v>
      </c>
      <c r="E82" s="200">
        <f>SUMIFS('Job Number'!$K$2:$K$290,'Job Number'!$A$2:$A$290,'Product Result'!E$1,'Job Number'!$E$2:$E$290,'Product Result'!$A$82)</f>
        <v>0</v>
      </c>
      <c r="F82" s="200">
        <f>SUMIFS('Job Number'!$K$2:$K$290,'Job Number'!$A$2:$A$290,'Product Result'!F$1,'Job Number'!$E$2:$E$290,'Product Result'!$A$82)</f>
        <v>0</v>
      </c>
      <c r="G82" s="200">
        <f>SUMIFS('Job Number'!$K$2:$K$290,'Job Number'!$A$2:$A$290,'Product Result'!G$1,'Job Number'!$E$2:$E$290,'Product Result'!$A$82)</f>
        <v>0</v>
      </c>
      <c r="H82" s="200">
        <f>SUMIFS('Job Number'!$K$2:$K$290,'Job Number'!$A$2:$A$290,'Product Result'!H$1,'Job Number'!$E$2:$E$290,'Product Result'!$A$82)</f>
        <v>0</v>
      </c>
      <c r="I82" s="200">
        <f>SUMIFS('Job Number'!$K$2:$K$290,'Job Number'!$A$2:$A$290,'Product Result'!I$1,'Job Number'!$E$2:$E$290,'Product Result'!$A$82)</f>
        <v>0</v>
      </c>
      <c r="J82" s="200">
        <f>SUMIFS('Job Number'!$K$2:$K$290,'Job Number'!$A$2:$A$290,'Product Result'!J$1,'Job Number'!$E$2:$E$290,'Product Result'!$A$82)</f>
        <v>0</v>
      </c>
      <c r="K82" s="200">
        <f>SUMIFS('Job Number'!$K$2:$K$290,'Job Number'!$A$2:$A$290,'Product Result'!K$1,'Job Number'!$E$2:$E$290,'Product Result'!$A$82)</f>
        <v>0</v>
      </c>
      <c r="L82" s="200">
        <f>SUMIFS('Job Number'!$K$2:$K$290,'Job Number'!$A$2:$A$290,'Product Result'!L$1,'Job Number'!$E$2:$E$290,'Product Result'!$A$82)</f>
        <v>0</v>
      </c>
      <c r="M82" s="200">
        <f>SUMIFS('Job Number'!$K$2:$K$290,'Job Number'!$A$2:$A$290,'Product Result'!M$1,'Job Number'!$E$2:$E$290,'Product Result'!$A$82)</f>
        <v>0</v>
      </c>
      <c r="N82" s="200">
        <f>SUMIFS('Job Number'!$K$2:$K$290,'Job Number'!$A$2:$A$290,'Product Result'!N$1,'Job Number'!$E$2:$E$290,'Product Result'!$A$82)</f>
        <v>0</v>
      </c>
      <c r="O82" s="200">
        <f>SUMIFS('Job Number'!$K$2:$K$290,'Job Number'!$A$2:$A$290,'Product Result'!O$1,'Job Number'!$E$2:$E$290,'Product Result'!$A$82)</f>
        <v>0</v>
      </c>
      <c r="P82" s="200">
        <f>SUMIFS('Job Number'!$K$2:$K$290,'Job Number'!$A$2:$A$290,'Product Result'!P$1,'Job Number'!$E$2:$E$290,'Product Result'!$A$82)</f>
        <v>0</v>
      </c>
      <c r="Q82" s="200">
        <f>SUMIFS('Job Number'!$K$2:$K$290,'Job Number'!$A$2:$A$290,'Product Result'!Q$1,'Job Number'!$E$2:$E$290,'Product Result'!$A$82)</f>
        <v>0</v>
      </c>
      <c r="R82" s="200">
        <f>SUMIFS('Job Number'!$K$2:$K$290,'Job Number'!$A$2:$A$290,'Product Result'!R$1,'Job Number'!$E$2:$E$290,'Product Result'!$A$82)</f>
        <v>0</v>
      </c>
      <c r="S82" s="200">
        <f>SUMIFS('Job Number'!$K$2:$K$290,'Job Number'!$A$2:$A$290,'Product Result'!S$1,'Job Number'!$E$2:$E$290,'Product Result'!$A$82)</f>
        <v>0</v>
      </c>
      <c r="T82" s="200">
        <f>SUMIFS('Job Number'!$K$2:$K$290,'Job Number'!$A$2:$A$290,'Product Result'!T$1,'Job Number'!$E$2:$E$290,'Product Result'!$A$82)</f>
        <v>0</v>
      </c>
      <c r="U82" s="200">
        <f>SUMIFS('Job Number'!$K$2:$K$290,'Job Number'!$A$2:$A$290,'Product Result'!U$1,'Job Number'!$E$2:$E$290,'Product Result'!$A$82)</f>
        <v>0</v>
      </c>
      <c r="V82" s="200">
        <f>SUMIFS('Job Number'!$K$2:$K$290,'Job Number'!$A$2:$A$290,'Product Result'!V$1,'Job Number'!$E$2:$E$290,'Product Result'!$A$82)</f>
        <v>0</v>
      </c>
      <c r="W82" s="200">
        <f>SUMIFS('Job Number'!$K$2:$K$290,'Job Number'!$A$2:$A$290,'Product Result'!W$1,'Job Number'!$E$2:$E$290,'Product Result'!$A$82)</f>
        <v>0</v>
      </c>
      <c r="X82" s="200">
        <f>SUMIFS('Job Number'!$K$2:$K$290,'Job Number'!$A$2:$A$290,'Product Result'!X$1,'Job Number'!$E$2:$E$290,'Product Result'!$A$82)</f>
        <v>0</v>
      </c>
      <c r="Y82" s="200">
        <f>SUMIFS('Job Number'!$K$2:$K$290,'Job Number'!$A$2:$A$290,'Product Result'!Y$1,'Job Number'!$E$2:$E$290,'Product Result'!$A$82)</f>
        <v>0</v>
      </c>
      <c r="Z82" s="200">
        <f>SUMIFS('Job Number'!$K$2:$K$290,'Job Number'!$A$2:$A$290,'Product Result'!Z$1,'Job Number'!$E$2:$E$290,'Product Result'!$A$82)</f>
        <v>0</v>
      </c>
      <c r="AA82" s="200">
        <f>SUMIFS('Job Number'!$K$2:$K$290,'Job Number'!$A$2:$A$290,'Product Result'!AA$1,'Job Number'!$E$2:$E$290,'Product Result'!$A$82)</f>
        <v>0</v>
      </c>
      <c r="AB82" s="200">
        <f>SUMIFS('Job Number'!$K$2:$K$290,'Job Number'!$A$2:$A$290,'Product Result'!AB$1,'Job Number'!$E$2:$E$290,'Product Result'!$A$82)</f>
        <v>0</v>
      </c>
      <c r="AC82" s="200">
        <f>SUMIFS('Job Number'!$K$2:$K$290,'Job Number'!$A$2:$A$290,'Product Result'!AC$1,'Job Number'!$E$2:$E$290,'Product Result'!$A$82)</f>
        <v>0</v>
      </c>
      <c r="AD82" s="200">
        <f>SUMIFS('Job Number'!$K$2:$K$290,'Job Number'!$A$2:$A$290,'Product Result'!AD$1,'Job Number'!$E$2:$E$290,'Product Result'!$A$82)</f>
        <v>0</v>
      </c>
      <c r="AE82" s="200">
        <f>SUMIFS('Job Number'!$K$2:$K$290,'Job Number'!$A$2:$A$290,'Product Result'!AE$1,'Job Number'!$E$2:$E$290,'Product Result'!$A$82)</f>
        <v>0</v>
      </c>
      <c r="AF82" s="200">
        <f>SUMIFS('Job Number'!$K$2:$K$290,'Job Number'!$A$2:$A$290,'Product Result'!AF$1,'Job Number'!$E$2:$E$290,'Product Result'!$A$82)</f>
        <v>0</v>
      </c>
      <c r="AG82" s="200">
        <f>SUMIFS('Job Number'!$K$2:$K$290,'Job Number'!$A$2:$A$290,'Product Result'!AG$1,'Job Number'!$E$2:$E$290,'Product Result'!$A$82)</f>
        <v>0</v>
      </c>
      <c r="AH82" s="200">
        <f>SUMIFS('Job Number'!$K$2:$K$290,'Job Number'!$A$2:$A$290,'Product Result'!AH$1,'Job Number'!$E$2:$E$290,'Product Result'!$A$82)</f>
        <v>0</v>
      </c>
    </row>
    <row r="83" spans="1:34">
      <c r="A83" s="226" t="str">
        <f>'FG TYPE'!C23</f>
        <v>28#*2C+24#*2C+AL+D+</v>
      </c>
      <c r="B83" s="221">
        <f>IFERROR(B82/#REF!,0)</f>
        <v>0</v>
      </c>
      <c r="C83" s="3" t="s">
        <v>47</v>
      </c>
      <c r="D83" s="9" t="str">
        <f>IFERROR(D82/#REF!,"")</f>
        <v/>
      </c>
      <c r="E83" s="9" t="str">
        <f>IFERROR(E82/#REF!,"")</f>
        <v/>
      </c>
      <c r="F83" s="9" t="str">
        <f>IFERROR(F82/#REF!,"")</f>
        <v/>
      </c>
      <c r="G83" s="9" t="str">
        <f>IFERROR(G82/#REF!,"")</f>
        <v/>
      </c>
      <c r="H83" s="9" t="str">
        <f>IFERROR(H82/#REF!,"")</f>
        <v/>
      </c>
      <c r="I83" s="9" t="str">
        <f>IFERROR(I82/#REF!,"")</f>
        <v/>
      </c>
      <c r="J83" s="9" t="str">
        <f>IFERROR(J82/#REF!,"")</f>
        <v/>
      </c>
      <c r="K83" s="9" t="str">
        <f>IFERROR(K82/#REF!,"")</f>
        <v/>
      </c>
      <c r="L83" s="9" t="str">
        <f>IFERROR(L82/#REF!,"")</f>
        <v/>
      </c>
      <c r="M83" s="9" t="str">
        <f>IFERROR(M82/#REF!,"")</f>
        <v/>
      </c>
      <c r="N83" s="9" t="str">
        <f>IFERROR(N82/#REF!,"")</f>
        <v/>
      </c>
      <c r="O83" s="9" t="str">
        <f>IFERROR(O82/#REF!,"")</f>
        <v/>
      </c>
      <c r="P83" s="9" t="str">
        <f>IFERROR(P82/#REF!,"")</f>
        <v/>
      </c>
      <c r="Q83" s="9" t="str">
        <f>IFERROR(Q82/#REF!,"")</f>
        <v/>
      </c>
      <c r="R83" s="9" t="str">
        <f>IFERROR(R82/#REF!,"")</f>
        <v/>
      </c>
      <c r="S83" s="9" t="str">
        <f>IFERROR(S82/#REF!,"")</f>
        <v/>
      </c>
      <c r="T83" s="9" t="str">
        <f>IFERROR(T82/#REF!,"")</f>
        <v/>
      </c>
      <c r="U83" s="9" t="str">
        <f>IFERROR(U82/#REF!,"")</f>
        <v/>
      </c>
      <c r="V83" s="9" t="str">
        <f>IFERROR(V82/#REF!,"")</f>
        <v/>
      </c>
      <c r="W83" s="9" t="str">
        <f>IFERROR(W82/#REF!,"")</f>
        <v/>
      </c>
      <c r="X83" s="9" t="str">
        <f>IFERROR(X82/#REF!,"")</f>
        <v/>
      </c>
      <c r="Y83" s="9" t="str">
        <f>IFERROR(Y82/#REF!,"")</f>
        <v/>
      </c>
      <c r="Z83" s="9" t="str">
        <f>IFERROR(Z82/#REF!,"")</f>
        <v/>
      </c>
      <c r="AA83" s="9" t="str">
        <f>IFERROR(AA82/#REF!,"")</f>
        <v/>
      </c>
      <c r="AB83" s="9" t="str">
        <f>IFERROR(AB82/#REF!,"")</f>
        <v/>
      </c>
      <c r="AC83" s="9" t="str">
        <f>IFERROR(AC82/#REF!,"")</f>
        <v/>
      </c>
      <c r="AD83" s="9" t="str">
        <f>IFERROR(AD82/#REF!,"")</f>
        <v/>
      </c>
      <c r="AE83" s="9" t="str">
        <f>IFERROR(AE82/#REF!,"")</f>
        <v/>
      </c>
      <c r="AF83" s="9" t="str">
        <f>IFERROR(AF82/#REF!,"")</f>
        <v/>
      </c>
      <c r="AG83" s="9" t="str">
        <f>IFERROR(AG82/#REF!,"")</f>
        <v/>
      </c>
      <c r="AH83" s="9" t="str">
        <f>IFERROR(AH82/#REF!,"")</f>
        <v/>
      </c>
    </row>
    <row r="84" spans="2:34">
      <c r="B84" s="222">
        <f>SUM(D84:AG84)-AE84-X84-Q84-J84</f>
        <v>0</v>
      </c>
      <c r="C84" s="3" t="s">
        <v>48</v>
      </c>
      <c r="D84" s="200">
        <f>SUMIFS('Job Number'!$Q$2:$Q$290,'Job Number'!$A$2:$A$290,'Product Result'!D$1,'Job Number'!$E$2:$E$290,'Product Result'!$A$82)</f>
        <v>0</v>
      </c>
      <c r="E84" s="200">
        <f>SUMIFS('Job Number'!$Q$2:$Q$290,'Job Number'!$A$2:$A$290,'Product Result'!E$1,'Job Number'!$E$2:$E$290,'Product Result'!$A$82)</f>
        <v>0</v>
      </c>
      <c r="F84" s="200">
        <f>SUMIFS('Job Number'!$Q$2:$Q$290,'Job Number'!$A$2:$A$290,'Product Result'!F$1,'Job Number'!$E$2:$E$290,'Product Result'!$A$82)</f>
        <v>0</v>
      </c>
      <c r="G84" s="200">
        <f>SUMIFS('Job Number'!$Q$2:$Q$290,'Job Number'!$A$2:$A$290,'Product Result'!G$1,'Job Number'!$E$2:$E$290,'Product Result'!$A$82)</f>
        <v>0</v>
      </c>
      <c r="H84" s="200">
        <f>SUMIFS('Job Number'!$Q$2:$Q$290,'Job Number'!$A$2:$A$290,'Product Result'!H$1,'Job Number'!$E$2:$E$290,'Product Result'!$A$82)</f>
        <v>0</v>
      </c>
      <c r="I84" s="200">
        <f>SUMIFS('Job Number'!$Q$2:$Q$290,'Job Number'!$A$2:$A$290,'Product Result'!I$1,'Job Number'!$E$2:$E$290,'Product Result'!$A$82)</f>
        <v>0</v>
      </c>
      <c r="J84" s="200">
        <f>SUMIFS('Job Number'!$Q$2:$Q$290,'Job Number'!$A$2:$A$290,'Product Result'!J$1,'Job Number'!$E$2:$E$290,'Product Result'!$A$82)</f>
        <v>0</v>
      </c>
      <c r="K84" s="200">
        <f>SUMIFS('Job Number'!$Q$2:$Q$290,'Job Number'!$A$2:$A$290,'Product Result'!K$1,'Job Number'!$E$2:$E$290,'Product Result'!$A$82)</f>
        <v>0</v>
      </c>
      <c r="L84" s="200">
        <f>SUMIFS('Job Number'!$Q$2:$Q$290,'Job Number'!$A$2:$A$290,'Product Result'!L$1,'Job Number'!$E$2:$E$290,'Product Result'!$A$82)</f>
        <v>0</v>
      </c>
      <c r="M84" s="200">
        <f>SUMIFS('Job Number'!$Q$2:$Q$290,'Job Number'!$A$2:$A$290,'Product Result'!M$1,'Job Number'!$E$2:$E$290,'Product Result'!$A$82)</f>
        <v>0</v>
      </c>
      <c r="N84" s="200">
        <f>SUMIFS('Job Number'!$Q$2:$Q$290,'Job Number'!$A$2:$A$290,'Product Result'!N$1,'Job Number'!$E$2:$E$290,'Product Result'!$A$82)</f>
        <v>0</v>
      </c>
      <c r="O84" s="200">
        <f>SUMIFS('Job Number'!$Q$2:$Q$290,'Job Number'!$A$2:$A$290,'Product Result'!O$1,'Job Number'!$E$2:$E$290,'Product Result'!$A$82)</f>
        <v>0</v>
      </c>
      <c r="P84" s="200">
        <f>SUMIFS('Job Number'!$Q$2:$Q$290,'Job Number'!$A$2:$A$290,'Product Result'!P$1,'Job Number'!$E$2:$E$290,'Product Result'!$A$82)</f>
        <v>0</v>
      </c>
      <c r="Q84" s="200">
        <f>SUMIFS('Job Number'!$Q$2:$Q$290,'Job Number'!$A$2:$A$290,'Product Result'!Q$1,'Job Number'!$E$2:$E$290,'Product Result'!$A$82)</f>
        <v>0</v>
      </c>
      <c r="R84" s="200">
        <f>SUMIFS('Job Number'!$Q$2:$Q$290,'Job Number'!$A$2:$A$290,'Product Result'!R$1,'Job Number'!$E$2:$E$290,'Product Result'!$A$82)</f>
        <v>0</v>
      </c>
      <c r="S84" s="200">
        <f>SUMIFS('Job Number'!$Q$2:$Q$290,'Job Number'!$A$2:$A$290,'Product Result'!S$1,'Job Number'!$E$2:$E$290,'Product Result'!$A$82)</f>
        <v>0</v>
      </c>
      <c r="T84" s="200">
        <f>SUMIFS('Job Number'!$Q$2:$Q$290,'Job Number'!$A$2:$A$290,'Product Result'!T$1,'Job Number'!$E$2:$E$290,'Product Result'!$A$82)</f>
        <v>0</v>
      </c>
      <c r="U84" s="200">
        <f>SUMIFS('Job Number'!$Q$2:$Q$290,'Job Number'!$A$2:$A$290,'Product Result'!U$1,'Job Number'!$E$2:$E$290,'Product Result'!$A$82)</f>
        <v>0</v>
      </c>
      <c r="V84" s="200">
        <f>SUMIFS('Job Number'!$Q$2:$Q$290,'Job Number'!$A$2:$A$290,'Product Result'!V$1,'Job Number'!$E$2:$E$290,'Product Result'!$A$82)</f>
        <v>0</v>
      </c>
      <c r="W84" s="200">
        <f>SUMIFS('Job Number'!$Q$2:$Q$290,'Job Number'!$A$2:$A$290,'Product Result'!W$1,'Job Number'!$E$2:$E$290,'Product Result'!$A$82)</f>
        <v>0</v>
      </c>
      <c r="X84" s="200">
        <f>SUMIFS('Job Number'!$Q$2:$Q$290,'Job Number'!$A$2:$A$290,'Product Result'!X$1,'Job Number'!$E$2:$E$290,'Product Result'!$A$82)</f>
        <v>0</v>
      </c>
      <c r="Y84" s="200">
        <f>SUMIFS('Job Number'!$Q$2:$Q$290,'Job Number'!$A$2:$A$290,'Product Result'!Y$1,'Job Number'!$E$2:$E$290,'Product Result'!$A$82)</f>
        <v>0</v>
      </c>
      <c r="Z84" s="200">
        <f>SUMIFS('Job Number'!$Q$2:$Q$290,'Job Number'!$A$2:$A$290,'Product Result'!Z$1,'Job Number'!$E$2:$E$290,'Product Result'!$A$82)</f>
        <v>0</v>
      </c>
      <c r="AA84" s="200">
        <f>SUMIFS('Job Number'!$Q$2:$Q$290,'Job Number'!$A$2:$A$290,'Product Result'!AA$1,'Job Number'!$E$2:$E$290,'Product Result'!$A$82)</f>
        <v>0</v>
      </c>
      <c r="AB84" s="200">
        <f>SUMIFS('Job Number'!$Q$2:$Q$290,'Job Number'!$A$2:$A$290,'Product Result'!AB$1,'Job Number'!$E$2:$E$290,'Product Result'!$A$82)</f>
        <v>0</v>
      </c>
      <c r="AC84" s="200">
        <f>SUMIFS('Job Number'!$Q$2:$Q$290,'Job Number'!$A$2:$A$290,'Product Result'!AC$1,'Job Number'!$E$2:$E$290,'Product Result'!$A$82)</f>
        <v>0</v>
      </c>
      <c r="AD84" s="200">
        <f>SUMIFS('Job Number'!$Q$2:$Q$290,'Job Number'!$A$2:$A$290,'Product Result'!AD$1,'Job Number'!$E$2:$E$290,'Product Result'!$A$82)</f>
        <v>0</v>
      </c>
      <c r="AE84" s="200">
        <f>SUMIFS('Job Number'!$Q$2:$Q$290,'Job Number'!$A$2:$A$290,'Product Result'!AE$1,'Job Number'!$E$2:$E$290,'Product Result'!$A$82)</f>
        <v>0</v>
      </c>
      <c r="AF84" s="200">
        <f>SUMIFS('Job Number'!$Q$2:$Q$290,'Job Number'!$A$2:$A$290,'Product Result'!AF$1,'Job Number'!$E$2:$E$290,'Product Result'!$A$82)</f>
        <v>0</v>
      </c>
      <c r="AG84" s="200">
        <f>SUMIFS('Job Number'!$Q$2:$Q$290,'Job Number'!$A$2:$A$290,'Product Result'!AG$1,'Job Number'!$E$2:$E$290,'Product Result'!$A$82)</f>
        <v>0</v>
      </c>
      <c r="AH84" s="200">
        <f>SUMIFS('Job Number'!$Q$2:$Q$290,'Job Number'!$A$2:$A$290,'Product Result'!AH$1,'Job Number'!$E$2:$E$290,'Product Result'!$A$82)</f>
        <v>0</v>
      </c>
    </row>
    <row r="85" ht="15.75" spans="2:34">
      <c r="B85" s="221">
        <f>IFERROR(B84/B82,0)</f>
        <v>0</v>
      </c>
      <c r="C85" s="3" t="s">
        <v>49</v>
      </c>
      <c r="D85" s="223" t="str">
        <f t="shared" ref="D85:AH85" si="16">IFERROR(D84/D82,"")</f>
        <v/>
      </c>
      <c r="E85" s="223" t="str">
        <f t="shared" si="16"/>
        <v/>
      </c>
      <c r="F85" s="223" t="str">
        <f t="shared" si="16"/>
        <v/>
      </c>
      <c r="G85" s="223" t="str">
        <f t="shared" si="16"/>
        <v/>
      </c>
      <c r="H85" s="223" t="str">
        <f t="shared" si="16"/>
        <v/>
      </c>
      <c r="I85" s="223" t="str">
        <f t="shared" si="16"/>
        <v/>
      </c>
      <c r="J85" s="223" t="str">
        <f t="shared" si="16"/>
        <v/>
      </c>
      <c r="K85" s="223" t="str">
        <f t="shared" si="16"/>
        <v/>
      </c>
      <c r="L85" s="223" t="str">
        <f t="shared" si="16"/>
        <v/>
      </c>
      <c r="M85" s="223" t="str">
        <f t="shared" si="16"/>
        <v/>
      </c>
      <c r="N85" s="223" t="str">
        <f t="shared" si="16"/>
        <v/>
      </c>
      <c r="O85" s="223" t="str">
        <f t="shared" si="16"/>
        <v/>
      </c>
      <c r="P85" s="223" t="str">
        <f t="shared" si="16"/>
        <v/>
      </c>
      <c r="Q85" s="223" t="str">
        <f t="shared" si="16"/>
        <v/>
      </c>
      <c r="R85" s="223" t="str">
        <f t="shared" si="16"/>
        <v/>
      </c>
      <c r="S85" s="223" t="str">
        <f t="shared" si="16"/>
        <v/>
      </c>
      <c r="T85" s="223" t="str">
        <f t="shared" si="16"/>
        <v/>
      </c>
      <c r="U85" s="223" t="str">
        <f t="shared" si="16"/>
        <v/>
      </c>
      <c r="V85" s="223" t="str">
        <f t="shared" si="16"/>
        <v/>
      </c>
      <c r="W85" s="223" t="str">
        <f t="shared" si="16"/>
        <v/>
      </c>
      <c r="X85" s="223" t="str">
        <f t="shared" si="16"/>
        <v/>
      </c>
      <c r="Y85" s="223" t="str">
        <f t="shared" si="16"/>
        <v/>
      </c>
      <c r="Z85" s="223" t="str">
        <f t="shared" si="16"/>
        <v/>
      </c>
      <c r="AA85" s="223" t="str">
        <f t="shared" si="16"/>
        <v/>
      </c>
      <c r="AB85" s="223" t="str">
        <f t="shared" si="16"/>
        <v/>
      </c>
      <c r="AC85" s="223" t="str">
        <f t="shared" si="16"/>
        <v/>
      </c>
      <c r="AD85" s="223" t="str">
        <f t="shared" si="16"/>
        <v/>
      </c>
      <c r="AE85" s="223" t="str">
        <f t="shared" si="16"/>
        <v/>
      </c>
      <c r="AF85" s="223" t="str">
        <f t="shared" si="16"/>
        <v/>
      </c>
      <c r="AG85" s="223" t="str">
        <f t="shared" si="16"/>
        <v/>
      </c>
      <c r="AH85" s="223" t="str">
        <f t="shared" si="16"/>
        <v/>
      </c>
    </row>
    <row r="86" ht="15.75" spans="4:34"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</row>
    <row r="87" spans="1:34">
      <c r="A87" s="226" t="str">
        <f>'FG TYPE'!B24</f>
        <v>W03-25040028-Y</v>
      </c>
      <c r="B87" s="222">
        <f>SUM(D87:AG87)</f>
        <v>9348</v>
      </c>
      <c r="C87" s="3" t="s">
        <v>46</v>
      </c>
      <c r="D87" s="200">
        <f>SUMIFS('Job Number'!$K$2:$K$290,'Job Number'!$A$2:$A$290,'Product Result'!D$1,'Job Number'!$E$2:$E$290,'Product Result'!$A$87)</f>
        <v>0</v>
      </c>
      <c r="E87" s="200">
        <f>SUMIFS('Job Number'!$K$2:$K$290,'Job Number'!$A$2:$A$290,'Product Result'!E$1,'Job Number'!$E$2:$E$290,'Product Result'!$A$87)</f>
        <v>0</v>
      </c>
      <c r="F87" s="200">
        <f>SUMIFS('Job Number'!$K$2:$K$290,'Job Number'!$A$2:$A$290,'Product Result'!F$1,'Job Number'!$E$2:$E$290,'Product Result'!$A$87)</f>
        <v>0</v>
      </c>
      <c r="G87" s="200">
        <f>SUMIFS('Job Number'!$K$2:$K$290,'Job Number'!$A$2:$A$290,'Product Result'!G$1,'Job Number'!$E$2:$E$290,'Product Result'!$A$87)</f>
        <v>0</v>
      </c>
      <c r="H87" s="200">
        <f>SUMIFS('Job Number'!$K$2:$K$290,'Job Number'!$A$2:$A$290,'Product Result'!H$1,'Job Number'!$E$2:$E$290,'Product Result'!$A$87)</f>
        <v>0</v>
      </c>
      <c r="I87" s="200">
        <f>SUMIFS('Job Number'!$K$2:$K$290,'Job Number'!$A$2:$A$290,'Product Result'!I$1,'Job Number'!$E$2:$E$290,'Product Result'!$A$87)</f>
        <v>0</v>
      </c>
      <c r="J87" s="200">
        <f>SUMIFS('Job Number'!$K$2:$K$290,'Job Number'!$A$2:$A$290,'Product Result'!J$1,'Job Number'!$E$2:$E$290,'Product Result'!$A$87)</f>
        <v>0</v>
      </c>
      <c r="K87" s="200">
        <f>SUMIFS('Job Number'!$K$2:$K$290,'Job Number'!$A$2:$A$290,'Product Result'!K$1,'Job Number'!$E$2:$E$290,'Product Result'!$A$87)</f>
        <v>0</v>
      </c>
      <c r="L87" s="200">
        <f>SUMIFS('Job Number'!$K$2:$K$290,'Job Number'!$A$2:$A$290,'Product Result'!L$1,'Job Number'!$E$2:$E$290,'Product Result'!$A$87)</f>
        <v>0</v>
      </c>
      <c r="M87" s="200">
        <f>SUMIFS('Job Number'!$K$2:$K$290,'Job Number'!$A$2:$A$290,'Product Result'!M$1,'Job Number'!$E$2:$E$290,'Product Result'!$A$87)</f>
        <v>0</v>
      </c>
      <c r="N87" s="200">
        <f>SUMIFS('Job Number'!$K$2:$K$290,'Job Number'!$A$2:$A$290,'Product Result'!N$1,'Job Number'!$E$2:$E$290,'Product Result'!$A$87)</f>
        <v>0</v>
      </c>
      <c r="O87" s="200">
        <f>SUMIFS('Job Number'!$K$2:$K$290,'Job Number'!$A$2:$A$290,'Product Result'!O$1,'Job Number'!$E$2:$E$290,'Product Result'!$A$87)</f>
        <v>0</v>
      </c>
      <c r="P87" s="200">
        <f>SUMIFS('Job Number'!$K$2:$K$290,'Job Number'!$A$2:$A$290,'Product Result'!P$1,'Job Number'!$E$2:$E$290,'Product Result'!$A$87)</f>
        <v>9348</v>
      </c>
      <c r="Q87" s="200">
        <f>SUMIFS('Job Number'!$K$2:$K$290,'Job Number'!$A$2:$A$290,'Product Result'!Q$1,'Job Number'!$E$2:$E$290,'Product Result'!$A$87)</f>
        <v>0</v>
      </c>
      <c r="R87" s="200">
        <f>SUMIFS('Job Number'!$K$2:$K$290,'Job Number'!$A$2:$A$290,'Product Result'!R$1,'Job Number'!$E$2:$E$290,'Product Result'!$A$87)</f>
        <v>0</v>
      </c>
      <c r="S87" s="200">
        <f>SUMIFS('Job Number'!$K$2:$K$290,'Job Number'!$A$2:$A$290,'Product Result'!S$1,'Job Number'!$E$2:$E$290,'Product Result'!$A$87)</f>
        <v>0</v>
      </c>
      <c r="T87" s="200">
        <f>SUMIFS('Job Number'!$K$2:$K$290,'Job Number'!$A$2:$A$290,'Product Result'!T$1,'Job Number'!$E$2:$E$290,'Product Result'!$A$87)</f>
        <v>0</v>
      </c>
      <c r="U87" s="200">
        <f>SUMIFS('Job Number'!$K$2:$K$290,'Job Number'!$A$2:$A$290,'Product Result'!U$1,'Job Number'!$E$2:$E$290,'Product Result'!$A$87)</f>
        <v>0</v>
      </c>
      <c r="V87" s="200">
        <f>SUMIFS('Job Number'!$K$2:$K$290,'Job Number'!$A$2:$A$290,'Product Result'!V$1,'Job Number'!$E$2:$E$290,'Product Result'!$A$87)</f>
        <v>0</v>
      </c>
      <c r="W87" s="200">
        <f>SUMIFS('Job Number'!$K$2:$K$290,'Job Number'!$A$2:$A$290,'Product Result'!W$1,'Job Number'!$E$2:$E$290,'Product Result'!$A$87)</f>
        <v>0</v>
      </c>
      <c r="X87" s="200">
        <f>SUMIFS('Job Number'!$K$2:$K$290,'Job Number'!$A$2:$A$290,'Product Result'!X$1,'Job Number'!$E$2:$E$290,'Product Result'!$A$87)</f>
        <v>0</v>
      </c>
      <c r="Y87" s="200">
        <f>SUMIFS('Job Number'!$K$2:$K$290,'Job Number'!$A$2:$A$290,'Product Result'!Y$1,'Job Number'!$E$2:$E$290,'Product Result'!$A$87)</f>
        <v>0</v>
      </c>
      <c r="Z87" s="200">
        <f>SUMIFS('Job Number'!$K$2:$K$290,'Job Number'!$A$2:$A$290,'Product Result'!Z$1,'Job Number'!$E$2:$E$290,'Product Result'!$A$87)</f>
        <v>0</v>
      </c>
      <c r="AA87" s="200">
        <f>SUMIFS('Job Number'!$K$2:$K$290,'Job Number'!$A$2:$A$290,'Product Result'!AA$1,'Job Number'!$E$2:$E$290,'Product Result'!$A$87)</f>
        <v>0</v>
      </c>
      <c r="AB87" s="200">
        <f>SUMIFS('Job Number'!$K$2:$K$290,'Job Number'!$A$2:$A$290,'Product Result'!AB$1,'Job Number'!$E$2:$E$290,'Product Result'!$A$87)</f>
        <v>0</v>
      </c>
      <c r="AC87" s="200">
        <f>SUMIFS('Job Number'!$K$2:$K$290,'Job Number'!$A$2:$A$290,'Product Result'!AC$1,'Job Number'!$E$2:$E$290,'Product Result'!$A$87)</f>
        <v>0</v>
      </c>
      <c r="AD87" s="200">
        <f>SUMIFS('Job Number'!$K$2:$K$290,'Job Number'!$A$2:$A$290,'Product Result'!AD$1,'Job Number'!$E$2:$E$290,'Product Result'!$A$87)</f>
        <v>0</v>
      </c>
      <c r="AE87" s="200">
        <f>SUMIFS('Job Number'!$K$2:$K$290,'Job Number'!$A$2:$A$290,'Product Result'!AE$1,'Job Number'!$E$2:$E$290,'Product Result'!$A$87)</f>
        <v>0</v>
      </c>
      <c r="AF87" s="200">
        <f>SUMIFS('Job Number'!$K$2:$K$290,'Job Number'!$A$2:$A$290,'Product Result'!AF$1,'Job Number'!$E$2:$E$290,'Product Result'!$A$87)</f>
        <v>0</v>
      </c>
      <c r="AG87" s="200">
        <f>SUMIFS('Job Number'!$K$2:$K$290,'Job Number'!$A$2:$A$290,'Product Result'!AG$1,'Job Number'!$E$2:$E$290,'Product Result'!$A$87)</f>
        <v>0</v>
      </c>
      <c r="AH87" s="200">
        <f>SUMIFS('Job Number'!$K$2:$K$290,'Job Number'!$A$2:$A$290,'Product Result'!AH$1,'Job Number'!$E$2:$E$290,'Product Result'!$A$87)</f>
        <v>0</v>
      </c>
    </row>
    <row r="88" spans="1:34">
      <c r="A88" s="226" t="str">
        <f>'FG TYPE'!C24</f>
        <v>28#*2C+24#*2C+AL+D+</v>
      </c>
      <c r="B88" s="221">
        <f>IFERROR(B87/#REF!,0)</f>
        <v>0</v>
      </c>
      <c r="C88" s="3" t="s">
        <v>47</v>
      </c>
      <c r="D88" s="9" t="str">
        <f>IFERROR(D87/#REF!,"")</f>
        <v/>
      </c>
      <c r="E88" s="9" t="str">
        <f>IFERROR(E87/#REF!,"")</f>
        <v/>
      </c>
      <c r="F88" s="9" t="str">
        <f>IFERROR(F87/#REF!,"")</f>
        <v/>
      </c>
      <c r="G88" s="9" t="str">
        <f>IFERROR(G87/#REF!,"")</f>
        <v/>
      </c>
      <c r="H88" s="9" t="str">
        <f>IFERROR(H87/#REF!,"")</f>
        <v/>
      </c>
      <c r="I88" s="9" t="str">
        <f>IFERROR(I87/#REF!,"")</f>
        <v/>
      </c>
      <c r="J88" s="9" t="str">
        <f>IFERROR(J87/#REF!,"")</f>
        <v/>
      </c>
      <c r="K88" s="9" t="str">
        <f>IFERROR(K87/#REF!,"")</f>
        <v/>
      </c>
      <c r="L88" s="9" t="str">
        <f>IFERROR(L87/#REF!,"")</f>
        <v/>
      </c>
      <c r="M88" s="9" t="str">
        <f>IFERROR(M87/#REF!,"")</f>
        <v/>
      </c>
      <c r="N88" s="9" t="str">
        <f>IFERROR(N87/#REF!,"")</f>
        <v/>
      </c>
      <c r="O88" s="9" t="str">
        <f>IFERROR(O87/#REF!,"")</f>
        <v/>
      </c>
      <c r="P88" s="9" t="str">
        <f>IFERROR(P87/#REF!,"")</f>
        <v/>
      </c>
      <c r="Q88" s="9" t="str">
        <f>IFERROR(Q87/#REF!,"")</f>
        <v/>
      </c>
      <c r="R88" s="9" t="str">
        <f>IFERROR(R87/#REF!,"")</f>
        <v/>
      </c>
      <c r="S88" s="9" t="str">
        <f>IFERROR(S87/#REF!,"")</f>
        <v/>
      </c>
      <c r="T88" s="9" t="str">
        <f>IFERROR(T87/#REF!,"")</f>
        <v/>
      </c>
      <c r="U88" s="9" t="str">
        <f>IFERROR(U87/#REF!,"")</f>
        <v/>
      </c>
      <c r="V88" s="9" t="str">
        <f>IFERROR(V87/#REF!,"")</f>
        <v/>
      </c>
      <c r="W88" s="9" t="str">
        <f>IFERROR(W87/#REF!,"")</f>
        <v/>
      </c>
      <c r="X88" s="9" t="str">
        <f>IFERROR(X87/#REF!,"")</f>
        <v/>
      </c>
      <c r="Y88" s="9" t="str">
        <f>IFERROR(Y87/#REF!,"")</f>
        <v/>
      </c>
      <c r="Z88" s="9" t="str">
        <f>IFERROR(Z87/#REF!,"")</f>
        <v/>
      </c>
      <c r="AA88" s="9" t="str">
        <f>IFERROR(AA87/#REF!,"")</f>
        <v/>
      </c>
      <c r="AB88" s="9" t="str">
        <f>IFERROR(AB87/#REF!,"")</f>
        <v/>
      </c>
      <c r="AC88" s="9" t="str">
        <f>IFERROR(AC87/#REF!,"")</f>
        <v/>
      </c>
      <c r="AD88" s="9" t="str">
        <f>IFERROR(AD87/#REF!,"")</f>
        <v/>
      </c>
      <c r="AE88" s="9" t="str">
        <f>IFERROR(AE87/#REF!,"")</f>
        <v/>
      </c>
      <c r="AF88" s="9" t="str">
        <f>IFERROR(AF87/#REF!,"")</f>
        <v/>
      </c>
      <c r="AG88" s="9" t="str">
        <f>IFERROR(AG87/#REF!,"")</f>
        <v/>
      </c>
      <c r="AH88" s="9" t="str">
        <f>IFERROR(AH87/#REF!,"")</f>
        <v/>
      </c>
    </row>
    <row r="89" spans="2:34">
      <c r="B89" s="222">
        <f>SUM(D89:AG89)-AE89-X89-Q89-J89</f>
        <v>0</v>
      </c>
      <c r="C89" s="3" t="s">
        <v>48</v>
      </c>
      <c r="D89" s="200">
        <f>SUMIFS('Job Number'!$Q$2:$Q$290,'Job Number'!$A$2:$A$290,'Product Result'!D$1,'Job Number'!$E$2:$E$290,'Product Result'!#REF!)</f>
        <v>0</v>
      </c>
      <c r="E89" s="200">
        <f>SUMIFS('Job Number'!$Q$2:$Q$290,'Job Number'!$A$2:$A$290,'Product Result'!E$1,'Job Number'!$E$2:$E$290,'Product Result'!#REF!)</f>
        <v>0</v>
      </c>
      <c r="F89" s="200">
        <f>SUMIFS('Job Number'!$Q$2:$Q$290,'Job Number'!$A$2:$A$290,'Product Result'!F$1,'Job Number'!$E$2:$E$290,'Product Result'!#REF!)</f>
        <v>0</v>
      </c>
      <c r="G89" s="200">
        <f>SUMIFS('Job Number'!$Q$2:$Q$290,'Job Number'!$A$2:$A$290,'Product Result'!G$1,'Job Number'!$E$2:$E$290,'Product Result'!#REF!)</f>
        <v>0</v>
      </c>
      <c r="H89" s="200">
        <f>SUMIFS('Job Number'!$Q$2:$Q$290,'Job Number'!$A$2:$A$290,'Product Result'!H$1,'Job Number'!$E$2:$E$290,'Product Result'!#REF!)</f>
        <v>0</v>
      </c>
      <c r="I89" s="200">
        <f>SUMIFS('Job Number'!$Q$2:$Q$290,'Job Number'!$A$2:$A$290,'Product Result'!I$1,'Job Number'!$E$2:$E$290,'Product Result'!#REF!)</f>
        <v>0</v>
      </c>
      <c r="J89" s="200">
        <f>SUMIFS('Job Number'!$Q$2:$Q$290,'Job Number'!$A$2:$A$290,'Product Result'!J$1,'Job Number'!$E$2:$E$290,'Product Result'!#REF!)</f>
        <v>0</v>
      </c>
      <c r="K89" s="200">
        <f>SUMIFS('Job Number'!$Q$2:$Q$290,'Job Number'!$A$2:$A$290,'Product Result'!K$1,'Job Number'!$E$2:$E$290,'Product Result'!#REF!)</f>
        <v>0</v>
      </c>
      <c r="L89" s="200">
        <f>SUMIFS('Job Number'!$Q$2:$Q$290,'Job Number'!$A$2:$A$290,'Product Result'!L$1,'Job Number'!$E$2:$E$290,'Product Result'!#REF!)</f>
        <v>0</v>
      </c>
      <c r="M89" s="200">
        <f>SUMIFS('Job Number'!$Q$2:$Q$290,'Job Number'!$A$2:$A$290,'Product Result'!M$1,'Job Number'!$E$2:$E$290,'Product Result'!#REF!)</f>
        <v>0</v>
      </c>
      <c r="N89" s="200">
        <f>SUMIFS('Job Number'!$Q$2:$Q$290,'Job Number'!$A$2:$A$290,'Product Result'!N$1,'Job Number'!$E$2:$E$290,'Product Result'!#REF!)</f>
        <v>0</v>
      </c>
      <c r="O89" s="200">
        <f>SUMIFS('Job Number'!$Q$2:$Q$290,'Job Number'!$A$2:$A$290,'Product Result'!O$1,'Job Number'!$E$2:$E$290,'Product Result'!#REF!)</f>
        <v>0</v>
      </c>
      <c r="P89" s="200">
        <f>SUMIFS('Job Number'!$Q$2:$Q$290,'Job Number'!$A$2:$A$290,'Product Result'!P$1,'Job Number'!$E$2:$E$290,'Product Result'!#REF!)</f>
        <v>0</v>
      </c>
      <c r="Q89" s="200">
        <f>SUMIFS('Job Number'!$Q$2:$Q$290,'Job Number'!$A$2:$A$290,'Product Result'!Q$1,'Job Number'!$E$2:$E$290,'Product Result'!#REF!)</f>
        <v>0</v>
      </c>
      <c r="R89" s="200">
        <f>SUMIFS('Job Number'!$Q$2:$Q$290,'Job Number'!$A$2:$A$290,'Product Result'!R$1,'Job Number'!$E$2:$E$290,'Product Result'!#REF!)</f>
        <v>0</v>
      </c>
      <c r="S89" s="200">
        <f>SUMIFS('Job Number'!$Q$2:$Q$290,'Job Number'!$A$2:$A$290,'Product Result'!S$1,'Job Number'!$E$2:$E$290,'Product Result'!#REF!)</f>
        <v>0</v>
      </c>
      <c r="T89" s="200">
        <f>SUMIFS('Job Number'!$Q$2:$Q$290,'Job Number'!$A$2:$A$290,'Product Result'!T$1,'Job Number'!$E$2:$E$290,'Product Result'!#REF!)</f>
        <v>0</v>
      </c>
      <c r="U89" s="200">
        <f>SUMIFS('Job Number'!$Q$2:$Q$290,'Job Number'!$A$2:$A$290,'Product Result'!U$1,'Job Number'!$E$2:$E$290,'Product Result'!#REF!)</f>
        <v>0</v>
      </c>
      <c r="V89" s="200">
        <f>SUMIFS('Job Number'!$Q$2:$Q$290,'Job Number'!$A$2:$A$290,'Product Result'!V$1,'Job Number'!$E$2:$E$290,'Product Result'!#REF!)</f>
        <v>0</v>
      </c>
      <c r="W89" s="200">
        <f>SUMIFS('Job Number'!$Q$2:$Q$290,'Job Number'!$A$2:$A$290,'Product Result'!W$1,'Job Number'!$E$2:$E$290,'Product Result'!#REF!)</f>
        <v>0</v>
      </c>
      <c r="X89" s="200">
        <f>SUMIFS('Job Number'!$Q$2:$Q$290,'Job Number'!$A$2:$A$290,'Product Result'!X$1,'Job Number'!$E$2:$E$290,'Product Result'!#REF!)</f>
        <v>0</v>
      </c>
      <c r="Y89" s="200">
        <f>SUMIFS('Job Number'!$Q$2:$Q$290,'Job Number'!$A$2:$A$290,'Product Result'!Y$1,'Job Number'!$E$2:$E$290,'Product Result'!#REF!)</f>
        <v>0</v>
      </c>
      <c r="Z89" s="200">
        <f>SUMIFS('Job Number'!$Q$2:$Q$290,'Job Number'!$A$2:$A$290,'Product Result'!Z$1,'Job Number'!$E$2:$E$290,'Product Result'!#REF!)</f>
        <v>0</v>
      </c>
      <c r="AA89" s="200">
        <f>SUMIFS('Job Number'!$Q$2:$Q$290,'Job Number'!$A$2:$A$290,'Product Result'!AA$1,'Job Number'!$E$2:$E$290,'Product Result'!#REF!)</f>
        <v>0</v>
      </c>
      <c r="AB89" s="200">
        <f>SUMIFS('Job Number'!$Q$2:$Q$290,'Job Number'!$A$2:$A$290,'Product Result'!AB$1,'Job Number'!$E$2:$E$290,'Product Result'!#REF!)</f>
        <v>0</v>
      </c>
      <c r="AC89" s="200">
        <f>SUMIFS('Job Number'!$Q$2:$Q$290,'Job Number'!$A$2:$A$290,'Product Result'!AC$1,'Job Number'!$E$2:$E$290,'Product Result'!#REF!)</f>
        <v>0</v>
      </c>
      <c r="AD89" s="200">
        <f>SUMIFS('Job Number'!$Q$2:$Q$290,'Job Number'!$A$2:$A$290,'Product Result'!AD$1,'Job Number'!$E$2:$E$290,'Product Result'!#REF!)</f>
        <v>0</v>
      </c>
      <c r="AE89" s="200">
        <f>SUMIFS('Job Number'!$Q$2:$Q$290,'Job Number'!$A$2:$A$290,'Product Result'!AE$1,'Job Number'!$E$2:$E$290,'Product Result'!#REF!)</f>
        <v>0</v>
      </c>
      <c r="AF89" s="200">
        <f>SUMIFS('Job Number'!$Q$2:$Q$290,'Job Number'!$A$2:$A$290,'Product Result'!AF$1,'Job Number'!$E$2:$E$290,'Product Result'!#REF!)</f>
        <v>0</v>
      </c>
      <c r="AG89" s="200">
        <f>SUMIFS('Job Number'!$Q$2:$Q$290,'Job Number'!$A$2:$A$290,'Product Result'!AG$1,'Job Number'!$E$2:$E$290,'Product Result'!#REF!)</f>
        <v>0</v>
      </c>
      <c r="AH89" s="200">
        <f>SUMIFS('Job Number'!$Q$2:$Q$290,'Job Number'!$A$2:$A$290,'Product Result'!AH$1,'Job Number'!$E$2:$E$290,'Product Result'!#REF!)</f>
        <v>0</v>
      </c>
    </row>
    <row r="90" ht="15.75" spans="2:34">
      <c r="B90" s="221">
        <f>IFERROR(B89/B87,0)</f>
        <v>0</v>
      </c>
      <c r="C90" s="3" t="s">
        <v>49</v>
      </c>
      <c r="D90" s="223" t="str">
        <f t="shared" ref="D90:AH90" si="17">IFERROR(D89/D87,"")</f>
        <v/>
      </c>
      <c r="E90" s="223" t="str">
        <f t="shared" si="17"/>
        <v/>
      </c>
      <c r="F90" s="223" t="str">
        <f t="shared" si="17"/>
        <v/>
      </c>
      <c r="G90" s="223" t="str">
        <f t="shared" si="17"/>
        <v/>
      </c>
      <c r="H90" s="223" t="str">
        <f t="shared" si="17"/>
        <v/>
      </c>
      <c r="I90" s="223" t="str">
        <f t="shared" si="17"/>
        <v/>
      </c>
      <c r="J90" s="223" t="str">
        <f t="shared" si="17"/>
        <v/>
      </c>
      <c r="K90" s="223" t="str">
        <f t="shared" si="17"/>
        <v/>
      </c>
      <c r="L90" s="223" t="str">
        <f t="shared" si="17"/>
        <v/>
      </c>
      <c r="M90" s="223" t="str">
        <f t="shared" si="17"/>
        <v/>
      </c>
      <c r="N90" s="223" t="str">
        <f t="shared" si="17"/>
        <v/>
      </c>
      <c r="O90" s="223" t="str">
        <f t="shared" si="17"/>
        <v/>
      </c>
      <c r="P90" s="223">
        <f t="shared" si="17"/>
        <v>0</v>
      </c>
      <c r="Q90" s="223" t="str">
        <f t="shared" si="17"/>
        <v/>
      </c>
      <c r="R90" s="223" t="str">
        <f t="shared" si="17"/>
        <v/>
      </c>
      <c r="S90" s="223" t="str">
        <f t="shared" si="17"/>
        <v/>
      </c>
      <c r="T90" s="223" t="str">
        <f t="shared" si="17"/>
        <v/>
      </c>
      <c r="U90" s="223" t="str">
        <f t="shared" si="17"/>
        <v/>
      </c>
      <c r="V90" s="223" t="str">
        <f t="shared" si="17"/>
        <v/>
      </c>
      <c r="W90" s="223" t="str">
        <f t="shared" si="17"/>
        <v/>
      </c>
      <c r="X90" s="223" t="str">
        <f t="shared" si="17"/>
        <v/>
      </c>
      <c r="Y90" s="223" t="str">
        <f t="shared" si="17"/>
        <v/>
      </c>
      <c r="Z90" s="223" t="str">
        <f t="shared" si="17"/>
        <v/>
      </c>
      <c r="AA90" s="223" t="str">
        <f t="shared" si="17"/>
        <v/>
      </c>
      <c r="AB90" s="223" t="str">
        <f t="shared" si="17"/>
        <v/>
      </c>
      <c r="AC90" s="223" t="str">
        <f t="shared" si="17"/>
        <v/>
      </c>
      <c r="AD90" s="223" t="str">
        <f t="shared" si="17"/>
        <v/>
      </c>
      <c r="AE90" s="223" t="str">
        <f t="shared" si="17"/>
        <v/>
      </c>
      <c r="AF90" s="223" t="str">
        <f t="shared" si="17"/>
        <v/>
      </c>
      <c r="AG90" s="223" t="str">
        <f t="shared" si="17"/>
        <v/>
      </c>
      <c r="AH90" s="223" t="str">
        <f t="shared" si="17"/>
        <v/>
      </c>
    </row>
    <row r="91" ht="15.75" spans="4:34"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</row>
    <row r="92" spans="1:34">
      <c r="A92" s="226" t="str">
        <f>'FG TYPE'!B25</f>
        <v>W03-25040029-Y</v>
      </c>
      <c r="B92" s="222">
        <f>SUM(D92:AG92)</f>
        <v>0</v>
      </c>
      <c r="C92" s="3" t="s">
        <v>46</v>
      </c>
      <c r="D92" s="200">
        <f>SUMIFS('Job Number'!$K$2:$K$290,'Job Number'!$A$2:$A$290,'Product Result'!D$1,'Job Number'!$E$2:$E$290,'Product Result'!$A$92)</f>
        <v>0</v>
      </c>
      <c r="E92" s="200">
        <f>SUMIFS('Job Number'!$K$2:$K$290,'Job Number'!$A$2:$A$290,'Product Result'!E$1,'Job Number'!$E$2:$E$290,'Product Result'!$A$92)</f>
        <v>0</v>
      </c>
      <c r="F92" s="200">
        <f>SUMIFS('Job Number'!$K$2:$K$290,'Job Number'!$A$2:$A$290,'Product Result'!F$1,'Job Number'!$E$2:$E$290,'Product Result'!$A$92)</f>
        <v>0</v>
      </c>
      <c r="G92" s="200">
        <f>SUMIFS('Job Number'!$K$2:$K$290,'Job Number'!$A$2:$A$290,'Product Result'!G$1,'Job Number'!$E$2:$E$290,'Product Result'!$A$92)</f>
        <v>0</v>
      </c>
      <c r="H92" s="200">
        <f>SUMIFS('Job Number'!$K$2:$K$290,'Job Number'!$A$2:$A$290,'Product Result'!H$1,'Job Number'!$E$2:$E$290,'Product Result'!$A$92)</f>
        <v>0</v>
      </c>
      <c r="I92" s="200">
        <f>SUMIFS('Job Number'!$K$2:$K$290,'Job Number'!$A$2:$A$290,'Product Result'!I$1,'Job Number'!$E$2:$E$290,'Product Result'!$A$92)</f>
        <v>0</v>
      </c>
      <c r="J92" s="200">
        <f>SUMIFS('Job Number'!$K$2:$K$290,'Job Number'!$A$2:$A$290,'Product Result'!J$1,'Job Number'!$E$2:$E$290,'Product Result'!$A$92)</f>
        <v>0</v>
      </c>
      <c r="K92" s="200">
        <f>SUMIFS('Job Number'!$K$2:$K$290,'Job Number'!$A$2:$A$290,'Product Result'!K$1,'Job Number'!$E$2:$E$290,'Product Result'!$A$92)</f>
        <v>0</v>
      </c>
      <c r="L92" s="200">
        <f>SUMIFS('Job Number'!$K$2:$K$290,'Job Number'!$A$2:$A$290,'Product Result'!L$1,'Job Number'!$E$2:$E$290,'Product Result'!$A$92)</f>
        <v>0</v>
      </c>
      <c r="M92" s="200">
        <f>SUMIFS('Job Number'!$K$2:$K$290,'Job Number'!$A$2:$A$290,'Product Result'!M$1,'Job Number'!$E$2:$E$290,'Product Result'!$A$92)</f>
        <v>0</v>
      </c>
      <c r="N92" s="200">
        <f>SUMIFS('Job Number'!$K$2:$K$290,'Job Number'!$A$2:$A$290,'Product Result'!N$1,'Job Number'!$E$2:$E$290,'Product Result'!$A$92)</f>
        <v>0</v>
      </c>
      <c r="O92" s="200">
        <f>SUMIFS('Job Number'!$K$2:$K$290,'Job Number'!$A$2:$A$290,'Product Result'!O$1,'Job Number'!$E$2:$E$290,'Product Result'!$A$92)</f>
        <v>0</v>
      </c>
      <c r="P92" s="200">
        <f>SUMIFS('Job Number'!$K$2:$K$290,'Job Number'!$A$2:$A$290,'Product Result'!P$1,'Job Number'!$E$2:$E$290,'Product Result'!$A$92)</f>
        <v>0</v>
      </c>
      <c r="Q92" s="200">
        <f>SUMIFS('Job Number'!$K$2:$K$290,'Job Number'!$A$2:$A$290,'Product Result'!Q$1,'Job Number'!$E$2:$E$290,'Product Result'!$A$92)</f>
        <v>0</v>
      </c>
      <c r="R92" s="200">
        <f>SUMIFS('Job Number'!$K$2:$K$290,'Job Number'!$A$2:$A$290,'Product Result'!R$1,'Job Number'!$E$2:$E$290,'Product Result'!$A$92)</f>
        <v>0</v>
      </c>
      <c r="S92" s="200">
        <f>SUMIFS('Job Number'!$K$2:$K$290,'Job Number'!$A$2:$A$290,'Product Result'!S$1,'Job Number'!$E$2:$E$290,'Product Result'!$A$92)</f>
        <v>0</v>
      </c>
      <c r="T92" s="200">
        <f>SUMIFS('Job Number'!$K$2:$K$290,'Job Number'!$A$2:$A$290,'Product Result'!T$1,'Job Number'!$E$2:$E$290,'Product Result'!$A$92)</f>
        <v>0</v>
      </c>
      <c r="U92" s="200">
        <f>SUMIFS('Job Number'!$K$2:$K$290,'Job Number'!$A$2:$A$290,'Product Result'!U$1,'Job Number'!$E$2:$E$290,'Product Result'!$A$92)</f>
        <v>0</v>
      </c>
      <c r="V92" s="200">
        <f>SUMIFS('Job Number'!$K$2:$K$290,'Job Number'!$A$2:$A$290,'Product Result'!V$1,'Job Number'!$E$2:$E$290,'Product Result'!$A$92)</f>
        <v>0</v>
      </c>
      <c r="W92" s="200">
        <f>SUMIFS('Job Number'!$K$2:$K$290,'Job Number'!$A$2:$A$290,'Product Result'!W$1,'Job Number'!$E$2:$E$290,'Product Result'!$A$92)</f>
        <v>0</v>
      </c>
      <c r="X92" s="200">
        <f>SUMIFS('Job Number'!$K$2:$K$290,'Job Number'!$A$2:$A$290,'Product Result'!X$1,'Job Number'!$E$2:$E$290,'Product Result'!$A$92)</f>
        <v>0</v>
      </c>
      <c r="Y92" s="200">
        <f>SUMIFS('Job Number'!$K$2:$K$290,'Job Number'!$A$2:$A$290,'Product Result'!Y$1,'Job Number'!$E$2:$E$290,'Product Result'!$A$92)</f>
        <v>0</v>
      </c>
      <c r="Z92" s="200">
        <f>SUMIFS('Job Number'!$K$2:$K$290,'Job Number'!$A$2:$A$290,'Product Result'!Z$1,'Job Number'!$E$2:$E$290,'Product Result'!$A$92)</f>
        <v>0</v>
      </c>
      <c r="AA92" s="200">
        <f>SUMIFS('Job Number'!$K$2:$K$290,'Job Number'!$A$2:$A$290,'Product Result'!AA$1,'Job Number'!$E$2:$E$290,'Product Result'!$A$92)</f>
        <v>0</v>
      </c>
      <c r="AB92" s="200">
        <f>SUMIFS('Job Number'!$K$2:$K$290,'Job Number'!$A$2:$A$290,'Product Result'!AB$1,'Job Number'!$E$2:$E$290,'Product Result'!$A$92)</f>
        <v>0</v>
      </c>
      <c r="AC92" s="200">
        <f>SUMIFS('Job Number'!$K$2:$K$290,'Job Number'!$A$2:$A$290,'Product Result'!AC$1,'Job Number'!$E$2:$E$290,'Product Result'!$A$92)</f>
        <v>0</v>
      </c>
      <c r="AD92" s="200">
        <f>SUMIFS('Job Number'!$K$2:$K$290,'Job Number'!$A$2:$A$290,'Product Result'!AD$1,'Job Number'!$E$2:$E$290,'Product Result'!$A$92)</f>
        <v>0</v>
      </c>
      <c r="AE92" s="200">
        <f>SUMIFS('Job Number'!$K$2:$K$290,'Job Number'!$A$2:$A$290,'Product Result'!AE$1,'Job Number'!$E$2:$E$290,'Product Result'!$A$92)</f>
        <v>0</v>
      </c>
      <c r="AF92" s="200">
        <f>SUMIFS('Job Number'!$K$2:$K$290,'Job Number'!$A$2:$A$290,'Product Result'!AF$1,'Job Number'!$E$2:$E$290,'Product Result'!$A$92)</f>
        <v>0</v>
      </c>
      <c r="AG92" s="200">
        <f>SUMIFS('Job Number'!$K$2:$K$290,'Job Number'!$A$2:$A$290,'Product Result'!AG$1,'Job Number'!$E$2:$E$290,'Product Result'!$A$92)</f>
        <v>0</v>
      </c>
      <c r="AH92" s="200">
        <f>SUMIFS('Job Number'!$K$2:$K$290,'Job Number'!$A$2:$A$290,'Product Result'!AH$1,'Job Number'!$E$2:$E$290,'Product Result'!$A$92)</f>
        <v>0</v>
      </c>
    </row>
    <row r="93" spans="1:34">
      <c r="A93" s="226" t="str">
        <f>'FG TYPE'!C25</f>
        <v>28#*2C+24#*2C+AL+D+</v>
      </c>
      <c r="B93" s="221">
        <f>IFERROR(B92/#REF!,0)</f>
        <v>0</v>
      </c>
      <c r="C93" s="3" t="s">
        <v>47</v>
      </c>
      <c r="D93" s="9" t="str">
        <f>IFERROR(D92/#REF!,"")</f>
        <v/>
      </c>
      <c r="E93" s="9" t="str">
        <f>IFERROR(E92/#REF!,"")</f>
        <v/>
      </c>
      <c r="F93" s="9" t="str">
        <f>IFERROR(F92/#REF!,"")</f>
        <v/>
      </c>
      <c r="G93" s="9" t="str">
        <f>IFERROR(G92/#REF!,"")</f>
        <v/>
      </c>
      <c r="H93" s="9" t="str">
        <f>IFERROR(H92/#REF!,"")</f>
        <v/>
      </c>
      <c r="I93" s="9" t="str">
        <f>IFERROR(I92/#REF!,"")</f>
        <v/>
      </c>
      <c r="J93" s="9" t="str">
        <f>IFERROR(J92/#REF!,"")</f>
        <v/>
      </c>
      <c r="K93" s="9" t="str">
        <f>IFERROR(K92/#REF!,"")</f>
        <v/>
      </c>
      <c r="L93" s="9" t="str">
        <f>IFERROR(L92/#REF!,"")</f>
        <v/>
      </c>
      <c r="M93" s="9" t="str">
        <f>IFERROR(M92/#REF!,"")</f>
        <v/>
      </c>
      <c r="N93" s="9" t="str">
        <f>IFERROR(N92/#REF!,"")</f>
        <v/>
      </c>
      <c r="O93" s="9" t="str">
        <f>IFERROR(O92/#REF!,"")</f>
        <v/>
      </c>
      <c r="P93" s="9" t="str">
        <f>IFERROR(P92/#REF!,"")</f>
        <v/>
      </c>
      <c r="Q93" s="9" t="str">
        <f>IFERROR(Q92/#REF!,"")</f>
        <v/>
      </c>
      <c r="R93" s="9" t="str">
        <f>IFERROR(R92/#REF!,"")</f>
        <v/>
      </c>
      <c r="S93" s="9" t="str">
        <f>IFERROR(S92/#REF!,"")</f>
        <v/>
      </c>
      <c r="T93" s="9" t="str">
        <f>IFERROR(T92/#REF!,"")</f>
        <v/>
      </c>
      <c r="U93" s="9" t="str">
        <f>IFERROR(U92/#REF!,"")</f>
        <v/>
      </c>
      <c r="V93" s="9" t="str">
        <f>IFERROR(V92/#REF!,"")</f>
        <v/>
      </c>
      <c r="W93" s="9" t="str">
        <f>IFERROR(W92/#REF!,"")</f>
        <v/>
      </c>
      <c r="X93" s="9" t="str">
        <f>IFERROR(X92/#REF!,"")</f>
        <v/>
      </c>
      <c r="Y93" s="9" t="str">
        <f>IFERROR(Y92/#REF!,"")</f>
        <v/>
      </c>
      <c r="Z93" s="9" t="str">
        <f>IFERROR(Z92/#REF!,"")</f>
        <v/>
      </c>
      <c r="AA93" s="9" t="str">
        <f>IFERROR(AA92/#REF!,"")</f>
        <v/>
      </c>
      <c r="AB93" s="9" t="str">
        <f>IFERROR(AB92/#REF!,"")</f>
        <v/>
      </c>
      <c r="AC93" s="9" t="str">
        <f>IFERROR(AC92/#REF!,"")</f>
        <v/>
      </c>
      <c r="AD93" s="9" t="str">
        <f>IFERROR(AD92/#REF!,"")</f>
        <v/>
      </c>
      <c r="AE93" s="9" t="str">
        <f>IFERROR(AE92/#REF!,"")</f>
        <v/>
      </c>
      <c r="AF93" s="9" t="str">
        <f>IFERROR(AF92/#REF!,"")</f>
        <v/>
      </c>
      <c r="AG93" s="9" t="str">
        <f>IFERROR(AG92/#REF!,"")</f>
        <v/>
      </c>
      <c r="AH93" s="9" t="str">
        <f>IFERROR(AH92/#REF!,"")</f>
        <v/>
      </c>
    </row>
    <row r="94" spans="2:34">
      <c r="B94" s="222">
        <f>SUM(D94:AG94)-AE94-X94-Q94-J94</f>
        <v>0</v>
      </c>
      <c r="C94" s="3" t="s">
        <v>48</v>
      </c>
      <c r="D94" s="200">
        <f>SUMIFS('Job Number'!$Q$2:$Q$290,'Job Number'!$A$2:$A$290,'Product Result'!D$1,'Job Number'!$E$2:$E$290,'Product Result'!$A$92)</f>
        <v>0</v>
      </c>
      <c r="E94" s="200">
        <f>SUMIFS('Job Number'!$Q$2:$Q$290,'Job Number'!$A$2:$A$290,'Product Result'!E$1,'Job Number'!$E$2:$E$290,'Product Result'!$A$92)</f>
        <v>0</v>
      </c>
      <c r="F94" s="200">
        <f>SUMIFS('Job Number'!$Q$2:$Q$290,'Job Number'!$A$2:$A$290,'Product Result'!F$1,'Job Number'!$E$2:$E$290,'Product Result'!$A$92)</f>
        <v>0</v>
      </c>
      <c r="G94" s="200">
        <f>SUMIFS('Job Number'!$Q$2:$Q$290,'Job Number'!$A$2:$A$290,'Product Result'!G$1,'Job Number'!$E$2:$E$290,'Product Result'!$A$92)</f>
        <v>0</v>
      </c>
      <c r="H94" s="200">
        <f>SUMIFS('Job Number'!$Q$2:$Q$290,'Job Number'!$A$2:$A$290,'Product Result'!H$1,'Job Number'!$E$2:$E$290,'Product Result'!$A$92)</f>
        <v>0</v>
      </c>
      <c r="I94" s="200">
        <f>SUMIFS('Job Number'!$Q$2:$Q$290,'Job Number'!$A$2:$A$290,'Product Result'!I$1,'Job Number'!$E$2:$E$290,'Product Result'!$A$92)</f>
        <v>0</v>
      </c>
      <c r="J94" s="200">
        <f>SUMIFS('Job Number'!$Q$2:$Q$290,'Job Number'!$A$2:$A$290,'Product Result'!J$1,'Job Number'!$E$2:$E$290,'Product Result'!$A$92)</f>
        <v>0</v>
      </c>
      <c r="K94" s="200">
        <f>SUMIFS('Job Number'!$Q$2:$Q$290,'Job Number'!$A$2:$A$290,'Product Result'!K$1,'Job Number'!$E$2:$E$290,'Product Result'!$A$92)</f>
        <v>0</v>
      </c>
      <c r="L94" s="200">
        <f>SUMIFS('Job Number'!$Q$2:$Q$290,'Job Number'!$A$2:$A$290,'Product Result'!L$1,'Job Number'!$E$2:$E$290,'Product Result'!$A$92)</f>
        <v>0</v>
      </c>
      <c r="M94" s="200">
        <f>SUMIFS('Job Number'!$Q$2:$Q$290,'Job Number'!$A$2:$A$290,'Product Result'!M$1,'Job Number'!$E$2:$E$290,'Product Result'!$A$92)</f>
        <v>0</v>
      </c>
      <c r="N94" s="200">
        <f>SUMIFS('Job Number'!$Q$2:$Q$290,'Job Number'!$A$2:$A$290,'Product Result'!N$1,'Job Number'!$E$2:$E$290,'Product Result'!$A$92)</f>
        <v>0</v>
      </c>
      <c r="O94" s="200">
        <f>SUMIFS('Job Number'!$Q$2:$Q$290,'Job Number'!$A$2:$A$290,'Product Result'!O$1,'Job Number'!$E$2:$E$290,'Product Result'!$A$92)</f>
        <v>0</v>
      </c>
      <c r="P94" s="200">
        <f>SUMIFS('Job Number'!$Q$2:$Q$290,'Job Number'!$A$2:$A$290,'Product Result'!P$1,'Job Number'!$E$2:$E$290,'Product Result'!$A$92)</f>
        <v>0</v>
      </c>
      <c r="Q94" s="200">
        <f>SUMIFS('Job Number'!$Q$2:$Q$290,'Job Number'!$A$2:$A$290,'Product Result'!Q$1,'Job Number'!$E$2:$E$290,'Product Result'!$A$92)</f>
        <v>0</v>
      </c>
      <c r="R94" s="200">
        <f>SUMIFS('Job Number'!$Q$2:$Q$290,'Job Number'!$A$2:$A$290,'Product Result'!R$1,'Job Number'!$E$2:$E$290,'Product Result'!$A$92)</f>
        <v>0</v>
      </c>
      <c r="S94" s="200">
        <f>SUMIFS('Job Number'!$Q$2:$Q$290,'Job Number'!$A$2:$A$290,'Product Result'!S$1,'Job Number'!$E$2:$E$290,'Product Result'!$A$92)</f>
        <v>0</v>
      </c>
      <c r="T94" s="200">
        <f>SUMIFS('Job Number'!$Q$2:$Q$290,'Job Number'!$A$2:$A$290,'Product Result'!T$1,'Job Number'!$E$2:$E$290,'Product Result'!$A$92)</f>
        <v>0</v>
      </c>
      <c r="U94" s="200">
        <f>SUMIFS('Job Number'!$Q$2:$Q$290,'Job Number'!$A$2:$A$290,'Product Result'!U$1,'Job Number'!$E$2:$E$290,'Product Result'!$A$92)</f>
        <v>0</v>
      </c>
      <c r="V94" s="200">
        <f>SUMIFS('Job Number'!$Q$2:$Q$290,'Job Number'!$A$2:$A$290,'Product Result'!V$1,'Job Number'!$E$2:$E$290,'Product Result'!$A$92)</f>
        <v>0</v>
      </c>
      <c r="W94" s="200">
        <f>SUMIFS('Job Number'!$Q$2:$Q$290,'Job Number'!$A$2:$A$290,'Product Result'!W$1,'Job Number'!$E$2:$E$290,'Product Result'!$A$92)</f>
        <v>0</v>
      </c>
      <c r="X94" s="200">
        <f>SUMIFS('Job Number'!$Q$2:$Q$290,'Job Number'!$A$2:$A$290,'Product Result'!X$1,'Job Number'!$E$2:$E$290,'Product Result'!$A$92)</f>
        <v>0</v>
      </c>
      <c r="Y94" s="200">
        <f>SUMIFS('Job Number'!$Q$2:$Q$290,'Job Number'!$A$2:$A$290,'Product Result'!Y$1,'Job Number'!$E$2:$E$290,'Product Result'!$A$92)</f>
        <v>0</v>
      </c>
      <c r="Z94" s="200">
        <f>SUMIFS('Job Number'!$Q$2:$Q$290,'Job Number'!$A$2:$A$290,'Product Result'!Z$1,'Job Number'!$E$2:$E$290,'Product Result'!$A$92)</f>
        <v>0</v>
      </c>
      <c r="AA94" s="200">
        <f>SUMIFS('Job Number'!$Q$2:$Q$290,'Job Number'!$A$2:$A$290,'Product Result'!AA$1,'Job Number'!$E$2:$E$290,'Product Result'!$A$92)</f>
        <v>0</v>
      </c>
      <c r="AB94" s="200">
        <f>SUMIFS('Job Number'!$Q$2:$Q$290,'Job Number'!$A$2:$A$290,'Product Result'!AB$1,'Job Number'!$E$2:$E$290,'Product Result'!$A$92)</f>
        <v>0</v>
      </c>
      <c r="AC94" s="200">
        <f>SUMIFS('Job Number'!$Q$2:$Q$290,'Job Number'!$A$2:$A$290,'Product Result'!AC$1,'Job Number'!$E$2:$E$290,'Product Result'!$A$92)</f>
        <v>0</v>
      </c>
      <c r="AD94" s="200">
        <f>SUMIFS('Job Number'!$Q$2:$Q$290,'Job Number'!$A$2:$A$290,'Product Result'!AD$1,'Job Number'!$E$2:$E$290,'Product Result'!$A$92)</f>
        <v>0</v>
      </c>
      <c r="AE94" s="200">
        <f>SUMIFS('Job Number'!$Q$2:$Q$290,'Job Number'!$A$2:$A$290,'Product Result'!AE$1,'Job Number'!$E$2:$E$290,'Product Result'!$A$92)</f>
        <v>0</v>
      </c>
      <c r="AF94" s="200">
        <f>SUMIFS('Job Number'!$Q$2:$Q$290,'Job Number'!$A$2:$A$290,'Product Result'!AF$1,'Job Number'!$E$2:$E$290,'Product Result'!$A$92)</f>
        <v>0</v>
      </c>
      <c r="AG94" s="200">
        <f>SUMIFS('Job Number'!$Q$2:$Q$290,'Job Number'!$A$2:$A$290,'Product Result'!AG$1,'Job Number'!$E$2:$E$290,'Product Result'!$A$92)</f>
        <v>0</v>
      </c>
      <c r="AH94" s="200">
        <f>SUMIFS('Job Number'!$Q$2:$Q$290,'Job Number'!$A$2:$A$290,'Product Result'!AH$1,'Job Number'!$E$2:$E$290,'Product Result'!$A$92)</f>
        <v>0</v>
      </c>
    </row>
    <row r="95" ht="15.75" spans="2:34">
      <c r="B95" s="221">
        <f>IFERROR(B94/B92,0)</f>
        <v>0</v>
      </c>
      <c r="C95" s="3" t="s">
        <v>49</v>
      </c>
      <c r="D95" s="223" t="str">
        <f t="shared" ref="D95:AH95" si="18">IFERROR(D94/D92,"")</f>
        <v/>
      </c>
      <c r="E95" s="223" t="str">
        <f t="shared" si="18"/>
        <v/>
      </c>
      <c r="F95" s="223" t="str">
        <f t="shared" si="18"/>
        <v/>
      </c>
      <c r="G95" s="223" t="str">
        <f t="shared" si="18"/>
        <v/>
      </c>
      <c r="H95" s="223" t="str">
        <f t="shared" si="18"/>
        <v/>
      </c>
      <c r="I95" s="223" t="str">
        <f t="shared" si="18"/>
        <v/>
      </c>
      <c r="J95" s="223" t="str">
        <f t="shared" si="18"/>
        <v/>
      </c>
      <c r="K95" s="223" t="str">
        <f t="shared" si="18"/>
        <v/>
      </c>
      <c r="L95" s="223" t="str">
        <f t="shared" si="18"/>
        <v/>
      </c>
      <c r="M95" s="223" t="str">
        <f t="shared" si="18"/>
        <v/>
      </c>
      <c r="N95" s="223" t="str">
        <f t="shared" si="18"/>
        <v/>
      </c>
      <c r="O95" s="223" t="str">
        <f t="shared" si="18"/>
        <v/>
      </c>
      <c r="P95" s="223" t="str">
        <f t="shared" si="18"/>
        <v/>
      </c>
      <c r="Q95" s="223" t="str">
        <f t="shared" si="18"/>
        <v/>
      </c>
      <c r="R95" s="223" t="str">
        <f t="shared" si="18"/>
        <v/>
      </c>
      <c r="S95" s="223" t="str">
        <f t="shared" si="18"/>
        <v/>
      </c>
      <c r="T95" s="223" t="str">
        <f t="shared" si="18"/>
        <v/>
      </c>
      <c r="U95" s="223" t="str">
        <f t="shared" si="18"/>
        <v/>
      </c>
      <c r="V95" s="223" t="str">
        <f t="shared" si="18"/>
        <v/>
      </c>
      <c r="W95" s="223" t="str">
        <f t="shared" si="18"/>
        <v/>
      </c>
      <c r="X95" s="223" t="str">
        <f t="shared" si="18"/>
        <v/>
      </c>
      <c r="Y95" s="223" t="str">
        <f t="shared" si="18"/>
        <v/>
      </c>
      <c r="Z95" s="223" t="str">
        <f t="shared" si="18"/>
        <v/>
      </c>
      <c r="AA95" s="223" t="str">
        <f t="shared" si="18"/>
        <v/>
      </c>
      <c r="AB95" s="223" t="str">
        <f t="shared" si="18"/>
        <v/>
      </c>
      <c r="AC95" s="223" t="str">
        <f t="shared" si="18"/>
        <v/>
      </c>
      <c r="AD95" s="223" t="str">
        <f t="shared" si="18"/>
        <v/>
      </c>
      <c r="AE95" s="223" t="str">
        <f t="shared" si="18"/>
        <v/>
      </c>
      <c r="AF95" s="223" t="str">
        <f t="shared" si="18"/>
        <v/>
      </c>
      <c r="AG95" s="223" t="str">
        <f t="shared" si="18"/>
        <v/>
      </c>
      <c r="AH95" s="223" t="str">
        <f t="shared" si="18"/>
        <v/>
      </c>
    </row>
    <row r="96" ht="15.75" spans="4:34"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  <c r="AA96" s="224"/>
      <c r="AB96" s="224"/>
      <c r="AC96" s="224"/>
      <c r="AD96" s="224"/>
      <c r="AE96" s="224"/>
      <c r="AF96" s="224"/>
      <c r="AG96" s="224"/>
      <c r="AH96" s="224"/>
    </row>
    <row r="97" spans="1:34">
      <c r="A97" s="226" t="str">
        <f>'FG TYPE'!B26</f>
        <v>W03-25040030-Y</v>
      </c>
      <c r="B97" s="222">
        <f>SUM(D97:AG97)</f>
        <v>0</v>
      </c>
      <c r="C97" s="3" t="s">
        <v>46</v>
      </c>
      <c r="D97" s="200">
        <f>SUMIFS('Job Number'!$K$2:$K$290,'Job Number'!$A$2:$A$290,'Product Result'!D$1,'Job Number'!$E$2:$E$290,'Product Result'!$A$97)</f>
        <v>0</v>
      </c>
      <c r="E97" s="200">
        <f>SUMIFS('Job Number'!$K$2:$K$290,'Job Number'!$A$2:$A$290,'Product Result'!E$1,'Job Number'!$E$2:$E$290,'Product Result'!$A$97)</f>
        <v>0</v>
      </c>
      <c r="F97" s="200">
        <f>SUMIFS('Job Number'!$K$2:$K$290,'Job Number'!$A$2:$A$290,'Product Result'!F$1,'Job Number'!$E$2:$E$290,'Product Result'!$A$97)</f>
        <v>0</v>
      </c>
      <c r="G97" s="200">
        <f>SUMIFS('Job Number'!$K$2:$K$290,'Job Number'!$A$2:$A$290,'Product Result'!G$1,'Job Number'!$E$2:$E$290,'Product Result'!$A$97)</f>
        <v>0</v>
      </c>
      <c r="H97" s="200">
        <f>SUMIFS('Job Number'!$K$2:$K$290,'Job Number'!$A$2:$A$290,'Product Result'!H$1,'Job Number'!$E$2:$E$290,'Product Result'!$A$97)</f>
        <v>0</v>
      </c>
      <c r="I97" s="200">
        <f>SUMIFS('Job Number'!$K$2:$K$290,'Job Number'!$A$2:$A$290,'Product Result'!I$1,'Job Number'!$E$2:$E$290,'Product Result'!$A$97)</f>
        <v>0</v>
      </c>
      <c r="J97" s="200">
        <f>SUMIFS('Job Number'!$K$2:$K$290,'Job Number'!$A$2:$A$290,'Product Result'!J$1,'Job Number'!$E$2:$E$290,'Product Result'!$A$97)</f>
        <v>0</v>
      </c>
      <c r="K97" s="200">
        <f>SUMIFS('Job Number'!$K$2:$K$290,'Job Number'!$A$2:$A$290,'Product Result'!K$1,'Job Number'!$E$2:$E$290,'Product Result'!$A$97)</f>
        <v>0</v>
      </c>
      <c r="L97" s="200">
        <f>SUMIFS('Job Number'!$K$2:$K$290,'Job Number'!$A$2:$A$290,'Product Result'!L$1,'Job Number'!$E$2:$E$290,'Product Result'!$A$97)</f>
        <v>0</v>
      </c>
      <c r="M97" s="200">
        <f>SUMIFS('Job Number'!$K$2:$K$290,'Job Number'!$A$2:$A$290,'Product Result'!M$1,'Job Number'!$E$2:$E$290,'Product Result'!$A$97)</f>
        <v>0</v>
      </c>
      <c r="N97" s="200">
        <f>SUMIFS('Job Number'!$K$2:$K$290,'Job Number'!$A$2:$A$290,'Product Result'!N$1,'Job Number'!$E$2:$E$290,'Product Result'!$A$97)</f>
        <v>0</v>
      </c>
      <c r="O97" s="200">
        <f>SUMIFS('Job Number'!$K$2:$K$290,'Job Number'!$A$2:$A$290,'Product Result'!O$1,'Job Number'!$E$2:$E$290,'Product Result'!$A$97)</f>
        <v>0</v>
      </c>
      <c r="P97" s="200">
        <f>SUMIFS('Job Number'!$K$2:$K$290,'Job Number'!$A$2:$A$290,'Product Result'!P$1,'Job Number'!$E$2:$E$290,'Product Result'!$A$97)</f>
        <v>0</v>
      </c>
      <c r="Q97" s="200">
        <f>SUMIFS('Job Number'!$K$2:$K$290,'Job Number'!$A$2:$A$290,'Product Result'!Q$1,'Job Number'!$E$2:$E$290,'Product Result'!$A$97)</f>
        <v>0</v>
      </c>
      <c r="R97" s="200">
        <f>SUMIFS('Job Number'!$K$2:$K$290,'Job Number'!$A$2:$A$290,'Product Result'!R$1,'Job Number'!$E$2:$E$290,'Product Result'!$A$97)</f>
        <v>0</v>
      </c>
      <c r="S97" s="200">
        <f>SUMIFS('Job Number'!$K$2:$K$290,'Job Number'!$A$2:$A$290,'Product Result'!S$1,'Job Number'!$E$2:$E$290,'Product Result'!$A$97)</f>
        <v>0</v>
      </c>
      <c r="T97" s="200">
        <f>SUMIFS('Job Number'!$K$2:$K$290,'Job Number'!$A$2:$A$290,'Product Result'!T$1,'Job Number'!$E$2:$E$290,'Product Result'!$A$97)</f>
        <v>0</v>
      </c>
      <c r="U97" s="200">
        <f>SUMIFS('Job Number'!$K$2:$K$290,'Job Number'!$A$2:$A$290,'Product Result'!U$1,'Job Number'!$E$2:$E$290,'Product Result'!$A$97)</f>
        <v>0</v>
      </c>
      <c r="V97" s="200">
        <f>SUMIFS('Job Number'!$K$2:$K$290,'Job Number'!$A$2:$A$290,'Product Result'!V$1,'Job Number'!$E$2:$E$290,'Product Result'!$A$97)</f>
        <v>0</v>
      </c>
      <c r="W97" s="200">
        <f>SUMIFS('Job Number'!$K$2:$K$290,'Job Number'!$A$2:$A$290,'Product Result'!W$1,'Job Number'!$E$2:$E$290,'Product Result'!$A$97)</f>
        <v>0</v>
      </c>
      <c r="X97" s="200">
        <f>SUMIFS('Job Number'!$K$2:$K$290,'Job Number'!$A$2:$A$290,'Product Result'!X$1,'Job Number'!$E$2:$E$290,'Product Result'!$A$97)</f>
        <v>0</v>
      </c>
      <c r="Y97" s="200">
        <f>SUMIFS('Job Number'!$K$2:$K$290,'Job Number'!$A$2:$A$290,'Product Result'!Y$1,'Job Number'!$E$2:$E$290,'Product Result'!$A$97)</f>
        <v>0</v>
      </c>
      <c r="Z97" s="200">
        <f>SUMIFS('Job Number'!$K$2:$K$290,'Job Number'!$A$2:$A$290,'Product Result'!Z$1,'Job Number'!$E$2:$E$290,'Product Result'!$A$97)</f>
        <v>0</v>
      </c>
      <c r="AA97" s="200">
        <f>SUMIFS('Job Number'!$K$2:$K$290,'Job Number'!$A$2:$A$290,'Product Result'!AA$1,'Job Number'!$E$2:$E$290,'Product Result'!$A$97)</f>
        <v>0</v>
      </c>
      <c r="AB97" s="200">
        <f>SUMIFS('Job Number'!$K$2:$K$290,'Job Number'!$A$2:$A$290,'Product Result'!AB$1,'Job Number'!$E$2:$E$290,'Product Result'!$A$97)</f>
        <v>0</v>
      </c>
      <c r="AC97" s="200">
        <f>SUMIFS('Job Number'!$K$2:$K$290,'Job Number'!$A$2:$A$290,'Product Result'!AC$1,'Job Number'!$E$2:$E$290,'Product Result'!$A$97)</f>
        <v>0</v>
      </c>
      <c r="AD97" s="200">
        <f>SUMIFS('Job Number'!$K$2:$K$290,'Job Number'!$A$2:$A$290,'Product Result'!AD$1,'Job Number'!$E$2:$E$290,'Product Result'!$A$97)</f>
        <v>0</v>
      </c>
      <c r="AE97" s="200">
        <f>SUMIFS('Job Number'!$K$2:$K$290,'Job Number'!$A$2:$A$290,'Product Result'!AE$1,'Job Number'!$E$2:$E$290,'Product Result'!$A$97)</f>
        <v>0</v>
      </c>
      <c r="AF97" s="200">
        <f>SUMIFS('Job Number'!$K$2:$K$290,'Job Number'!$A$2:$A$290,'Product Result'!AF$1,'Job Number'!$E$2:$E$290,'Product Result'!$A$97)</f>
        <v>0</v>
      </c>
      <c r="AG97" s="200">
        <f>SUMIFS('Job Number'!$K$2:$K$290,'Job Number'!$A$2:$A$290,'Product Result'!AG$1,'Job Number'!$E$2:$E$290,'Product Result'!$A$97)</f>
        <v>0</v>
      </c>
      <c r="AH97" s="200">
        <f>SUMIFS('Job Number'!$K$2:$K$290,'Job Number'!$A$2:$A$290,'Product Result'!AH$1,'Job Number'!$E$2:$E$290,'Product Result'!$A$97)</f>
        <v>0</v>
      </c>
    </row>
    <row r="98" spans="1:34">
      <c r="A98" s="226" t="str">
        <f>'FG TYPE'!C26</f>
        <v>28#*2C+24#*2C+AL+D+</v>
      </c>
      <c r="B98" s="221">
        <f>IFERROR(B97/#REF!,0)</f>
        <v>0</v>
      </c>
      <c r="C98" s="3" t="s">
        <v>47</v>
      </c>
      <c r="D98" s="9" t="str">
        <f>IFERROR(D97/#REF!,"")</f>
        <v/>
      </c>
      <c r="E98" s="9" t="str">
        <f>IFERROR(E97/#REF!,"")</f>
        <v/>
      </c>
      <c r="F98" s="9" t="str">
        <f>IFERROR(F97/#REF!,"")</f>
        <v/>
      </c>
      <c r="G98" s="9" t="str">
        <f>IFERROR(G97/#REF!,"")</f>
        <v/>
      </c>
      <c r="H98" s="9" t="str">
        <f>IFERROR(H97/#REF!,"")</f>
        <v/>
      </c>
      <c r="I98" s="9" t="str">
        <f>IFERROR(I97/#REF!,"")</f>
        <v/>
      </c>
      <c r="J98" s="9" t="str">
        <f>IFERROR(J97/#REF!,"")</f>
        <v/>
      </c>
      <c r="K98" s="9" t="str">
        <f>IFERROR(K97/#REF!,"")</f>
        <v/>
      </c>
      <c r="L98" s="9" t="str">
        <f>IFERROR(L97/#REF!,"")</f>
        <v/>
      </c>
      <c r="M98" s="9" t="str">
        <f>IFERROR(M97/#REF!,"")</f>
        <v/>
      </c>
      <c r="N98" s="9" t="str">
        <f>IFERROR(N97/#REF!,"")</f>
        <v/>
      </c>
      <c r="O98" s="9" t="str">
        <f>IFERROR(O97/#REF!,"")</f>
        <v/>
      </c>
      <c r="P98" s="9" t="str">
        <f>IFERROR(P97/#REF!,"")</f>
        <v/>
      </c>
      <c r="Q98" s="9" t="str">
        <f>IFERROR(Q97/#REF!,"")</f>
        <v/>
      </c>
      <c r="R98" s="9" t="str">
        <f>IFERROR(R97/#REF!,"")</f>
        <v/>
      </c>
      <c r="S98" s="9" t="str">
        <f>IFERROR(S97/#REF!,"")</f>
        <v/>
      </c>
      <c r="T98" s="9" t="str">
        <f>IFERROR(T97/#REF!,"")</f>
        <v/>
      </c>
      <c r="U98" s="9" t="str">
        <f>IFERROR(U97/#REF!,"")</f>
        <v/>
      </c>
      <c r="V98" s="9" t="str">
        <f>IFERROR(V97/#REF!,"")</f>
        <v/>
      </c>
      <c r="W98" s="9" t="str">
        <f>IFERROR(W97/#REF!,"")</f>
        <v/>
      </c>
      <c r="X98" s="9" t="str">
        <f>IFERROR(X97/#REF!,"")</f>
        <v/>
      </c>
      <c r="Y98" s="9" t="str">
        <f>IFERROR(Y97/#REF!,"")</f>
        <v/>
      </c>
      <c r="Z98" s="9" t="str">
        <f>IFERROR(Z97/#REF!,"")</f>
        <v/>
      </c>
      <c r="AA98" s="9" t="str">
        <f>IFERROR(AA97/#REF!,"")</f>
        <v/>
      </c>
      <c r="AB98" s="9" t="str">
        <f>IFERROR(AB97/#REF!,"")</f>
        <v/>
      </c>
      <c r="AC98" s="9" t="str">
        <f>IFERROR(AC97/#REF!,"")</f>
        <v/>
      </c>
      <c r="AD98" s="9" t="str">
        <f>IFERROR(AD97/#REF!,"")</f>
        <v/>
      </c>
      <c r="AE98" s="9" t="str">
        <f>IFERROR(AE97/#REF!,"")</f>
        <v/>
      </c>
      <c r="AF98" s="9" t="str">
        <f>IFERROR(AF97/#REF!,"")</f>
        <v/>
      </c>
      <c r="AG98" s="9" t="str">
        <f>IFERROR(AG97/#REF!,"")</f>
        <v/>
      </c>
      <c r="AH98" s="9" t="str">
        <f>IFERROR(AH97/#REF!,"")</f>
        <v/>
      </c>
    </row>
    <row r="99" spans="2:34">
      <c r="B99" s="222">
        <f>SUM(D99:AG99)-AE99-X99-Q99-J99</f>
        <v>0</v>
      </c>
      <c r="C99" s="3" t="s">
        <v>48</v>
      </c>
      <c r="D99" s="200">
        <f>SUMIFS('Job Number'!$Q$2:$Q$290,'Job Number'!$A$2:$A$290,'Product Result'!D$1,'Job Number'!$E$2:$E$290,'Product Result'!$A$97)</f>
        <v>0</v>
      </c>
      <c r="E99" s="200">
        <f>SUMIFS('Job Number'!$Q$2:$Q$290,'Job Number'!$A$2:$A$290,'Product Result'!E$1,'Job Number'!$E$2:$E$290,'Product Result'!$A$97)</f>
        <v>0</v>
      </c>
      <c r="F99" s="200">
        <f>SUMIFS('Job Number'!$Q$2:$Q$290,'Job Number'!$A$2:$A$290,'Product Result'!F$1,'Job Number'!$E$2:$E$290,'Product Result'!$A$97)</f>
        <v>0</v>
      </c>
      <c r="G99" s="200">
        <f>SUMIFS('Job Number'!$Q$2:$Q$290,'Job Number'!$A$2:$A$290,'Product Result'!G$1,'Job Number'!$E$2:$E$290,'Product Result'!$A$97)</f>
        <v>0</v>
      </c>
      <c r="H99" s="200">
        <f>SUMIFS('Job Number'!$Q$2:$Q$290,'Job Number'!$A$2:$A$290,'Product Result'!H$1,'Job Number'!$E$2:$E$290,'Product Result'!$A$97)</f>
        <v>0</v>
      </c>
      <c r="I99" s="200">
        <f>SUMIFS('Job Number'!$Q$2:$Q$290,'Job Number'!$A$2:$A$290,'Product Result'!I$1,'Job Number'!$E$2:$E$290,'Product Result'!$A$97)</f>
        <v>0</v>
      </c>
      <c r="J99" s="200">
        <f>SUMIFS('Job Number'!$Q$2:$Q$290,'Job Number'!$A$2:$A$290,'Product Result'!J$1,'Job Number'!$E$2:$E$290,'Product Result'!$A$97)</f>
        <v>0</v>
      </c>
      <c r="K99" s="200">
        <f>SUMIFS('Job Number'!$Q$2:$Q$290,'Job Number'!$A$2:$A$290,'Product Result'!K$1,'Job Number'!$E$2:$E$290,'Product Result'!$A$97)</f>
        <v>0</v>
      </c>
      <c r="L99" s="200">
        <f>SUMIFS('Job Number'!$Q$2:$Q$290,'Job Number'!$A$2:$A$290,'Product Result'!L$1,'Job Number'!$E$2:$E$290,'Product Result'!$A$97)</f>
        <v>0</v>
      </c>
      <c r="M99" s="200">
        <f>SUMIFS('Job Number'!$Q$2:$Q$290,'Job Number'!$A$2:$A$290,'Product Result'!M$1,'Job Number'!$E$2:$E$290,'Product Result'!$A$97)</f>
        <v>0</v>
      </c>
      <c r="N99" s="200">
        <f>SUMIFS('Job Number'!$Q$2:$Q$290,'Job Number'!$A$2:$A$290,'Product Result'!N$1,'Job Number'!$E$2:$E$290,'Product Result'!$A$97)</f>
        <v>0</v>
      </c>
      <c r="O99" s="200">
        <f>SUMIFS('Job Number'!$Q$2:$Q$290,'Job Number'!$A$2:$A$290,'Product Result'!O$1,'Job Number'!$E$2:$E$290,'Product Result'!$A$97)</f>
        <v>0</v>
      </c>
      <c r="P99" s="200">
        <f>SUMIFS('Job Number'!$Q$2:$Q$290,'Job Number'!$A$2:$A$290,'Product Result'!P$1,'Job Number'!$E$2:$E$290,'Product Result'!$A$97)</f>
        <v>0</v>
      </c>
      <c r="Q99" s="200">
        <f>SUMIFS('Job Number'!$Q$2:$Q$290,'Job Number'!$A$2:$A$290,'Product Result'!Q$1,'Job Number'!$E$2:$E$290,'Product Result'!$A$97)</f>
        <v>0</v>
      </c>
      <c r="R99" s="200">
        <f>SUMIFS('Job Number'!$Q$2:$Q$290,'Job Number'!$A$2:$A$290,'Product Result'!R$1,'Job Number'!$E$2:$E$290,'Product Result'!$A$97)</f>
        <v>0</v>
      </c>
      <c r="S99" s="200">
        <f>SUMIFS('Job Number'!$Q$2:$Q$290,'Job Number'!$A$2:$A$290,'Product Result'!S$1,'Job Number'!$E$2:$E$290,'Product Result'!$A$97)</f>
        <v>0</v>
      </c>
      <c r="T99" s="200">
        <f>SUMIFS('Job Number'!$Q$2:$Q$290,'Job Number'!$A$2:$A$290,'Product Result'!T$1,'Job Number'!$E$2:$E$290,'Product Result'!$A$97)</f>
        <v>0</v>
      </c>
      <c r="U99" s="200">
        <f>SUMIFS('Job Number'!$Q$2:$Q$290,'Job Number'!$A$2:$A$290,'Product Result'!U$1,'Job Number'!$E$2:$E$290,'Product Result'!$A$97)</f>
        <v>0</v>
      </c>
      <c r="V99" s="200">
        <f>SUMIFS('Job Number'!$Q$2:$Q$290,'Job Number'!$A$2:$A$290,'Product Result'!V$1,'Job Number'!$E$2:$E$290,'Product Result'!$A$97)</f>
        <v>0</v>
      </c>
      <c r="W99" s="200">
        <f>SUMIFS('Job Number'!$Q$2:$Q$290,'Job Number'!$A$2:$A$290,'Product Result'!W$1,'Job Number'!$E$2:$E$290,'Product Result'!$A$97)</f>
        <v>0</v>
      </c>
      <c r="X99" s="200">
        <f>SUMIFS('Job Number'!$Q$2:$Q$290,'Job Number'!$A$2:$A$290,'Product Result'!X$1,'Job Number'!$E$2:$E$290,'Product Result'!$A$97)</f>
        <v>0</v>
      </c>
      <c r="Y99" s="200">
        <f>SUMIFS('Job Number'!$Q$2:$Q$290,'Job Number'!$A$2:$A$290,'Product Result'!Y$1,'Job Number'!$E$2:$E$290,'Product Result'!$A$97)</f>
        <v>0</v>
      </c>
      <c r="Z99" s="200">
        <f>SUMIFS('Job Number'!$Q$2:$Q$290,'Job Number'!$A$2:$A$290,'Product Result'!Z$1,'Job Number'!$E$2:$E$290,'Product Result'!$A$97)</f>
        <v>0</v>
      </c>
      <c r="AA99" s="200">
        <f>SUMIFS('Job Number'!$Q$2:$Q$290,'Job Number'!$A$2:$A$290,'Product Result'!AA$1,'Job Number'!$E$2:$E$290,'Product Result'!$A$97)</f>
        <v>0</v>
      </c>
      <c r="AB99" s="200">
        <f>SUMIFS('Job Number'!$Q$2:$Q$290,'Job Number'!$A$2:$A$290,'Product Result'!AB$1,'Job Number'!$E$2:$E$290,'Product Result'!$A$97)</f>
        <v>0</v>
      </c>
      <c r="AC99" s="200">
        <f>SUMIFS('Job Number'!$Q$2:$Q$290,'Job Number'!$A$2:$A$290,'Product Result'!AC$1,'Job Number'!$E$2:$E$290,'Product Result'!$A$97)</f>
        <v>0</v>
      </c>
      <c r="AD99" s="200">
        <f>SUMIFS('Job Number'!$Q$2:$Q$290,'Job Number'!$A$2:$A$290,'Product Result'!AD$1,'Job Number'!$E$2:$E$290,'Product Result'!$A$97)</f>
        <v>0</v>
      </c>
      <c r="AE99" s="200">
        <f>SUMIFS('Job Number'!$Q$2:$Q$290,'Job Number'!$A$2:$A$290,'Product Result'!AE$1,'Job Number'!$E$2:$E$290,'Product Result'!$A$97)</f>
        <v>0</v>
      </c>
      <c r="AF99" s="200">
        <f>SUMIFS('Job Number'!$Q$2:$Q$290,'Job Number'!$A$2:$A$290,'Product Result'!AF$1,'Job Number'!$E$2:$E$290,'Product Result'!$A$97)</f>
        <v>0</v>
      </c>
      <c r="AG99" s="200">
        <f>SUMIFS('Job Number'!$Q$2:$Q$290,'Job Number'!$A$2:$A$290,'Product Result'!AG$1,'Job Number'!$E$2:$E$290,'Product Result'!$A$97)</f>
        <v>0</v>
      </c>
      <c r="AH99" s="200">
        <f>SUMIFS('Job Number'!$Q$2:$Q$290,'Job Number'!$A$2:$A$290,'Product Result'!AH$1,'Job Number'!$E$2:$E$290,'Product Result'!$A$97)</f>
        <v>0</v>
      </c>
    </row>
    <row r="100" ht="15.75" spans="2:34">
      <c r="B100" s="221">
        <f>IFERROR(B99/B97,0)</f>
        <v>0</v>
      </c>
      <c r="C100" s="3" t="s">
        <v>49</v>
      </c>
      <c r="D100" s="223" t="str">
        <f t="shared" ref="D100:AH100" si="19">IFERROR(D99/D97,"")</f>
        <v/>
      </c>
      <c r="E100" s="223" t="str">
        <f t="shared" si="19"/>
        <v/>
      </c>
      <c r="F100" s="223" t="str">
        <f t="shared" si="19"/>
        <v/>
      </c>
      <c r="G100" s="223" t="str">
        <f t="shared" si="19"/>
        <v/>
      </c>
      <c r="H100" s="223" t="str">
        <f t="shared" si="19"/>
        <v/>
      </c>
      <c r="I100" s="223" t="str">
        <f t="shared" si="19"/>
        <v/>
      </c>
      <c r="J100" s="223" t="str">
        <f t="shared" si="19"/>
        <v/>
      </c>
      <c r="K100" s="223" t="str">
        <f t="shared" si="19"/>
        <v/>
      </c>
      <c r="L100" s="223" t="str">
        <f t="shared" si="19"/>
        <v/>
      </c>
      <c r="M100" s="223" t="str">
        <f t="shared" si="19"/>
        <v/>
      </c>
      <c r="N100" s="223" t="str">
        <f t="shared" si="19"/>
        <v/>
      </c>
      <c r="O100" s="223" t="str">
        <f t="shared" si="19"/>
        <v/>
      </c>
      <c r="P100" s="223" t="str">
        <f t="shared" si="19"/>
        <v/>
      </c>
      <c r="Q100" s="223" t="str">
        <f t="shared" si="19"/>
        <v/>
      </c>
      <c r="R100" s="223" t="str">
        <f t="shared" si="19"/>
        <v/>
      </c>
      <c r="S100" s="223" t="str">
        <f t="shared" si="19"/>
        <v/>
      </c>
      <c r="T100" s="223" t="str">
        <f t="shared" si="19"/>
        <v/>
      </c>
      <c r="U100" s="223" t="str">
        <f t="shared" si="19"/>
        <v/>
      </c>
      <c r="V100" s="223" t="str">
        <f t="shared" si="19"/>
        <v/>
      </c>
      <c r="W100" s="223" t="str">
        <f t="shared" si="19"/>
        <v/>
      </c>
      <c r="X100" s="223" t="str">
        <f t="shared" si="19"/>
        <v/>
      </c>
      <c r="Y100" s="223" t="str">
        <f t="shared" si="19"/>
        <v/>
      </c>
      <c r="Z100" s="223" t="str">
        <f t="shared" si="19"/>
        <v/>
      </c>
      <c r="AA100" s="223" t="str">
        <f t="shared" si="19"/>
        <v/>
      </c>
      <c r="AB100" s="223" t="str">
        <f t="shared" si="19"/>
        <v/>
      </c>
      <c r="AC100" s="223" t="str">
        <f t="shared" si="19"/>
        <v/>
      </c>
      <c r="AD100" s="223" t="str">
        <f t="shared" si="19"/>
        <v/>
      </c>
      <c r="AE100" s="223" t="str">
        <f t="shared" si="19"/>
        <v/>
      </c>
      <c r="AF100" s="223" t="str">
        <f t="shared" si="19"/>
        <v/>
      </c>
      <c r="AG100" s="223" t="str">
        <f t="shared" si="19"/>
        <v/>
      </c>
      <c r="AH100" s="223" t="str">
        <f t="shared" si="19"/>
        <v/>
      </c>
    </row>
    <row r="101" ht="15.75" spans="4:34"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  <c r="AA101" s="224"/>
      <c r="AB101" s="224"/>
      <c r="AC101" s="224"/>
      <c r="AD101" s="224"/>
      <c r="AE101" s="224"/>
      <c r="AF101" s="224"/>
      <c r="AG101" s="224"/>
      <c r="AH101" s="224"/>
    </row>
    <row r="102" spans="1:34">
      <c r="A102" s="226" t="str">
        <f>'FG TYPE'!B27</f>
        <v>W03-25040031-Y</v>
      </c>
      <c r="B102" s="222">
        <f>SUM(D102:AG102)</f>
        <v>0</v>
      </c>
      <c r="C102" s="3" t="s">
        <v>46</v>
      </c>
      <c r="D102" s="200">
        <f>SUMIFS('Job Number'!$K$2:$K$290,'Job Number'!$A$2:$A$290,'Product Result'!D$1,'Job Number'!$E$2:$E$290,'Product Result'!$A$102)</f>
        <v>0</v>
      </c>
      <c r="E102" s="200">
        <f>SUMIFS('Job Number'!$K$2:$K$290,'Job Number'!$A$2:$A$290,'Product Result'!E$1,'Job Number'!$E$2:$E$290,'Product Result'!$A$102)</f>
        <v>0</v>
      </c>
      <c r="F102" s="200">
        <f>SUMIFS('Job Number'!$K$2:$K$290,'Job Number'!$A$2:$A$290,'Product Result'!F$1,'Job Number'!$E$2:$E$290,'Product Result'!$A$102)</f>
        <v>0</v>
      </c>
      <c r="G102" s="200">
        <f>SUMIFS('Job Number'!$K$2:$K$290,'Job Number'!$A$2:$A$290,'Product Result'!G$1,'Job Number'!$E$2:$E$290,'Product Result'!$A$102)</f>
        <v>0</v>
      </c>
      <c r="H102" s="200">
        <f>SUMIFS('Job Number'!$K$2:$K$290,'Job Number'!$A$2:$A$290,'Product Result'!H$1,'Job Number'!$E$2:$E$290,'Product Result'!$A$102)</f>
        <v>0</v>
      </c>
      <c r="I102" s="200">
        <f>SUMIFS('Job Number'!$K$2:$K$290,'Job Number'!$A$2:$A$290,'Product Result'!I$1,'Job Number'!$E$2:$E$290,'Product Result'!$A$102)</f>
        <v>0</v>
      </c>
      <c r="J102" s="200">
        <f>SUMIFS('Job Number'!$K$2:$K$290,'Job Number'!$A$2:$A$290,'Product Result'!J$1,'Job Number'!$E$2:$E$290,'Product Result'!$A$102)</f>
        <v>0</v>
      </c>
      <c r="K102" s="200">
        <f>SUMIFS('Job Number'!$K$2:$K$290,'Job Number'!$A$2:$A$290,'Product Result'!K$1,'Job Number'!$E$2:$E$290,'Product Result'!$A$102)</f>
        <v>0</v>
      </c>
      <c r="L102" s="200">
        <f>SUMIFS('Job Number'!$K$2:$K$290,'Job Number'!$A$2:$A$290,'Product Result'!L$1,'Job Number'!$E$2:$E$290,'Product Result'!$A$102)</f>
        <v>0</v>
      </c>
      <c r="M102" s="200">
        <f>SUMIFS('Job Number'!$K$2:$K$290,'Job Number'!$A$2:$A$290,'Product Result'!M$1,'Job Number'!$E$2:$E$290,'Product Result'!$A$102)</f>
        <v>0</v>
      </c>
      <c r="N102" s="200">
        <f>SUMIFS('Job Number'!$K$2:$K$290,'Job Number'!$A$2:$A$290,'Product Result'!N$1,'Job Number'!$E$2:$E$290,'Product Result'!$A$102)</f>
        <v>0</v>
      </c>
      <c r="O102" s="200">
        <f>SUMIFS('Job Number'!$K$2:$K$290,'Job Number'!$A$2:$A$290,'Product Result'!O$1,'Job Number'!$E$2:$E$290,'Product Result'!$A$102)</f>
        <v>0</v>
      </c>
      <c r="P102" s="200">
        <f>SUMIFS('Job Number'!$K$2:$K$290,'Job Number'!$A$2:$A$290,'Product Result'!P$1,'Job Number'!$E$2:$E$290,'Product Result'!$A$102)</f>
        <v>0</v>
      </c>
      <c r="Q102" s="200">
        <f>SUMIFS('Job Number'!$K$2:$K$290,'Job Number'!$A$2:$A$290,'Product Result'!Q$1,'Job Number'!$E$2:$E$290,'Product Result'!$A$102)</f>
        <v>0</v>
      </c>
      <c r="R102" s="200">
        <f>SUMIFS('Job Number'!$K$2:$K$290,'Job Number'!$A$2:$A$290,'Product Result'!R$1,'Job Number'!$E$2:$E$290,'Product Result'!$A$102)</f>
        <v>0</v>
      </c>
      <c r="S102" s="200">
        <f>SUMIFS('Job Number'!$K$2:$K$290,'Job Number'!$A$2:$A$290,'Product Result'!S$1,'Job Number'!$E$2:$E$290,'Product Result'!$A$102)</f>
        <v>0</v>
      </c>
      <c r="T102" s="200">
        <f>SUMIFS('Job Number'!$K$2:$K$290,'Job Number'!$A$2:$A$290,'Product Result'!T$1,'Job Number'!$E$2:$E$290,'Product Result'!$A$102)</f>
        <v>0</v>
      </c>
      <c r="U102" s="200">
        <f>SUMIFS('Job Number'!$K$2:$K$290,'Job Number'!$A$2:$A$290,'Product Result'!U$1,'Job Number'!$E$2:$E$290,'Product Result'!$A$102)</f>
        <v>0</v>
      </c>
      <c r="V102" s="200">
        <f>SUMIFS('Job Number'!$K$2:$K$290,'Job Number'!$A$2:$A$290,'Product Result'!V$1,'Job Number'!$E$2:$E$290,'Product Result'!$A$102)</f>
        <v>0</v>
      </c>
      <c r="W102" s="200">
        <f>SUMIFS('Job Number'!$K$2:$K$290,'Job Number'!$A$2:$A$290,'Product Result'!W$1,'Job Number'!$E$2:$E$290,'Product Result'!$A$102)</f>
        <v>0</v>
      </c>
      <c r="X102" s="200">
        <f>SUMIFS('Job Number'!$K$2:$K$290,'Job Number'!$A$2:$A$290,'Product Result'!X$1,'Job Number'!$E$2:$E$290,'Product Result'!$A$102)</f>
        <v>0</v>
      </c>
      <c r="Y102" s="200">
        <f>SUMIFS('Job Number'!$K$2:$K$290,'Job Number'!$A$2:$A$290,'Product Result'!Y$1,'Job Number'!$E$2:$E$290,'Product Result'!$A$102)</f>
        <v>0</v>
      </c>
      <c r="Z102" s="200">
        <f>SUMIFS('Job Number'!$K$2:$K$290,'Job Number'!$A$2:$A$290,'Product Result'!Z$1,'Job Number'!$E$2:$E$290,'Product Result'!$A$102)</f>
        <v>0</v>
      </c>
      <c r="AA102" s="200">
        <f>SUMIFS('Job Number'!$K$2:$K$290,'Job Number'!$A$2:$A$290,'Product Result'!AA$1,'Job Number'!$E$2:$E$290,'Product Result'!$A$102)</f>
        <v>0</v>
      </c>
      <c r="AB102" s="200">
        <f>SUMIFS('Job Number'!$K$2:$K$290,'Job Number'!$A$2:$A$290,'Product Result'!AB$1,'Job Number'!$E$2:$E$290,'Product Result'!$A$102)</f>
        <v>0</v>
      </c>
      <c r="AC102" s="200">
        <f>SUMIFS('Job Number'!$K$2:$K$290,'Job Number'!$A$2:$A$290,'Product Result'!AC$1,'Job Number'!$E$2:$E$290,'Product Result'!$A$102)</f>
        <v>0</v>
      </c>
      <c r="AD102" s="200">
        <f>SUMIFS('Job Number'!$K$2:$K$290,'Job Number'!$A$2:$A$290,'Product Result'!AD$1,'Job Number'!$E$2:$E$290,'Product Result'!$A$102)</f>
        <v>0</v>
      </c>
      <c r="AE102" s="200">
        <f>SUMIFS('Job Number'!$K$2:$K$290,'Job Number'!$A$2:$A$290,'Product Result'!AE$1,'Job Number'!$E$2:$E$290,'Product Result'!$A$102)</f>
        <v>0</v>
      </c>
      <c r="AF102" s="200">
        <f>SUMIFS('Job Number'!$K$2:$K$290,'Job Number'!$A$2:$A$290,'Product Result'!AF$1,'Job Number'!$E$2:$E$290,'Product Result'!$A$102)</f>
        <v>0</v>
      </c>
      <c r="AG102" s="200">
        <f>SUMIFS('Job Number'!$K$2:$K$290,'Job Number'!$A$2:$A$290,'Product Result'!AG$1,'Job Number'!$E$2:$E$290,'Product Result'!$A$102)</f>
        <v>0</v>
      </c>
      <c r="AH102" s="200">
        <f>SUMIFS('Job Number'!$K$2:$K$290,'Job Number'!$A$2:$A$290,'Product Result'!AH$1,'Job Number'!$E$2:$E$290,'Product Result'!$A$102)</f>
        <v>0</v>
      </c>
    </row>
    <row r="103" spans="1:34">
      <c r="A103" s="226" t="str">
        <f>'FG TYPE'!C27</f>
        <v>28#*2C+24#*2C+AL+D+</v>
      </c>
      <c r="B103" s="221">
        <f>IFERROR(B102/#REF!,0)</f>
        <v>0</v>
      </c>
      <c r="C103" s="3" t="s">
        <v>47</v>
      </c>
      <c r="D103" s="9" t="str">
        <f>IFERROR(D102/#REF!,"")</f>
        <v/>
      </c>
      <c r="E103" s="9" t="str">
        <f>IFERROR(E102/#REF!,"")</f>
        <v/>
      </c>
      <c r="F103" s="9" t="str">
        <f>IFERROR(F102/#REF!,"")</f>
        <v/>
      </c>
      <c r="G103" s="9" t="str">
        <f>IFERROR(G102/#REF!,"")</f>
        <v/>
      </c>
      <c r="H103" s="9" t="str">
        <f>IFERROR(H102/#REF!,"")</f>
        <v/>
      </c>
      <c r="I103" s="9" t="str">
        <f>IFERROR(I102/#REF!,"")</f>
        <v/>
      </c>
      <c r="J103" s="9" t="str">
        <f>IFERROR(J102/#REF!,"")</f>
        <v/>
      </c>
      <c r="K103" s="9" t="str">
        <f>IFERROR(K102/#REF!,"")</f>
        <v/>
      </c>
      <c r="L103" s="9" t="str">
        <f>IFERROR(L102/#REF!,"")</f>
        <v/>
      </c>
      <c r="M103" s="9" t="str">
        <f>IFERROR(M102/#REF!,"")</f>
        <v/>
      </c>
      <c r="N103" s="9" t="str">
        <f>IFERROR(N102/#REF!,"")</f>
        <v/>
      </c>
      <c r="O103" s="9" t="str">
        <f>IFERROR(O102/#REF!,"")</f>
        <v/>
      </c>
      <c r="P103" s="9" t="str">
        <f>IFERROR(P102/#REF!,"")</f>
        <v/>
      </c>
      <c r="Q103" s="9" t="str">
        <f>IFERROR(Q102/#REF!,"")</f>
        <v/>
      </c>
      <c r="R103" s="9" t="str">
        <f>IFERROR(R102/#REF!,"")</f>
        <v/>
      </c>
      <c r="S103" s="9" t="str">
        <f>IFERROR(S102/#REF!,"")</f>
        <v/>
      </c>
      <c r="T103" s="9" t="str">
        <f>IFERROR(T102/#REF!,"")</f>
        <v/>
      </c>
      <c r="U103" s="9" t="str">
        <f>IFERROR(U102/#REF!,"")</f>
        <v/>
      </c>
      <c r="V103" s="9" t="str">
        <f>IFERROR(V102/#REF!,"")</f>
        <v/>
      </c>
      <c r="W103" s="9" t="str">
        <f>IFERROR(W102/#REF!,"")</f>
        <v/>
      </c>
      <c r="X103" s="9" t="str">
        <f>IFERROR(X102/#REF!,"")</f>
        <v/>
      </c>
      <c r="Y103" s="9" t="str">
        <f>IFERROR(Y102/#REF!,"")</f>
        <v/>
      </c>
      <c r="Z103" s="9" t="str">
        <f>IFERROR(Z102/#REF!,"")</f>
        <v/>
      </c>
      <c r="AA103" s="9" t="str">
        <f>IFERROR(AA102/#REF!,"")</f>
        <v/>
      </c>
      <c r="AB103" s="9" t="str">
        <f>IFERROR(AB102/#REF!,"")</f>
        <v/>
      </c>
      <c r="AC103" s="9" t="str">
        <f>IFERROR(AC102/#REF!,"")</f>
        <v/>
      </c>
      <c r="AD103" s="9" t="str">
        <f>IFERROR(AD102/#REF!,"")</f>
        <v/>
      </c>
      <c r="AE103" s="9" t="str">
        <f>IFERROR(AE102/#REF!,"")</f>
        <v/>
      </c>
      <c r="AF103" s="9" t="str">
        <f>IFERROR(AF102/#REF!,"")</f>
        <v/>
      </c>
      <c r="AG103" s="9" t="str">
        <f>IFERROR(AG102/#REF!,"")</f>
        <v/>
      </c>
      <c r="AH103" s="9" t="str">
        <f>IFERROR(AH102/#REF!,"")</f>
        <v/>
      </c>
    </row>
    <row r="104" spans="2:34">
      <c r="B104" s="222">
        <f>SUM(D104:AG104)-AE104-X104-Q104-J104</f>
        <v>0</v>
      </c>
      <c r="C104" s="3" t="s">
        <v>48</v>
      </c>
      <c r="D104" s="200">
        <f>SUMIFS('Job Number'!$Q$2:$Q$290,'Job Number'!$A$2:$A$290,'Product Result'!D$1,'Job Number'!$E$2:$E$290,'Product Result'!$A$102)</f>
        <v>0</v>
      </c>
      <c r="E104" s="200">
        <f>SUMIFS('Job Number'!$Q$2:$Q$290,'Job Number'!$A$2:$A$290,'Product Result'!E$1,'Job Number'!$E$2:$E$290,'Product Result'!$A$102)</f>
        <v>0</v>
      </c>
      <c r="F104" s="200">
        <f>SUMIFS('Job Number'!$Q$2:$Q$290,'Job Number'!$A$2:$A$290,'Product Result'!F$1,'Job Number'!$E$2:$E$290,'Product Result'!$A$102)</f>
        <v>0</v>
      </c>
      <c r="G104" s="200">
        <f>SUMIFS('Job Number'!$Q$2:$Q$290,'Job Number'!$A$2:$A$290,'Product Result'!G$1,'Job Number'!$E$2:$E$290,'Product Result'!$A$102)</f>
        <v>0</v>
      </c>
      <c r="H104" s="200">
        <f>SUMIFS('Job Number'!$Q$2:$Q$290,'Job Number'!$A$2:$A$290,'Product Result'!H$1,'Job Number'!$E$2:$E$290,'Product Result'!$A$102)</f>
        <v>0</v>
      </c>
      <c r="I104" s="200">
        <f>SUMIFS('Job Number'!$Q$2:$Q$290,'Job Number'!$A$2:$A$290,'Product Result'!I$1,'Job Number'!$E$2:$E$290,'Product Result'!$A$102)</f>
        <v>0</v>
      </c>
      <c r="J104" s="200">
        <f>SUMIFS('Job Number'!$Q$2:$Q$290,'Job Number'!$A$2:$A$290,'Product Result'!J$1,'Job Number'!$E$2:$E$290,'Product Result'!$A$102)</f>
        <v>0</v>
      </c>
      <c r="K104" s="200">
        <f>SUMIFS('Job Number'!$Q$2:$Q$290,'Job Number'!$A$2:$A$290,'Product Result'!K$1,'Job Number'!$E$2:$E$290,'Product Result'!$A$102)</f>
        <v>0</v>
      </c>
      <c r="L104" s="200">
        <f>SUMIFS('Job Number'!$Q$2:$Q$290,'Job Number'!$A$2:$A$290,'Product Result'!L$1,'Job Number'!$E$2:$E$290,'Product Result'!$A$102)</f>
        <v>0</v>
      </c>
      <c r="M104" s="200">
        <f>SUMIFS('Job Number'!$Q$2:$Q$290,'Job Number'!$A$2:$A$290,'Product Result'!M$1,'Job Number'!$E$2:$E$290,'Product Result'!$A$102)</f>
        <v>0</v>
      </c>
      <c r="N104" s="200">
        <f>SUMIFS('Job Number'!$Q$2:$Q$290,'Job Number'!$A$2:$A$290,'Product Result'!N$1,'Job Number'!$E$2:$E$290,'Product Result'!$A$102)</f>
        <v>0</v>
      </c>
      <c r="O104" s="200">
        <f>SUMIFS('Job Number'!$Q$2:$Q$290,'Job Number'!$A$2:$A$290,'Product Result'!O$1,'Job Number'!$E$2:$E$290,'Product Result'!$A$102)</f>
        <v>0</v>
      </c>
      <c r="P104" s="200">
        <f>SUMIFS('Job Number'!$Q$2:$Q$290,'Job Number'!$A$2:$A$290,'Product Result'!P$1,'Job Number'!$E$2:$E$290,'Product Result'!$A$102)</f>
        <v>0</v>
      </c>
      <c r="Q104" s="200">
        <f>SUMIFS('Job Number'!$Q$2:$Q$290,'Job Number'!$A$2:$A$290,'Product Result'!Q$1,'Job Number'!$E$2:$E$290,'Product Result'!$A$102)</f>
        <v>0</v>
      </c>
      <c r="R104" s="200">
        <f>SUMIFS('Job Number'!$Q$2:$Q$290,'Job Number'!$A$2:$A$290,'Product Result'!R$1,'Job Number'!$E$2:$E$290,'Product Result'!$A$102)</f>
        <v>0</v>
      </c>
      <c r="S104" s="200">
        <f>SUMIFS('Job Number'!$Q$2:$Q$290,'Job Number'!$A$2:$A$290,'Product Result'!S$1,'Job Number'!$E$2:$E$290,'Product Result'!$A$102)</f>
        <v>0</v>
      </c>
      <c r="T104" s="200">
        <f>SUMIFS('Job Number'!$Q$2:$Q$290,'Job Number'!$A$2:$A$290,'Product Result'!T$1,'Job Number'!$E$2:$E$290,'Product Result'!$A$102)</f>
        <v>0</v>
      </c>
      <c r="U104" s="200">
        <f>SUMIFS('Job Number'!$Q$2:$Q$290,'Job Number'!$A$2:$A$290,'Product Result'!U$1,'Job Number'!$E$2:$E$290,'Product Result'!$A$102)</f>
        <v>0</v>
      </c>
      <c r="V104" s="200">
        <f>SUMIFS('Job Number'!$Q$2:$Q$290,'Job Number'!$A$2:$A$290,'Product Result'!V$1,'Job Number'!$E$2:$E$290,'Product Result'!$A$102)</f>
        <v>0</v>
      </c>
      <c r="W104" s="200">
        <f>SUMIFS('Job Number'!$Q$2:$Q$290,'Job Number'!$A$2:$A$290,'Product Result'!W$1,'Job Number'!$E$2:$E$290,'Product Result'!$A$102)</f>
        <v>0</v>
      </c>
      <c r="X104" s="200">
        <f>SUMIFS('Job Number'!$Q$2:$Q$290,'Job Number'!$A$2:$A$290,'Product Result'!X$1,'Job Number'!$E$2:$E$290,'Product Result'!$A$102)</f>
        <v>0</v>
      </c>
      <c r="Y104" s="200">
        <f>SUMIFS('Job Number'!$Q$2:$Q$290,'Job Number'!$A$2:$A$290,'Product Result'!Y$1,'Job Number'!$E$2:$E$290,'Product Result'!$A$102)</f>
        <v>0</v>
      </c>
      <c r="Z104" s="200">
        <f>SUMIFS('Job Number'!$Q$2:$Q$290,'Job Number'!$A$2:$A$290,'Product Result'!Z$1,'Job Number'!$E$2:$E$290,'Product Result'!$A$102)</f>
        <v>0</v>
      </c>
      <c r="AA104" s="200">
        <f>SUMIFS('Job Number'!$Q$2:$Q$290,'Job Number'!$A$2:$A$290,'Product Result'!AA$1,'Job Number'!$E$2:$E$290,'Product Result'!$A$102)</f>
        <v>0</v>
      </c>
      <c r="AB104" s="200">
        <f>SUMIFS('Job Number'!$Q$2:$Q$290,'Job Number'!$A$2:$A$290,'Product Result'!AB$1,'Job Number'!$E$2:$E$290,'Product Result'!$A$102)</f>
        <v>0</v>
      </c>
      <c r="AC104" s="200">
        <f>SUMIFS('Job Number'!$Q$2:$Q$290,'Job Number'!$A$2:$A$290,'Product Result'!AC$1,'Job Number'!$E$2:$E$290,'Product Result'!$A$102)</f>
        <v>0</v>
      </c>
      <c r="AD104" s="200">
        <f>SUMIFS('Job Number'!$Q$2:$Q$290,'Job Number'!$A$2:$A$290,'Product Result'!AD$1,'Job Number'!$E$2:$E$290,'Product Result'!$A$102)</f>
        <v>0</v>
      </c>
      <c r="AE104" s="200">
        <f>SUMIFS('Job Number'!$Q$2:$Q$290,'Job Number'!$A$2:$A$290,'Product Result'!AE$1,'Job Number'!$E$2:$E$290,'Product Result'!$A$102)</f>
        <v>0</v>
      </c>
      <c r="AF104" s="200">
        <f>SUMIFS('Job Number'!$Q$2:$Q$290,'Job Number'!$A$2:$A$290,'Product Result'!AF$1,'Job Number'!$E$2:$E$290,'Product Result'!$A$102)</f>
        <v>0</v>
      </c>
      <c r="AG104" s="200">
        <f>SUMIFS('Job Number'!$Q$2:$Q$290,'Job Number'!$A$2:$A$290,'Product Result'!AG$1,'Job Number'!$E$2:$E$290,'Product Result'!$A$102)</f>
        <v>0</v>
      </c>
      <c r="AH104" s="200">
        <f>SUMIFS('Job Number'!$Q$2:$Q$290,'Job Number'!$A$2:$A$290,'Product Result'!AH$1,'Job Number'!$E$2:$E$290,'Product Result'!$A$102)</f>
        <v>0</v>
      </c>
    </row>
    <row r="105" ht="15.75" spans="2:34">
      <c r="B105" s="221">
        <f>IFERROR(B104/B102,0)</f>
        <v>0</v>
      </c>
      <c r="C105" s="3" t="s">
        <v>49</v>
      </c>
      <c r="D105" s="223" t="str">
        <f t="shared" ref="D105:AH105" si="20">IFERROR(D104/D102,"")</f>
        <v/>
      </c>
      <c r="E105" s="223" t="str">
        <f t="shared" si="20"/>
        <v/>
      </c>
      <c r="F105" s="223" t="str">
        <f t="shared" si="20"/>
        <v/>
      </c>
      <c r="G105" s="223" t="str">
        <f t="shared" si="20"/>
        <v/>
      </c>
      <c r="H105" s="223" t="str">
        <f t="shared" si="20"/>
        <v/>
      </c>
      <c r="I105" s="223" t="str">
        <f t="shared" si="20"/>
        <v/>
      </c>
      <c r="J105" s="223" t="str">
        <f t="shared" si="20"/>
        <v/>
      </c>
      <c r="K105" s="223" t="str">
        <f t="shared" si="20"/>
        <v/>
      </c>
      <c r="L105" s="223" t="str">
        <f t="shared" si="20"/>
        <v/>
      </c>
      <c r="M105" s="223" t="str">
        <f t="shared" si="20"/>
        <v/>
      </c>
      <c r="N105" s="223" t="str">
        <f t="shared" si="20"/>
        <v/>
      </c>
      <c r="O105" s="223" t="str">
        <f t="shared" si="20"/>
        <v/>
      </c>
      <c r="P105" s="223" t="str">
        <f t="shared" si="20"/>
        <v/>
      </c>
      <c r="Q105" s="223" t="str">
        <f t="shared" si="20"/>
        <v/>
      </c>
      <c r="R105" s="223" t="str">
        <f t="shared" si="20"/>
        <v/>
      </c>
      <c r="S105" s="223" t="str">
        <f t="shared" si="20"/>
        <v/>
      </c>
      <c r="T105" s="223" t="str">
        <f t="shared" si="20"/>
        <v/>
      </c>
      <c r="U105" s="223" t="str">
        <f t="shared" si="20"/>
        <v/>
      </c>
      <c r="V105" s="223" t="str">
        <f t="shared" si="20"/>
        <v/>
      </c>
      <c r="W105" s="223" t="str">
        <f t="shared" si="20"/>
        <v/>
      </c>
      <c r="X105" s="223" t="str">
        <f t="shared" si="20"/>
        <v/>
      </c>
      <c r="Y105" s="223" t="str">
        <f t="shared" si="20"/>
        <v/>
      </c>
      <c r="Z105" s="223" t="str">
        <f t="shared" si="20"/>
        <v/>
      </c>
      <c r="AA105" s="223" t="str">
        <f t="shared" si="20"/>
        <v/>
      </c>
      <c r="AB105" s="223" t="str">
        <f t="shared" si="20"/>
        <v/>
      </c>
      <c r="AC105" s="223" t="str">
        <f t="shared" si="20"/>
        <v/>
      </c>
      <c r="AD105" s="223" t="str">
        <f t="shared" si="20"/>
        <v/>
      </c>
      <c r="AE105" s="223" t="str">
        <f t="shared" si="20"/>
        <v/>
      </c>
      <c r="AF105" s="223" t="str">
        <f t="shared" si="20"/>
        <v/>
      </c>
      <c r="AG105" s="223" t="str">
        <f t="shared" si="20"/>
        <v/>
      </c>
      <c r="AH105" s="223" t="str">
        <f t="shared" si="20"/>
        <v/>
      </c>
    </row>
    <row r="106" ht="15.75" spans="4:34"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4"/>
      <c r="AF106" s="224"/>
      <c r="AG106" s="224"/>
      <c r="AH106" s="224"/>
    </row>
    <row r="107" spans="1:34">
      <c r="A107" s="226" t="str">
        <f>'FG TYPE'!B28</f>
        <v>W03-25040032-Y</v>
      </c>
      <c r="B107" s="222">
        <f>SUM(D107:AG107)</f>
        <v>0</v>
      </c>
      <c r="C107" s="3" t="s">
        <v>46</v>
      </c>
      <c r="D107" s="200">
        <f>SUMIFS('Job Number'!$K$2:$K$290,'Job Number'!$A$2:$A$290,'Product Result'!D$1,'Job Number'!$E$2:$E$290,'Product Result'!$A$107)</f>
        <v>0</v>
      </c>
      <c r="E107" s="200">
        <f>SUMIFS('Job Number'!$K$2:$K$290,'Job Number'!$A$2:$A$290,'Product Result'!E$1,'Job Number'!$E$2:$E$290,'Product Result'!$A$107)</f>
        <v>0</v>
      </c>
      <c r="F107" s="200">
        <f>SUMIFS('Job Number'!$K$2:$K$290,'Job Number'!$A$2:$A$290,'Product Result'!F$1,'Job Number'!$E$2:$E$290,'Product Result'!$A$107)</f>
        <v>0</v>
      </c>
      <c r="G107" s="200">
        <f>SUMIFS('Job Number'!$K$2:$K$290,'Job Number'!$A$2:$A$290,'Product Result'!G$1,'Job Number'!$E$2:$E$290,'Product Result'!$A$107)</f>
        <v>0</v>
      </c>
      <c r="H107" s="200">
        <f>SUMIFS('Job Number'!$K$2:$K$290,'Job Number'!$A$2:$A$290,'Product Result'!H$1,'Job Number'!$E$2:$E$290,'Product Result'!$A$107)</f>
        <v>0</v>
      </c>
      <c r="I107" s="200">
        <f>SUMIFS('Job Number'!$K$2:$K$290,'Job Number'!$A$2:$A$290,'Product Result'!I$1,'Job Number'!$E$2:$E$290,'Product Result'!$A$107)</f>
        <v>0</v>
      </c>
      <c r="J107" s="200">
        <f>SUMIFS('Job Number'!$K$2:$K$290,'Job Number'!$A$2:$A$290,'Product Result'!J$1,'Job Number'!$E$2:$E$290,'Product Result'!$A$107)</f>
        <v>0</v>
      </c>
      <c r="K107" s="200">
        <f>SUMIFS('Job Number'!$K$2:$K$290,'Job Number'!$A$2:$A$290,'Product Result'!K$1,'Job Number'!$E$2:$E$290,'Product Result'!$A$107)</f>
        <v>0</v>
      </c>
      <c r="L107" s="200">
        <f>SUMIFS('Job Number'!$K$2:$K$290,'Job Number'!$A$2:$A$290,'Product Result'!L$1,'Job Number'!$E$2:$E$290,'Product Result'!$A$107)</f>
        <v>0</v>
      </c>
      <c r="M107" s="200">
        <f>SUMIFS('Job Number'!$K$2:$K$290,'Job Number'!$A$2:$A$290,'Product Result'!M$1,'Job Number'!$E$2:$E$290,'Product Result'!$A$107)</f>
        <v>0</v>
      </c>
      <c r="N107" s="200">
        <f>SUMIFS('Job Number'!$K$2:$K$290,'Job Number'!$A$2:$A$290,'Product Result'!N$1,'Job Number'!$E$2:$E$290,'Product Result'!$A$107)</f>
        <v>0</v>
      </c>
      <c r="O107" s="200">
        <f>SUMIFS('Job Number'!$K$2:$K$290,'Job Number'!$A$2:$A$290,'Product Result'!O$1,'Job Number'!$E$2:$E$290,'Product Result'!$A$107)</f>
        <v>0</v>
      </c>
      <c r="P107" s="200">
        <f>SUMIFS('Job Number'!$K$2:$K$290,'Job Number'!$A$2:$A$290,'Product Result'!P$1,'Job Number'!$E$2:$E$290,'Product Result'!$A$107)</f>
        <v>0</v>
      </c>
      <c r="Q107" s="200">
        <f>SUMIFS('Job Number'!$K$2:$K$290,'Job Number'!$A$2:$A$290,'Product Result'!Q$1,'Job Number'!$E$2:$E$290,'Product Result'!$A$107)</f>
        <v>0</v>
      </c>
      <c r="R107" s="200">
        <f>SUMIFS('Job Number'!$K$2:$K$290,'Job Number'!$A$2:$A$290,'Product Result'!R$1,'Job Number'!$E$2:$E$290,'Product Result'!$A$107)</f>
        <v>0</v>
      </c>
      <c r="S107" s="200">
        <f>SUMIFS('Job Number'!$K$2:$K$290,'Job Number'!$A$2:$A$290,'Product Result'!S$1,'Job Number'!$E$2:$E$290,'Product Result'!$A$107)</f>
        <v>0</v>
      </c>
      <c r="T107" s="200">
        <f>SUMIFS('Job Number'!$K$2:$K$290,'Job Number'!$A$2:$A$290,'Product Result'!T$1,'Job Number'!$E$2:$E$290,'Product Result'!$A$107)</f>
        <v>0</v>
      </c>
      <c r="U107" s="200">
        <f>SUMIFS('Job Number'!$K$2:$K$290,'Job Number'!$A$2:$A$290,'Product Result'!U$1,'Job Number'!$E$2:$E$290,'Product Result'!$A$107)</f>
        <v>0</v>
      </c>
      <c r="V107" s="200">
        <f>SUMIFS('Job Number'!$K$2:$K$290,'Job Number'!$A$2:$A$290,'Product Result'!V$1,'Job Number'!$E$2:$E$290,'Product Result'!$A$107)</f>
        <v>0</v>
      </c>
      <c r="W107" s="200">
        <f>SUMIFS('Job Number'!$K$2:$K$290,'Job Number'!$A$2:$A$290,'Product Result'!W$1,'Job Number'!$E$2:$E$290,'Product Result'!$A$107)</f>
        <v>0</v>
      </c>
      <c r="X107" s="200">
        <f>SUMIFS('Job Number'!$K$2:$K$290,'Job Number'!$A$2:$A$290,'Product Result'!X$1,'Job Number'!$E$2:$E$290,'Product Result'!$A$107)</f>
        <v>0</v>
      </c>
      <c r="Y107" s="200">
        <f>SUMIFS('Job Number'!$K$2:$K$290,'Job Number'!$A$2:$A$290,'Product Result'!Y$1,'Job Number'!$E$2:$E$290,'Product Result'!$A$107)</f>
        <v>0</v>
      </c>
      <c r="Z107" s="200">
        <f>SUMIFS('Job Number'!$K$2:$K$290,'Job Number'!$A$2:$A$290,'Product Result'!Z$1,'Job Number'!$E$2:$E$290,'Product Result'!$A$107)</f>
        <v>0</v>
      </c>
      <c r="AA107" s="200">
        <f>SUMIFS('Job Number'!$K$2:$K$290,'Job Number'!$A$2:$A$290,'Product Result'!AA$1,'Job Number'!$E$2:$E$290,'Product Result'!$A$107)</f>
        <v>0</v>
      </c>
      <c r="AB107" s="200">
        <f>SUMIFS('Job Number'!$K$2:$K$290,'Job Number'!$A$2:$A$290,'Product Result'!AB$1,'Job Number'!$E$2:$E$290,'Product Result'!$A$107)</f>
        <v>0</v>
      </c>
      <c r="AC107" s="200">
        <f>SUMIFS('Job Number'!$K$2:$K$290,'Job Number'!$A$2:$A$290,'Product Result'!AC$1,'Job Number'!$E$2:$E$290,'Product Result'!$A$107)</f>
        <v>0</v>
      </c>
      <c r="AD107" s="200">
        <f>SUMIFS('Job Number'!$K$2:$K$290,'Job Number'!$A$2:$A$290,'Product Result'!AD$1,'Job Number'!$E$2:$E$290,'Product Result'!$A$107)</f>
        <v>0</v>
      </c>
      <c r="AE107" s="200">
        <f>SUMIFS('Job Number'!$K$2:$K$290,'Job Number'!$A$2:$A$290,'Product Result'!AE$1,'Job Number'!$E$2:$E$290,'Product Result'!$A$107)</f>
        <v>0</v>
      </c>
      <c r="AF107" s="200">
        <f>SUMIFS('Job Number'!$K$2:$K$290,'Job Number'!$A$2:$A$290,'Product Result'!AF$1,'Job Number'!$E$2:$E$290,'Product Result'!$A$107)</f>
        <v>0</v>
      </c>
      <c r="AG107" s="200">
        <f>SUMIFS('Job Number'!$K$2:$K$290,'Job Number'!$A$2:$A$290,'Product Result'!AG$1,'Job Number'!$E$2:$E$290,'Product Result'!$A$107)</f>
        <v>0</v>
      </c>
      <c r="AH107" s="200">
        <f>SUMIFS('Job Number'!$K$2:$K$290,'Job Number'!$A$2:$A$290,'Product Result'!AH$1,'Job Number'!$E$2:$E$290,'Product Result'!$A$107)</f>
        <v>0</v>
      </c>
    </row>
    <row r="108" spans="1:34">
      <c r="A108" s="226" t="str">
        <f>'FG TYPE'!C28</f>
        <v>28#*2C+24#*2C+AL+D+</v>
      </c>
      <c r="B108" s="221">
        <f>IFERROR(B107/#REF!,0)</f>
        <v>0</v>
      </c>
      <c r="C108" s="3" t="s">
        <v>47</v>
      </c>
      <c r="D108" s="9" t="str">
        <f>IFERROR(D107/#REF!,"")</f>
        <v/>
      </c>
      <c r="E108" s="9" t="str">
        <f>IFERROR(E107/#REF!,"")</f>
        <v/>
      </c>
      <c r="F108" s="9" t="str">
        <f>IFERROR(F107/#REF!,"")</f>
        <v/>
      </c>
      <c r="G108" s="9" t="str">
        <f>IFERROR(G107/#REF!,"")</f>
        <v/>
      </c>
      <c r="H108" s="9" t="str">
        <f>IFERROR(H107/#REF!,"")</f>
        <v/>
      </c>
      <c r="I108" s="9" t="str">
        <f>IFERROR(I107/#REF!,"")</f>
        <v/>
      </c>
      <c r="J108" s="9" t="str">
        <f>IFERROR(J107/#REF!,"")</f>
        <v/>
      </c>
      <c r="K108" s="9" t="str">
        <f>IFERROR(K107/#REF!,"")</f>
        <v/>
      </c>
      <c r="L108" s="9" t="str">
        <f>IFERROR(L107/#REF!,"")</f>
        <v/>
      </c>
      <c r="M108" s="9" t="str">
        <f>IFERROR(M107/#REF!,"")</f>
        <v/>
      </c>
      <c r="N108" s="9" t="str">
        <f>IFERROR(N107/#REF!,"")</f>
        <v/>
      </c>
      <c r="O108" s="9" t="str">
        <f>IFERROR(O107/#REF!,"")</f>
        <v/>
      </c>
      <c r="P108" s="9" t="str">
        <f>IFERROR(P107/#REF!,"")</f>
        <v/>
      </c>
      <c r="Q108" s="9" t="str">
        <f>IFERROR(Q107/#REF!,"")</f>
        <v/>
      </c>
      <c r="R108" s="9" t="str">
        <f>IFERROR(R107/#REF!,"")</f>
        <v/>
      </c>
      <c r="S108" s="9" t="str">
        <f>IFERROR(S107/#REF!,"")</f>
        <v/>
      </c>
      <c r="T108" s="9" t="str">
        <f>IFERROR(T107/#REF!,"")</f>
        <v/>
      </c>
      <c r="U108" s="9" t="str">
        <f>IFERROR(U107/#REF!,"")</f>
        <v/>
      </c>
      <c r="V108" s="9" t="str">
        <f>IFERROR(V107/#REF!,"")</f>
        <v/>
      </c>
      <c r="W108" s="9" t="str">
        <f>IFERROR(W107/#REF!,"")</f>
        <v/>
      </c>
      <c r="X108" s="9" t="str">
        <f>IFERROR(X107/#REF!,"")</f>
        <v/>
      </c>
      <c r="Y108" s="9" t="str">
        <f>IFERROR(Y107/#REF!,"")</f>
        <v/>
      </c>
      <c r="Z108" s="9" t="str">
        <f>IFERROR(Z107/#REF!,"")</f>
        <v/>
      </c>
      <c r="AA108" s="9" t="str">
        <f>IFERROR(AA107/#REF!,"")</f>
        <v/>
      </c>
      <c r="AB108" s="9" t="str">
        <f>IFERROR(AB107/#REF!,"")</f>
        <v/>
      </c>
      <c r="AC108" s="9" t="str">
        <f>IFERROR(AC107/#REF!,"")</f>
        <v/>
      </c>
      <c r="AD108" s="9" t="str">
        <f>IFERROR(AD107/#REF!,"")</f>
        <v/>
      </c>
      <c r="AE108" s="9" t="str">
        <f>IFERROR(AE107/#REF!,"")</f>
        <v/>
      </c>
      <c r="AF108" s="9" t="str">
        <f>IFERROR(AF107/#REF!,"")</f>
        <v/>
      </c>
      <c r="AG108" s="9" t="str">
        <f>IFERROR(AG107/#REF!,"")</f>
        <v/>
      </c>
      <c r="AH108" s="9" t="str">
        <f>IFERROR(AH107/#REF!,"")</f>
        <v/>
      </c>
    </row>
    <row r="109" spans="2:34">
      <c r="B109" s="222">
        <f>SUM(D109:AG109)-AE109-X109-Q109-J109</f>
        <v>0</v>
      </c>
      <c r="C109" s="3" t="s">
        <v>48</v>
      </c>
      <c r="D109" s="200">
        <f>SUMIFS('Job Number'!$Q$2:$Q$290,'Job Number'!$A$2:$A$290,'Product Result'!D$1,'Job Number'!$E$2:$E$290,'Product Result'!$A$107)</f>
        <v>0</v>
      </c>
      <c r="E109" s="200">
        <f>SUMIFS('Job Number'!$Q$2:$Q$290,'Job Number'!$A$2:$A$290,'Product Result'!E$1,'Job Number'!$E$2:$E$290,'Product Result'!$A$107)</f>
        <v>0</v>
      </c>
      <c r="F109" s="200">
        <f>SUMIFS('Job Number'!$Q$2:$Q$290,'Job Number'!$A$2:$A$290,'Product Result'!F$1,'Job Number'!$E$2:$E$290,'Product Result'!$A$107)</f>
        <v>0</v>
      </c>
      <c r="G109" s="200">
        <f>SUMIFS('Job Number'!$Q$2:$Q$290,'Job Number'!$A$2:$A$290,'Product Result'!G$1,'Job Number'!$E$2:$E$290,'Product Result'!$A$107)</f>
        <v>0</v>
      </c>
      <c r="H109" s="200">
        <f>SUMIFS('Job Number'!$Q$2:$Q$290,'Job Number'!$A$2:$A$290,'Product Result'!H$1,'Job Number'!$E$2:$E$290,'Product Result'!$A$107)</f>
        <v>0</v>
      </c>
      <c r="I109" s="200">
        <f>SUMIFS('Job Number'!$Q$2:$Q$290,'Job Number'!$A$2:$A$290,'Product Result'!I$1,'Job Number'!$E$2:$E$290,'Product Result'!$A$107)</f>
        <v>0</v>
      </c>
      <c r="J109" s="200">
        <f>SUMIFS('Job Number'!$Q$2:$Q$290,'Job Number'!$A$2:$A$290,'Product Result'!J$1,'Job Number'!$E$2:$E$290,'Product Result'!$A$107)</f>
        <v>0</v>
      </c>
      <c r="K109" s="200">
        <f>SUMIFS('Job Number'!$Q$2:$Q$290,'Job Number'!$A$2:$A$290,'Product Result'!K$1,'Job Number'!$E$2:$E$290,'Product Result'!$A$107)</f>
        <v>0</v>
      </c>
      <c r="L109" s="200">
        <f>SUMIFS('Job Number'!$Q$2:$Q$290,'Job Number'!$A$2:$A$290,'Product Result'!L$1,'Job Number'!$E$2:$E$290,'Product Result'!$A$107)</f>
        <v>0</v>
      </c>
      <c r="M109" s="200">
        <f>SUMIFS('Job Number'!$Q$2:$Q$290,'Job Number'!$A$2:$A$290,'Product Result'!M$1,'Job Number'!$E$2:$E$290,'Product Result'!$A$107)</f>
        <v>0</v>
      </c>
      <c r="N109" s="200">
        <f>SUMIFS('Job Number'!$Q$2:$Q$290,'Job Number'!$A$2:$A$290,'Product Result'!N$1,'Job Number'!$E$2:$E$290,'Product Result'!$A$107)</f>
        <v>0</v>
      </c>
      <c r="O109" s="200">
        <f>SUMIFS('Job Number'!$Q$2:$Q$290,'Job Number'!$A$2:$A$290,'Product Result'!O$1,'Job Number'!$E$2:$E$290,'Product Result'!$A$107)</f>
        <v>0</v>
      </c>
      <c r="P109" s="200">
        <f>SUMIFS('Job Number'!$Q$2:$Q$290,'Job Number'!$A$2:$A$290,'Product Result'!P$1,'Job Number'!$E$2:$E$290,'Product Result'!$A$107)</f>
        <v>0</v>
      </c>
      <c r="Q109" s="200">
        <f>SUMIFS('Job Number'!$Q$2:$Q$290,'Job Number'!$A$2:$A$290,'Product Result'!Q$1,'Job Number'!$E$2:$E$290,'Product Result'!$A$107)</f>
        <v>0</v>
      </c>
      <c r="R109" s="200">
        <f>SUMIFS('Job Number'!$Q$2:$Q$290,'Job Number'!$A$2:$A$290,'Product Result'!R$1,'Job Number'!$E$2:$E$290,'Product Result'!$A$107)</f>
        <v>0</v>
      </c>
      <c r="S109" s="200">
        <f>SUMIFS('Job Number'!$Q$2:$Q$290,'Job Number'!$A$2:$A$290,'Product Result'!S$1,'Job Number'!$E$2:$E$290,'Product Result'!$A$107)</f>
        <v>0</v>
      </c>
      <c r="T109" s="200">
        <f>SUMIFS('Job Number'!$Q$2:$Q$290,'Job Number'!$A$2:$A$290,'Product Result'!T$1,'Job Number'!$E$2:$E$290,'Product Result'!$A$107)</f>
        <v>0</v>
      </c>
      <c r="U109" s="200">
        <f>SUMIFS('Job Number'!$Q$2:$Q$290,'Job Number'!$A$2:$A$290,'Product Result'!U$1,'Job Number'!$E$2:$E$290,'Product Result'!$A$107)</f>
        <v>0</v>
      </c>
      <c r="V109" s="200">
        <f>SUMIFS('Job Number'!$Q$2:$Q$290,'Job Number'!$A$2:$A$290,'Product Result'!V$1,'Job Number'!$E$2:$E$290,'Product Result'!$A$107)</f>
        <v>0</v>
      </c>
      <c r="W109" s="200">
        <f>SUMIFS('Job Number'!$Q$2:$Q$290,'Job Number'!$A$2:$A$290,'Product Result'!W$1,'Job Number'!$E$2:$E$290,'Product Result'!$A$107)</f>
        <v>0</v>
      </c>
      <c r="X109" s="200">
        <f>SUMIFS('Job Number'!$Q$2:$Q$290,'Job Number'!$A$2:$A$290,'Product Result'!X$1,'Job Number'!$E$2:$E$290,'Product Result'!$A$107)</f>
        <v>0</v>
      </c>
      <c r="Y109" s="200">
        <f>SUMIFS('Job Number'!$Q$2:$Q$290,'Job Number'!$A$2:$A$290,'Product Result'!Y$1,'Job Number'!$E$2:$E$290,'Product Result'!$A$107)</f>
        <v>0</v>
      </c>
      <c r="Z109" s="200">
        <f>SUMIFS('Job Number'!$Q$2:$Q$290,'Job Number'!$A$2:$A$290,'Product Result'!Z$1,'Job Number'!$E$2:$E$290,'Product Result'!$A$107)</f>
        <v>0</v>
      </c>
      <c r="AA109" s="200">
        <f>SUMIFS('Job Number'!$Q$2:$Q$290,'Job Number'!$A$2:$A$290,'Product Result'!AA$1,'Job Number'!$E$2:$E$290,'Product Result'!$A$107)</f>
        <v>0</v>
      </c>
      <c r="AB109" s="200">
        <f>SUMIFS('Job Number'!$Q$2:$Q$290,'Job Number'!$A$2:$A$290,'Product Result'!AB$1,'Job Number'!$E$2:$E$290,'Product Result'!$A$107)</f>
        <v>0</v>
      </c>
      <c r="AC109" s="200">
        <f>SUMIFS('Job Number'!$Q$2:$Q$290,'Job Number'!$A$2:$A$290,'Product Result'!AC$1,'Job Number'!$E$2:$E$290,'Product Result'!$A$107)</f>
        <v>0</v>
      </c>
      <c r="AD109" s="200">
        <f>SUMIFS('Job Number'!$Q$2:$Q$290,'Job Number'!$A$2:$A$290,'Product Result'!AD$1,'Job Number'!$E$2:$E$290,'Product Result'!$A$107)</f>
        <v>0</v>
      </c>
      <c r="AE109" s="200">
        <f>SUMIFS('Job Number'!$Q$2:$Q$290,'Job Number'!$A$2:$A$290,'Product Result'!AE$1,'Job Number'!$E$2:$E$290,'Product Result'!$A$107)</f>
        <v>0</v>
      </c>
      <c r="AF109" s="200">
        <f>SUMIFS('Job Number'!$Q$2:$Q$290,'Job Number'!$A$2:$A$290,'Product Result'!AF$1,'Job Number'!$E$2:$E$290,'Product Result'!$A$107)</f>
        <v>0</v>
      </c>
      <c r="AG109" s="200">
        <f>SUMIFS('Job Number'!$Q$2:$Q$290,'Job Number'!$A$2:$A$290,'Product Result'!AG$1,'Job Number'!$E$2:$E$290,'Product Result'!$A$107)</f>
        <v>0</v>
      </c>
      <c r="AH109" s="200">
        <f>SUMIFS('Job Number'!$Q$2:$Q$290,'Job Number'!$A$2:$A$290,'Product Result'!AH$1,'Job Number'!$E$2:$E$290,'Product Result'!$A$107)</f>
        <v>0</v>
      </c>
    </row>
    <row r="110" ht="15.75" spans="2:34">
      <c r="B110" s="221">
        <f>IFERROR(B109/B107,0)</f>
        <v>0</v>
      </c>
      <c r="C110" s="3" t="s">
        <v>49</v>
      </c>
      <c r="D110" s="223" t="str">
        <f t="shared" ref="D110:AH110" si="21">IFERROR(D109/D107,"")</f>
        <v/>
      </c>
      <c r="E110" s="223" t="str">
        <f t="shared" si="21"/>
        <v/>
      </c>
      <c r="F110" s="223" t="str">
        <f t="shared" si="21"/>
        <v/>
      </c>
      <c r="G110" s="223" t="str">
        <f t="shared" si="21"/>
        <v/>
      </c>
      <c r="H110" s="223" t="str">
        <f t="shared" si="21"/>
        <v/>
      </c>
      <c r="I110" s="223" t="str">
        <f t="shared" si="21"/>
        <v/>
      </c>
      <c r="J110" s="223" t="str">
        <f t="shared" si="21"/>
        <v/>
      </c>
      <c r="K110" s="223" t="str">
        <f t="shared" si="21"/>
        <v/>
      </c>
      <c r="L110" s="223" t="str">
        <f t="shared" si="21"/>
        <v/>
      </c>
      <c r="M110" s="223" t="str">
        <f t="shared" si="21"/>
        <v/>
      </c>
      <c r="N110" s="223" t="str">
        <f t="shared" si="21"/>
        <v/>
      </c>
      <c r="O110" s="223" t="str">
        <f t="shared" si="21"/>
        <v/>
      </c>
      <c r="P110" s="223" t="str">
        <f t="shared" si="21"/>
        <v/>
      </c>
      <c r="Q110" s="223" t="str">
        <f t="shared" si="21"/>
        <v/>
      </c>
      <c r="R110" s="223" t="str">
        <f t="shared" si="21"/>
        <v/>
      </c>
      <c r="S110" s="223" t="str">
        <f t="shared" si="21"/>
        <v/>
      </c>
      <c r="T110" s="223" t="str">
        <f t="shared" si="21"/>
        <v/>
      </c>
      <c r="U110" s="223" t="str">
        <f t="shared" si="21"/>
        <v/>
      </c>
      <c r="V110" s="223" t="str">
        <f t="shared" si="21"/>
        <v/>
      </c>
      <c r="W110" s="223" t="str">
        <f t="shared" si="21"/>
        <v/>
      </c>
      <c r="X110" s="223" t="str">
        <f t="shared" si="21"/>
        <v/>
      </c>
      <c r="Y110" s="223" t="str">
        <f t="shared" si="21"/>
        <v/>
      </c>
      <c r="Z110" s="223" t="str">
        <f t="shared" si="21"/>
        <v/>
      </c>
      <c r="AA110" s="223" t="str">
        <f t="shared" si="21"/>
        <v/>
      </c>
      <c r="AB110" s="223" t="str">
        <f t="shared" si="21"/>
        <v/>
      </c>
      <c r="AC110" s="223" t="str">
        <f t="shared" si="21"/>
        <v/>
      </c>
      <c r="AD110" s="223" t="str">
        <f t="shared" si="21"/>
        <v/>
      </c>
      <c r="AE110" s="223" t="str">
        <f t="shared" si="21"/>
        <v/>
      </c>
      <c r="AF110" s="223" t="str">
        <f t="shared" si="21"/>
        <v/>
      </c>
      <c r="AG110" s="223" t="str">
        <f t="shared" si="21"/>
        <v/>
      </c>
      <c r="AH110" s="223" t="str">
        <f t="shared" si="21"/>
        <v/>
      </c>
    </row>
    <row r="111" ht="15.75" spans="4:34"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4"/>
      <c r="AC111" s="224"/>
      <c r="AD111" s="224"/>
      <c r="AE111" s="224"/>
      <c r="AF111" s="224"/>
      <c r="AG111" s="224"/>
      <c r="AH111" s="224"/>
    </row>
    <row r="112" spans="1:34">
      <c r="A112" s="226" t="str">
        <f>'FG TYPE'!B29</f>
        <v>W03-25040033-Y</v>
      </c>
      <c r="B112" s="222">
        <f>SUM(D112:AG112)</f>
        <v>24984</v>
      </c>
      <c r="C112" s="3" t="s">
        <v>46</v>
      </c>
      <c r="D112" s="200">
        <f>SUMIFS('Job Number'!$K$2:$K$290,'Job Number'!$A$2:$A$290,'Product Result'!D$1,'Job Number'!$E$2:$E$290,'Product Result'!$A$112)</f>
        <v>6050</v>
      </c>
      <c r="E112" s="200">
        <f>SUMIFS('Job Number'!$K$2:$K$290,'Job Number'!$A$2:$A$290,'Product Result'!E$1,'Job Number'!$E$2:$E$290,'Product Result'!$A$112)</f>
        <v>0</v>
      </c>
      <c r="F112" s="200">
        <f>SUMIFS('Job Number'!$K$2:$K$290,'Job Number'!$A$2:$A$290,'Product Result'!F$1,'Job Number'!$E$2:$E$290,'Product Result'!$A$112)</f>
        <v>0</v>
      </c>
      <c r="G112" s="200">
        <f>SUMIFS('Job Number'!$K$2:$K$290,'Job Number'!$A$2:$A$290,'Product Result'!G$1,'Job Number'!$E$2:$E$290,'Product Result'!$A$112)</f>
        <v>0</v>
      </c>
      <c r="H112" s="200">
        <f>SUMIFS('Job Number'!$K$2:$K$290,'Job Number'!$A$2:$A$290,'Product Result'!H$1,'Job Number'!$E$2:$E$290,'Product Result'!$A$112)</f>
        <v>0</v>
      </c>
      <c r="I112" s="200">
        <f>SUMIFS('Job Number'!$K$2:$K$290,'Job Number'!$A$2:$A$290,'Product Result'!I$1,'Job Number'!$E$2:$E$290,'Product Result'!$A$112)</f>
        <v>0</v>
      </c>
      <c r="J112" s="200">
        <f>SUMIFS('Job Number'!$K$2:$K$290,'Job Number'!$A$2:$A$290,'Product Result'!J$1,'Job Number'!$E$2:$E$290,'Product Result'!$A$112)</f>
        <v>0</v>
      </c>
      <c r="K112" s="200">
        <f>SUMIFS('Job Number'!$K$2:$K$290,'Job Number'!$A$2:$A$290,'Product Result'!K$1,'Job Number'!$E$2:$E$290,'Product Result'!$A$112)</f>
        <v>0</v>
      </c>
      <c r="L112" s="200">
        <f>SUMIFS('Job Number'!$K$2:$K$290,'Job Number'!$A$2:$A$290,'Product Result'!L$1,'Job Number'!$E$2:$E$290,'Product Result'!$A$112)</f>
        <v>0</v>
      </c>
      <c r="M112" s="200">
        <f>SUMIFS('Job Number'!$K$2:$K$290,'Job Number'!$A$2:$A$290,'Product Result'!M$1,'Job Number'!$E$2:$E$290,'Product Result'!$A$112)</f>
        <v>0</v>
      </c>
      <c r="N112" s="200">
        <f>SUMIFS('Job Number'!$K$2:$K$290,'Job Number'!$A$2:$A$290,'Product Result'!N$1,'Job Number'!$E$2:$E$290,'Product Result'!$A$112)</f>
        <v>0</v>
      </c>
      <c r="O112" s="200">
        <f>SUMIFS('Job Number'!$K$2:$K$290,'Job Number'!$A$2:$A$290,'Product Result'!O$1,'Job Number'!$E$2:$E$290,'Product Result'!$A$112)</f>
        <v>0</v>
      </c>
      <c r="P112" s="200">
        <f>SUMIFS('Job Number'!$K$2:$K$290,'Job Number'!$A$2:$A$290,'Product Result'!P$1,'Job Number'!$E$2:$E$290,'Product Result'!$A$112)</f>
        <v>0</v>
      </c>
      <c r="Q112" s="200">
        <f>SUMIFS('Job Number'!$K$2:$K$290,'Job Number'!$A$2:$A$290,'Product Result'!Q$1,'Job Number'!$E$2:$E$290,'Product Result'!$A$112)</f>
        <v>0</v>
      </c>
      <c r="R112" s="200">
        <f>SUMIFS('Job Number'!$K$2:$K$290,'Job Number'!$A$2:$A$290,'Product Result'!R$1,'Job Number'!$E$2:$E$290,'Product Result'!$A$112)</f>
        <v>0</v>
      </c>
      <c r="S112" s="200">
        <f>SUMIFS('Job Number'!$K$2:$K$290,'Job Number'!$A$2:$A$290,'Product Result'!S$1,'Job Number'!$E$2:$E$290,'Product Result'!$A$112)</f>
        <v>0</v>
      </c>
      <c r="T112" s="200">
        <f>SUMIFS('Job Number'!$K$2:$K$290,'Job Number'!$A$2:$A$290,'Product Result'!T$1,'Job Number'!$E$2:$E$290,'Product Result'!$A$112)</f>
        <v>0</v>
      </c>
      <c r="U112" s="200">
        <f>SUMIFS('Job Number'!$K$2:$K$290,'Job Number'!$A$2:$A$290,'Product Result'!U$1,'Job Number'!$E$2:$E$290,'Product Result'!$A$112)</f>
        <v>15655</v>
      </c>
      <c r="V112" s="200">
        <f>SUMIFS('Job Number'!$K$2:$K$290,'Job Number'!$A$2:$A$290,'Product Result'!V$1,'Job Number'!$E$2:$E$290,'Product Result'!$A$112)</f>
        <v>0</v>
      </c>
      <c r="W112" s="200">
        <f>SUMIFS('Job Number'!$K$2:$K$290,'Job Number'!$A$2:$A$290,'Product Result'!W$1,'Job Number'!$E$2:$E$290,'Product Result'!$A$112)</f>
        <v>0</v>
      </c>
      <c r="X112" s="200">
        <f>SUMIFS('Job Number'!$K$2:$K$290,'Job Number'!$A$2:$A$290,'Product Result'!X$1,'Job Number'!$E$2:$E$290,'Product Result'!$A$112)</f>
        <v>0</v>
      </c>
      <c r="Y112" s="200">
        <f>SUMIFS('Job Number'!$K$2:$K$290,'Job Number'!$A$2:$A$290,'Product Result'!Y$1,'Job Number'!$E$2:$E$290,'Product Result'!$A$112)</f>
        <v>0</v>
      </c>
      <c r="Z112" s="200">
        <f>SUMIFS('Job Number'!$K$2:$K$290,'Job Number'!$A$2:$A$290,'Product Result'!Z$1,'Job Number'!$E$2:$E$290,'Product Result'!$A$112)</f>
        <v>0</v>
      </c>
      <c r="AA112" s="200">
        <f>SUMIFS('Job Number'!$K$2:$K$290,'Job Number'!$A$2:$A$290,'Product Result'!AA$1,'Job Number'!$E$2:$E$290,'Product Result'!$A$112)</f>
        <v>0</v>
      </c>
      <c r="AB112" s="200">
        <f>SUMIFS('Job Number'!$K$2:$K$290,'Job Number'!$A$2:$A$290,'Product Result'!AB$1,'Job Number'!$E$2:$E$290,'Product Result'!$A$112)</f>
        <v>0</v>
      </c>
      <c r="AC112" s="200">
        <f>SUMIFS('Job Number'!$K$2:$K$290,'Job Number'!$A$2:$A$290,'Product Result'!AC$1,'Job Number'!$E$2:$E$290,'Product Result'!$A$112)</f>
        <v>0</v>
      </c>
      <c r="AD112" s="200">
        <f>SUMIFS('Job Number'!$K$2:$K$290,'Job Number'!$A$2:$A$290,'Product Result'!AD$1,'Job Number'!$E$2:$E$290,'Product Result'!$A$112)</f>
        <v>0</v>
      </c>
      <c r="AE112" s="200">
        <f>SUMIFS('Job Number'!$K$2:$K$290,'Job Number'!$A$2:$A$290,'Product Result'!AE$1,'Job Number'!$E$2:$E$290,'Product Result'!$A$112)</f>
        <v>3279</v>
      </c>
      <c r="AF112" s="200">
        <f>SUMIFS('Job Number'!$K$2:$K$290,'Job Number'!$A$2:$A$290,'Product Result'!AF$1,'Job Number'!$E$2:$E$290,'Product Result'!$A$112)</f>
        <v>0</v>
      </c>
      <c r="AG112" s="200">
        <f>SUMIFS('Job Number'!$K$2:$K$290,'Job Number'!$A$2:$A$290,'Product Result'!AG$1,'Job Number'!$E$2:$E$290,'Product Result'!$A$112)</f>
        <v>0</v>
      </c>
      <c r="AH112" s="200">
        <f>SUMIFS('Job Number'!$K$2:$K$290,'Job Number'!$A$2:$A$290,'Product Result'!AH$1,'Job Number'!$E$2:$E$290,'Product Result'!$A$112)</f>
        <v>0</v>
      </c>
    </row>
    <row r="113" spans="1:34">
      <c r="A113" s="226" t="str">
        <f>'FG TYPE'!C29</f>
        <v>28#*2C+24#*2C+AL+D+</v>
      </c>
      <c r="B113" s="221">
        <f>IFERROR(B112/#REF!,0)</f>
        <v>0</v>
      </c>
      <c r="C113" s="3" t="s">
        <v>47</v>
      </c>
      <c r="D113" s="9" t="str">
        <f>IFERROR(D112/#REF!,"")</f>
        <v/>
      </c>
      <c r="E113" s="9" t="str">
        <f>IFERROR(E112/#REF!,"")</f>
        <v/>
      </c>
      <c r="F113" s="9" t="str">
        <f>IFERROR(F112/#REF!,"")</f>
        <v/>
      </c>
      <c r="G113" s="9" t="str">
        <f>IFERROR(G112/#REF!,"")</f>
        <v/>
      </c>
      <c r="H113" s="9" t="str">
        <f>IFERROR(H112/#REF!,"")</f>
        <v/>
      </c>
      <c r="I113" s="9" t="str">
        <f>IFERROR(I112/#REF!,"")</f>
        <v/>
      </c>
      <c r="J113" s="9" t="str">
        <f>IFERROR(J112/#REF!,"")</f>
        <v/>
      </c>
      <c r="K113" s="9" t="str">
        <f>IFERROR(K112/#REF!,"")</f>
        <v/>
      </c>
      <c r="L113" s="9" t="str">
        <f>IFERROR(L112/#REF!,"")</f>
        <v/>
      </c>
      <c r="M113" s="9" t="str">
        <f>IFERROR(M112/#REF!,"")</f>
        <v/>
      </c>
      <c r="N113" s="9" t="str">
        <f>IFERROR(N112/#REF!,"")</f>
        <v/>
      </c>
      <c r="O113" s="9" t="str">
        <f>IFERROR(O112/#REF!,"")</f>
        <v/>
      </c>
      <c r="P113" s="9" t="str">
        <f>IFERROR(P112/#REF!,"")</f>
        <v/>
      </c>
      <c r="Q113" s="9" t="str">
        <f>IFERROR(Q112/#REF!,"")</f>
        <v/>
      </c>
      <c r="R113" s="9" t="str">
        <f>IFERROR(R112/#REF!,"")</f>
        <v/>
      </c>
      <c r="S113" s="9" t="str">
        <f>IFERROR(S112/#REF!,"")</f>
        <v/>
      </c>
      <c r="T113" s="9" t="str">
        <f>IFERROR(T112/#REF!,"")</f>
        <v/>
      </c>
      <c r="U113" s="9" t="str">
        <f>IFERROR(U112/#REF!,"")</f>
        <v/>
      </c>
      <c r="V113" s="9" t="str">
        <f>IFERROR(V112/#REF!,"")</f>
        <v/>
      </c>
      <c r="W113" s="9" t="str">
        <f>IFERROR(W112/#REF!,"")</f>
        <v/>
      </c>
      <c r="X113" s="9" t="str">
        <f>IFERROR(X112/#REF!,"")</f>
        <v/>
      </c>
      <c r="Y113" s="9" t="str">
        <f>IFERROR(Y112/#REF!,"")</f>
        <v/>
      </c>
      <c r="Z113" s="9" t="str">
        <f>IFERROR(Z112/#REF!,"")</f>
        <v/>
      </c>
      <c r="AA113" s="9" t="str">
        <f>IFERROR(AA112/#REF!,"")</f>
        <v/>
      </c>
      <c r="AB113" s="9" t="str">
        <f>IFERROR(AB112/#REF!,"")</f>
        <v/>
      </c>
      <c r="AC113" s="9" t="str">
        <f>IFERROR(AC112/#REF!,"")</f>
        <v/>
      </c>
      <c r="AD113" s="9" t="str">
        <f>IFERROR(AD112/#REF!,"")</f>
        <v/>
      </c>
      <c r="AE113" s="9" t="str">
        <f>IFERROR(AE112/#REF!,"")</f>
        <v/>
      </c>
      <c r="AF113" s="9" t="str">
        <f>IFERROR(AF112/#REF!,"")</f>
        <v/>
      </c>
      <c r="AG113" s="9" t="str">
        <f>IFERROR(AG112/#REF!,"")</f>
        <v/>
      </c>
      <c r="AH113" s="9" t="str">
        <f>IFERROR(AH112/#REF!,"")</f>
        <v/>
      </c>
    </row>
    <row r="114" spans="2:34">
      <c r="B114" s="222">
        <f>SUM(D114:AG114)-AE114-X114-Q114-J114</f>
        <v>0</v>
      </c>
      <c r="C114" s="3" t="s">
        <v>48</v>
      </c>
      <c r="D114" s="200">
        <f>SUMIFS('Job Number'!$Q$2:$Q$290,'Job Number'!$A$2:$A$290,'Product Result'!D$1,'Job Number'!$E$2:$E$290,'Product Result'!$A$112)</f>
        <v>0</v>
      </c>
      <c r="E114" s="200">
        <f>SUMIFS('Job Number'!$Q$2:$Q$290,'Job Number'!$A$2:$A$290,'Product Result'!E$1,'Job Number'!$E$2:$E$290,'Product Result'!$A$112)</f>
        <v>0</v>
      </c>
      <c r="F114" s="200">
        <f>SUMIFS('Job Number'!$Q$2:$Q$290,'Job Number'!$A$2:$A$290,'Product Result'!F$1,'Job Number'!$E$2:$E$290,'Product Result'!$A$112)</f>
        <v>0</v>
      </c>
      <c r="G114" s="200">
        <f>SUMIFS('Job Number'!$Q$2:$Q$290,'Job Number'!$A$2:$A$290,'Product Result'!G$1,'Job Number'!$E$2:$E$290,'Product Result'!$A$112)</f>
        <v>0</v>
      </c>
      <c r="H114" s="200">
        <f>SUMIFS('Job Number'!$Q$2:$Q$290,'Job Number'!$A$2:$A$290,'Product Result'!H$1,'Job Number'!$E$2:$E$290,'Product Result'!$A$112)</f>
        <v>0</v>
      </c>
      <c r="I114" s="200">
        <f>SUMIFS('Job Number'!$Q$2:$Q$290,'Job Number'!$A$2:$A$290,'Product Result'!I$1,'Job Number'!$E$2:$E$290,'Product Result'!$A$112)</f>
        <v>0</v>
      </c>
      <c r="J114" s="200">
        <f>SUMIFS('Job Number'!$Q$2:$Q$290,'Job Number'!$A$2:$A$290,'Product Result'!J$1,'Job Number'!$E$2:$E$290,'Product Result'!$A$112)</f>
        <v>0</v>
      </c>
      <c r="K114" s="200">
        <f>SUMIFS('Job Number'!$Q$2:$Q$290,'Job Number'!$A$2:$A$290,'Product Result'!K$1,'Job Number'!$E$2:$E$290,'Product Result'!$A$112)</f>
        <v>0</v>
      </c>
      <c r="L114" s="200">
        <f>SUMIFS('Job Number'!$Q$2:$Q$290,'Job Number'!$A$2:$A$290,'Product Result'!L$1,'Job Number'!$E$2:$E$290,'Product Result'!$A$112)</f>
        <v>0</v>
      </c>
      <c r="M114" s="200">
        <f>SUMIFS('Job Number'!$Q$2:$Q$290,'Job Number'!$A$2:$A$290,'Product Result'!M$1,'Job Number'!$E$2:$E$290,'Product Result'!$A$112)</f>
        <v>0</v>
      </c>
      <c r="N114" s="200">
        <f>SUMIFS('Job Number'!$Q$2:$Q$290,'Job Number'!$A$2:$A$290,'Product Result'!N$1,'Job Number'!$E$2:$E$290,'Product Result'!$A$112)</f>
        <v>0</v>
      </c>
      <c r="O114" s="200">
        <f>SUMIFS('Job Number'!$Q$2:$Q$290,'Job Number'!$A$2:$A$290,'Product Result'!O$1,'Job Number'!$E$2:$E$290,'Product Result'!$A$112)</f>
        <v>0</v>
      </c>
      <c r="P114" s="200">
        <f>SUMIFS('Job Number'!$Q$2:$Q$290,'Job Number'!$A$2:$A$290,'Product Result'!P$1,'Job Number'!$E$2:$E$290,'Product Result'!$A$112)</f>
        <v>0</v>
      </c>
      <c r="Q114" s="200">
        <f>SUMIFS('Job Number'!$Q$2:$Q$290,'Job Number'!$A$2:$A$290,'Product Result'!Q$1,'Job Number'!$E$2:$E$290,'Product Result'!$A$112)</f>
        <v>0</v>
      </c>
      <c r="R114" s="200">
        <f>SUMIFS('Job Number'!$Q$2:$Q$290,'Job Number'!$A$2:$A$290,'Product Result'!R$1,'Job Number'!$E$2:$E$290,'Product Result'!$A$112)</f>
        <v>0</v>
      </c>
      <c r="S114" s="200">
        <f>SUMIFS('Job Number'!$Q$2:$Q$290,'Job Number'!$A$2:$A$290,'Product Result'!S$1,'Job Number'!$E$2:$E$290,'Product Result'!$A$112)</f>
        <v>0</v>
      </c>
      <c r="T114" s="200">
        <f>SUMIFS('Job Number'!$Q$2:$Q$290,'Job Number'!$A$2:$A$290,'Product Result'!T$1,'Job Number'!$E$2:$E$290,'Product Result'!$A$112)</f>
        <v>0</v>
      </c>
      <c r="U114" s="200">
        <f>SUMIFS('Job Number'!$Q$2:$Q$290,'Job Number'!$A$2:$A$290,'Product Result'!U$1,'Job Number'!$E$2:$E$290,'Product Result'!$A$112)</f>
        <v>0</v>
      </c>
      <c r="V114" s="200">
        <f>SUMIFS('Job Number'!$Q$2:$Q$290,'Job Number'!$A$2:$A$290,'Product Result'!V$1,'Job Number'!$E$2:$E$290,'Product Result'!$A$112)</f>
        <v>0</v>
      </c>
      <c r="W114" s="200">
        <f>SUMIFS('Job Number'!$Q$2:$Q$290,'Job Number'!$A$2:$A$290,'Product Result'!W$1,'Job Number'!$E$2:$E$290,'Product Result'!$A$112)</f>
        <v>0</v>
      </c>
      <c r="X114" s="200">
        <f>SUMIFS('Job Number'!$Q$2:$Q$290,'Job Number'!$A$2:$A$290,'Product Result'!X$1,'Job Number'!$E$2:$E$290,'Product Result'!$A$112)</f>
        <v>0</v>
      </c>
      <c r="Y114" s="200">
        <f>SUMIFS('Job Number'!$Q$2:$Q$290,'Job Number'!$A$2:$A$290,'Product Result'!Y$1,'Job Number'!$E$2:$E$290,'Product Result'!$A$112)</f>
        <v>0</v>
      </c>
      <c r="Z114" s="200">
        <f>SUMIFS('Job Number'!$Q$2:$Q$290,'Job Number'!$A$2:$A$290,'Product Result'!Z$1,'Job Number'!$E$2:$E$290,'Product Result'!$A$112)</f>
        <v>0</v>
      </c>
      <c r="AA114" s="200">
        <f>SUMIFS('Job Number'!$Q$2:$Q$290,'Job Number'!$A$2:$A$290,'Product Result'!AA$1,'Job Number'!$E$2:$E$290,'Product Result'!$A$112)</f>
        <v>0</v>
      </c>
      <c r="AB114" s="200">
        <f>SUMIFS('Job Number'!$Q$2:$Q$290,'Job Number'!$A$2:$A$290,'Product Result'!AB$1,'Job Number'!$E$2:$E$290,'Product Result'!$A$112)</f>
        <v>0</v>
      </c>
      <c r="AC114" s="200">
        <f>SUMIFS('Job Number'!$Q$2:$Q$290,'Job Number'!$A$2:$A$290,'Product Result'!AC$1,'Job Number'!$E$2:$E$290,'Product Result'!$A$112)</f>
        <v>0</v>
      </c>
      <c r="AD114" s="200">
        <f>SUMIFS('Job Number'!$Q$2:$Q$290,'Job Number'!$A$2:$A$290,'Product Result'!AD$1,'Job Number'!$E$2:$E$290,'Product Result'!$A$112)</f>
        <v>0</v>
      </c>
      <c r="AE114" s="200">
        <f>SUMIFS('Job Number'!$Q$2:$Q$290,'Job Number'!$A$2:$A$290,'Product Result'!AE$1,'Job Number'!$E$2:$E$290,'Product Result'!$A$112)</f>
        <v>0</v>
      </c>
      <c r="AF114" s="200">
        <f>SUMIFS('Job Number'!$Q$2:$Q$290,'Job Number'!$A$2:$A$290,'Product Result'!AF$1,'Job Number'!$E$2:$E$290,'Product Result'!$A$112)</f>
        <v>0</v>
      </c>
      <c r="AG114" s="200">
        <f>SUMIFS('Job Number'!$Q$2:$Q$290,'Job Number'!$A$2:$A$290,'Product Result'!AG$1,'Job Number'!$E$2:$E$290,'Product Result'!$A$112)</f>
        <v>0</v>
      </c>
      <c r="AH114" s="200">
        <f>SUMIFS('Job Number'!$Q$2:$Q$290,'Job Number'!$A$2:$A$290,'Product Result'!AH$1,'Job Number'!$E$2:$E$290,'Product Result'!$A$112)</f>
        <v>0</v>
      </c>
    </row>
    <row r="115" ht="15.75" spans="2:34">
      <c r="B115" s="221">
        <f>IFERROR(B114/B112,0)</f>
        <v>0</v>
      </c>
      <c r="C115" s="3" t="s">
        <v>49</v>
      </c>
      <c r="D115" s="223">
        <f t="shared" ref="D115:AH115" si="22">IFERROR(D114/D112,"")</f>
        <v>0</v>
      </c>
      <c r="E115" s="223" t="str">
        <f t="shared" si="22"/>
        <v/>
      </c>
      <c r="F115" s="223" t="str">
        <f t="shared" si="22"/>
        <v/>
      </c>
      <c r="G115" s="223" t="str">
        <f t="shared" si="22"/>
        <v/>
      </c>
      <c r="H115" s="223" t="str">
        <f t="shared" si="22"/>
        <v/>
      </c>
      <c r="I115" s="223" t="str">
        <f t="shared" si="22"/>
        <v/>
      </c>
      <c r="J115" s="223" t="str">
        <f t="shared" si="22"/>
        <v/>
      </c>
      <c r="K115" s="223" t="str">
        <f t="shared" si="22"/>
        <v/>
      </c>
      <c r="L115" s="223" t="str">
        <f t="shared" si="22"/>
        <v/>
      </c>
      <c r="M115" s="223" t="str">
        <f t="shared" si="22"/>
        <v/>
      </c>
      <c r="N115" s="223" t="str">
        <f t="shared" si="22"/>
        <v/>
      </c>
      <c r="O115" s="223" t="str">
        <f t="shared" si="22"/>
        <v/>
      </c>
      <c r="P115" s="223" t="str">
        <f t="shared" si="22"/>
        <v/>
      </c>
      <c r="Q115" s="223" t="str">
        <f t="shared" si="22"/>
        <v/>
      </c>
      <c r="R115" s="223" t="str">
        <f t="shared" si="22"/>
        <v/>
      </c>
      <c r="S115" s="223" t="str">
        <f t="shared" si="22"/>
        <v/>
      </c>
      <c r="T115" s="223" t="str">
        <f t="shared" si="22"/>
        <v/>
      </c>
      <c r="U115" s="223">
        <f t="shared" si="22"/>
        <v>0</v>
      </c>
      <c r="V115" s="223" t="str">
        <f t="shared" si="22"/>
        <v/>
      </c>
      <c r="W115" s="223" t="str">
        <f t="shared" si="22"/>
        <v/>
      </c>
      <c r="X115" s="223" t="str">
        <f t="shared" si="22"/>
        <v/>
      </c>
      <c r="Y115" s="223" t="str">
        <f t="shared" si="22"/>
        <v/>
      </c>
      <c r="Z115" s="223" t="str">
        <f t="shared" si="22"/>
        <v/>
      </c>
      <c r="AA115" s="223" t="str">
        <f t="shared" si="22"/>
        <v/>
      </c>
      <c r="AB115" s="223" t="str">
        <f t="shared" si="22"/>
        <v/>
      </c>
      <c r="AC115" s="223" t="str">
        <f t="shared" si="22"/>
        <v/>
      </c>
      <c r="AD115" s="223" t="str">
        <f t="shared" si="22"/>
        <v/>
      </c>
      <c r="AE115" s="223">
        <f t="shared" si="22"/>
        <v>0</v>
      </c>
      <c r="AF115" s="223" t="str">
        <f t="shared" si="22"/>
        <v/>
      </c>
      <c r="AG115" s="223" t="str">
        <f t="shared" si="22"/>
        <v/>
      </c>
      <c r="AH115" s="223" t="str">
        <f t="shared" si="22"/>
        <v/>
      </c>
    </row>
    <row r="116" ht="17.25" customHeight="1" spans="4:34"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  <c r="AA116" s="224"/>
      <c r="AB116" s="224"/>
      <c r="AC116" s="224"/>
      <c r="AD116" s="224"/>
      <c r="AE116" s="224"/>
      <c r="AF116" s="224"/>
      <c r="AG116" s="224"/>
      <c r="AH116" s="224"/>
    </row>
    <row r="117" spans="1:34">
      <c r="A117" s="226" t="str">
        <f>'FG TYPE'!B30</f>
        <v>W03-25040034-Y</v>
      </c>
      <c r="B117" s="222">
        <f>SUM(D117:AG117)</f>
        <v>16885</v>
      </c>
      <c r="C117" s="3" t="s">
        <v>46</v>
      </c>
      <c r="D117" s="200">
        <f>SUMIFS('Job Number'!$K$2:$K$290,'Job Number'!$A$2:$A$290,'Product Result'!D$1,'Job Number'!$E$2:$E$290,'Product Result'!$A$117)</f>
        <v>0</v>
      </c>
      <c r="E117" s="200">
        <f>SUMIFS('Job Number'!$K$2:$K$290,'Job Number'!$A$2:$A$290,'Product Result'!E$1,'Job Number'!$E$2:$E$290,'Product Result'!$A$117)</f>
        <v>0</v>
      </c>
      <c r="F117" s="200">
        <f>SUMIFS('Job Number'!$K$2:$K$290,'Job Number'!$A$2:$A$290,'Product Result'!F$1,'Job Number'!$E$2:$E$290,'Product Result'!$A$117)</f>
        <v>0</v>
      </c>
      <c r="G117" s="200">
        <f>SUMIFS('Job Number'!$K$2:$K$290,'Job Number'!$A$2:$A$290,'Product Result'!G$1,'Job Number'!$E$2:$E$290,'Product Result'!$A$117)</f>
        <v>0</v>
      </c>
      <c r="H117" s="200">
        <f>SUMIFS('Job Number'!$K$2:$K$290,'Job Number'!$A$2:$A$290,'Product Result'!H$1,'Job Number'!$E$2:$E$290,'Product Result'!$A$117)</f>
        <v>0</v>
      </c>
      <c r="I117" s="200">
        <f>SUMIFS('Job Number'!$K$2:$K$290,'Job Number'!$A$2:$A$290,'Product Result'!I$1,'Job Number'!$E$2:$E$290,'Product Result'!$A$117)</f>
        <v>0</v>
      </c>
      <c r="J117" s="200">
        <f>SUMIFS('Job Number'!$K$2:$K$290,'Job Number'!$A$2:$A$290,'Product Result'!J$1,'Job Number'!$E$2:$E$290,'Product Result'!$A$117)</f>
        <v>0</v>
      </c>
      <c r="K117" s="200">
        <f>SUMIFS('Job Number'!$K$2:$K$290,'Job Number'!$A$2:$A$290,'Product Result'!K$1,'Job Number'!$E$2:$E$290,'Product Result'!$A$117)</f>
        <v>0</v>
      </c>
      <c r="L117" s="200">
        <f>SUMIFS('Job Number'!$K$2:$K$290,'Job Number'!$A$2:$A$290,'Product Result'!L$1,'Job Number'!$E$2:$E$290,'Product Result'!$A$117)</f>
        <v>0</v>
      </c>
      <c r="M117" s="200">
        <f>SUMIFS('Job Number'!$K$2:$K$290,'Job Number'!$A$2:$A$290,'Product Result'!M$1,'Job Number'!$E$2:$E$290,'Product Result'!$A$117)</f>
        <v>0</v>
      </c>
      <c r="N117" s="200">
        <f>SUMIFS('Job Number'!$K$2:$K$290,'Job Number'!$A$2:$A$290,'Product Result'!N$1,'Job Number'!$E$2:$E$290,'Product Result'!$A$117)</f>
        <v>0</v>
      </c>
      <c r="O117" s="200">
        <f>SUMIFS('Job Number'!$K$2:$K$290,'Job Number'!$A$2:$A$290,'Product Result'!O$1,'Job Number'!$E$2:$E$290,'Product Result'!$A$117)</f>
        <v>0</v>
      </c>
      <c r="P117" s="200">
        <f>SUMIFS('Job Number'!$K$2:$K$290,'Job Number'!$A$2:$A$290,'Product Result'!P$1,'Job Number'!$E$2:$E$290,'Product Result'!$A$117)</f>
        <v>0</v>
      </c>
      <c r="Q117" s="200">
        <f>SUMIFS('Job Number'!$K$2:$K$290,'Job Number'!$A$2:$A$290,'Product Result'!Q$1,'Job Number'!$E$2:$E$290,'Product Result'!$A$117)</f>
        <v>0</v>
      </c>
      <c r="R117" s="200">
        <f>SUMIFS('Job Number'!$K$2:$K$290,'Job Number'!$A$2:$A$290,'Product Result'!R$1,'Job Number'!$E$2:$E$290,'Product Result'!$A$117)</f>
        <v>0</v>
      </c>
      <c r="S117" s="200">
        <f>SUMIFS('Job Number'!$K$2:$K$290,'Job Number'!$A$2:$A$290,'Product Result'!S$1,'Job Number'!$E$2:$E$290,'Product Result'!$A$117)</f>
        <v>0</v>
      </c>
      <c r="T117" s="200">
        <f>SUMIFS('Job Number'!$K$2:$K$290,'Job Number'!$A$2:$A$290,'Product Result'!T$1,'Job Number'!$E$2:$E$290,'Product Result'!$A$117)</f>
        <v>0</v>
      </c>
      <c r="U117" s="200">
        <f>SUMIFS('Job Number'!$K$2:$K$290,'Job Number'!$A$2:$A$290,'Product Result'!U$1,'Job Number'!$E$2:$E$290,'Product Result'!$A$117)</f>
        <v>1750</v>
      </c>
      <c r="V117" s="200">
        <f>SUMIFS('Job Number'!$K$2:$K$290,'Job Number'!$A$2:$A$290,'Product Result'!V$1,'Job Number'!$E$2:$E$290,'Product Result'!$A$117)</f>
        <v>0</v>
      </c>
      <c r="W117" s="200">
        <f>SUMIFS('Job Number'!$K$2:$K$290,'Job Number'!$A$2:$A$290,'Product Result'!W$1,'Job Number'!$E$2:$E$290,'Product Result'!$A$117)</f>
        <v>0</v>
      </c>
      <c r="X117" s="200">
        <f>SUMIFS('Job Number'!$K$2:$K$290,'Job Number'!$A$2:$A$290,'Product Result'!X$1,'Job Number'!$E$2:$E$290,'Product Result'!$A$117)</f>
        <v>0</v>
      </c>
      <c r="Y117" s="200">
        <f>SUMIFS('Job Number'!$K$2:$K$290,'Job Number'!$A$2:$A$290,'Product Result'!Y$1,'Job Number'!$E$2:$E$290,'Product Result'!$A$117)</f>
        <v>0</v>
      </c>
      <c r="Z117" s="200">
        <f>SUMIFS('Job Number'!$K$2:$K$290,'Job Number'!$A$2:$A$290,'Product Result'!Z$1,'Job Number'!$E$2:$E$290,'Product Result'!$A$117)</f>
        <v>7705</v>
      </c>
      <c r="AA117" s="200">
        <f>SUMIFS('Job Number'!$K$2:$K$290,'Job Number'!$A$2:$A$290,'Product Result'!AA$1,'Job Number'!$E$2:$E$290,'Product Result'!$A$117)</f>
        <v>0</v>
      </c>
      <c r="AB117" s="200">
        <f>SUMIFS('Job Number'!$K$2:$K$290,'Job Number'!$A$2:$A$290,'Product Result'!AB$1,'Job Number'!$E$2:$E$290,'Product Result'!$A$117)</f>
        <v>7430</v>
      </c>
      <c r="AC117" s="200">
        <f>SUMIFS('Job Number'!$K$2:$K$290,'Job Number'!$A$2:$A$290,'Product Result'!AC$1,'Job Number'!$E$2:$E$290,'Product Result'!$A$117)</f>
        <v>0</v>
      </c>
      <c r="AD117" s="200">
        <f>SUMIFS('Job Number'!$K$2:$K$290,'Job Number'!$A$2:$A$290,'Product Result'!AD$1,'Job Number'!$E$2:$E$290,'Product Result'!$A$117)</f>
        <v>0</v>
      </c>
      <c r="AE117" s="200">
        <f>SUMIFS('Job Number'!$K$2:$K$290,'Job Number'!$A$2:$A$290,'Product Result'!AE$1,'Job Number'!$E$2:$E$290,'Product Result'!$A$117)</f>
        <v>0</v>
      </c>
      <c r="AF117" s="200">
        <f>SUMIFS('Job Number'!$K$2:$K$290,'Job Number'!$A$2:$A$290,'Product Result'!AF$1,'Job Number'!$E$2:$E$290,'Product Result'!$A$117)</f>
        <v>0</v>
      </c>
      <c r="AG117" s="200">
        <f>SUMIFS('Job Number'!$K$2:$K$290,'Job Number'!$A$2:$A$290,'Product Result'!AG$1,'Job Number'!$E$2:$E$290,'Product Result'!$A$117)</f>
        <v>0</v>
      </c>
      <c r="AH117" s="200">
        <f>SUMIFS('Job Number'!$K$2:$K$290,'Job Number'!$A$2:$A$290,'Product Result'!AH$1,'Job Number'!$E$2:$E$290,'Product Result'!$A$117)</f>
        <v>0</v>
      </c>
    </row>
    <row r="118" spans="1:34">
      <c r="A118" s="226" t="str">
        <f>'FG TYPE'!C30</f>
        <v>28#*2C+24#*2C+AL+D+</v>
      </c>
      <c r="B118" s="221">
        <f>IFERROR(B117/#REF!,0)</f>
        <v>0</v>
      </c>
      <c r="C118" s="3" t="s">
        <v>47</v>
      </c>
      <c r="D118" s="9" t="str">
        <f>IFERROR(D117/#REF!,"")</f>
        <v/>
      </c>
      <c r="E118" s="9" t="str">
        <f>IFERROR(E117/#REF!,"")</f>
        <v/>
      </c>
      <c r="F118" s="9" t="str">
        <f>IFERROR(F117/#REF!,"")</f>
        <v/>
      </c>
      <c r="G118" s="9" t="str">
        <f>IFERROR(G117/#REF!,"")</f>
        <v/>
      </c>
      <c r="H118" s="9" t="str">
        <f>IFERROR(H117/#REF!,"")</f>
        <v/>
      </c>
      <c r="I118" s="9" t="str">
        <f>IFERROR(I117/#REF!,"")</f>
        <v/>
      </c>
      <c r="J118" s="9" t="str">
        <f>IFERROR(J117/#REF!,"")</f>
        <v/>
      </c>
      <c r="K118" s="9" t="str">
        <f>IFERROR(K117/#REF!,"")</f>
        <v/>
      </c>
      <c r="L118" s="9" t="str">
        <f>IFERROR(L117/#REF!,"")</f>
        <v/>
      </c>
      <c r="M118" s="9" t="str">
        <f>IFERROR(M117/#REF!,"")</f>
        <v/>
      </c>
      <c r="N118" s="9" t="str">
        <f>IFERROR(N117/#REF!,"")</f>
        <v/>
      </c>
      <c r="O118" s="9" t="str">
        <f>IFERROR(O117/#REF!,"")</f>
        <v/>
      </c>
      <c r="P118" s="9" t="str">
        <f>IFERROR(P117/#REF!,"")</f>
        <v/>
      </c>
      <c r="Q118" s="9" t="str">
        <f>IFERROR(Q117/#REF!,"")</f>
        <v/>
      </c>
      <c r="R118" s="9" t="str">
        <f>IFERROR(R117/#REF!,"")</f>
        <v/>
      </c>
      <c r="S118" s="9" t="str">
        <f>IFERROR(S117/#REF!,"")</f>
        <v/>
      </c>
      <c r="T118" s="9" t="str">
        <f>IFERROR(T117/#REF!,"")</f>
        <v/>
      </c>
      <c r="U118" s="9" t="str">
        <f>IFERROR(U117/#REF!,"")</f>
        <v/>
      </c>
      <c r="V118" s="9" t="str">
        <f>IFERROR(V117/#REF!,"")</f>
        <v/>
      </c>
      <c r="W118" s="9" t="str">
        <f>IFERROR(W117/#REF!,"")</f>
        <v/>
      </c>
      <c r="X118" s="9" t="str">
        <f>IFERROR(X117/#REF!,"")</f>
        <v/>
      </c>
      <c r="Y118" s="9" t="str">
        <f>IFERROR(Y117/#REF!,"")</f>
        <v/>
      </c>
      <c r="Z118" s="9" t="str">
        <f>IFERROR(Z117/#REF!,"")</f>
        <v/>
      </c>
      <c r="AA118" s="9" t="str">
        <f>IFERROR(AA117/#REF!,"")</f>
        <v/>
      </c>
      <c r="AB118" s="9" t="str">
        <f>IFERROR(AB117/#REF!,"")</f>
        <v/>
      </c>
      <c r="AC118" s="9" t="str">
        <f>IFERROR(AC117/#REF!,"")</f>
        <v/>
      </c>
      <c r="AD118" s="9" t="str">
        <f>IFERROR(AD117/#REF!,"")</f>
        <v/>
      </c>
      <c r="AE118" s="9" t="str">
        <f>IFERROR(AE117/#REF!,"")</f>
        <v/>
      </c>
      <c r="AF118" s="9" t="str">
        <f>IFERROR(AF117/#REF!,"")</f>
        <v/>
      </c>
      <c r="AG118" s="9" t="str">
        <f>IFERROR(AG117/#REF!,"")</f>
        <v/>
      </c>
      <c r="AH118" s="9" t="str">
        <f>IFERROR(AH117/#REF!,"")</f>
        <v/>
      </c>
    </row>
    <row r="119" spans="2:34">
      <c r="B119" s="222">
        <f>SUM(D119:AG119)-AE119-X119-Q119-J119</f>
        <v>0</v>
      </c>
      <c r="C119" s="3" t="s">
        <v>48</v>
      </c>
      <c r="D119" s="200">
        <f>SUMIFS('Job Number'!$Q$2:$Q$290,'Job Number'!$A$2:$A$290,'Product Result'!D$1,'Job Number'!$E$2:$E$290,'Product Result'!$A$117)</f>
        <v>0</v>
      </c>
      <c r="E119" s="200">
        <f>SUMIFS('Job Number'!$Q$2:$Q$290,'Job Number'!$A$2:$A$290,'Product Result'!E$1,'Job Number'!$E$2:$E$290,'Product Result'!$A$117)</f>
        <v>0</v>
      </c>
      <c r="F119" s="200">
        <f>SUMIFS('Job Number'!$Q$2:$Q$290,'Job Number'!$A$2:$A$290,'Product Result'!F$1,'Job Number'!$E$2:$E$290,'Product Result'!$A$117)</f>
        <v>0</v>
      </c>
      <c r="G119" s="200">
        <f>SUMIFS('Job Number'!$Q$2:$Q$290,'Job Number'!$A$2:$A$290,'Product Result'!G$1,'Job Number'!$E$2:$E$290,'Product Result'!$A$117)</f>
        <v>0</v>
      </c>
      <c r="H119" s="200">
        <f>SUMIFS('Job Number'!$Q$2:$Q$290,'Job Number'!$A$2:$A$290,'Product Result'!H$1,'Job Number'!$E$2:$E$290,'Product Result'!$A$117)</f>
        <v>0</v>
      </c>
      <c r="I119" s="200">
        <f>SUMIFS('Job Number'!$Q$2:$Q$290,'Job Number'!$A$2:$A$290,'Product Result'!I$1,'Job Number'!$E$2:$E$290,'Product Result'!$A$117)</f>
        <v>0</v>
      </c>
      <c r="J119" s="200">
        <f>SUMIFS('Job Number'!$Q$2:$Q$290,'Job Number'!$A$2:$A$290,'Product Result'!J$1,'Job Number'!$E$2:$E$290,'Product Result'!$A$117)</f>
        <v>0</v>
      </c>
      <c r="K119" s="200">
        <f>SUMIFS('Job Number'!$Q$2:$Q$290,'Job Number'!$A$2:$A$290,'Product Result'!K$1,'Job Number'!$E$2:$E$290,'Product Result'!$A$117)</f>
        <v>0</v>
      </c>
      <c r="L119" s="200">
        <f>SUMIFS('Job Number'!$Q$2:$Q$290,'Job Number'!$A$2:$A$290,'Product Result'!L$1,'Job Number'!$E$2:$E$290,'Product Result'!$A$117)</f>
        <v>0</v>
      </c>
      <c r="M119" s="200">
        <f>SUMIFS('Job Number'!$Q$2:$Q$290,'Job Number'!$A$2:$A$290,'Product Result'!M$1,'Job Number'!$E$2:$E$290,'Product Result'!$A$117)</f>
        <v>0</v>
      </c>
      <c r="N119" s="200">
        <f>SUMIFS('Job Number'!$Q$2:$Q$290,'Job Number'!$A$2:$A$290,'Product Result'!N$1,'Job Number'!$E$2:$E$290,'Product Result'!$A$117)</f>
        <v>0</v>
      </c>
      <c r="O119" s="200">
        <f>SUMIFS('Job Number'!$Q$2:$Q$290,'Job Number'!$A$2:$A$290,'Product Result'!O$1,'Job Number'!$E$2:$E$290,'Product Result'!$A$117)</f>
        <v>0</v>
      </c>
      <c r="P119" s="200">
        <f>SUMIFS('Job Number'!$Q$2:$Q$290,'Job Number'!$A$2:$A$290,'Product Result'!P$1,'Job Number'!$E$2:$E$290,'Product Result'!$A$117)</f>
        <v>0</v>
      </c>
      <c r="Q119" s="200">
        <f>SUMIFS('Job Number'!$Q$2:$Q$290,'Job Number'!$A$2:$A$290,'Product Result'!Q$1,'Job Number'!$E$2:$E$290,'Product Result'!$A$117)</f>
        <v>0</v>
      </c>
      <c r="R119" s="200">
        <f>SUMIFS('Job Number'!$Q$2:$Q$290,'Job Number'!$A$2:$A$290,'Product Result'!R$1,'Job Number'!$E$2:$E$290,'Product Result'!$A$117)</f>
        <v>0</v>
      </c>
      <c r="S119" s="200">
        <f>SUMIFS('Job Number'!$Q$2:$Q$290,'Job Number'!$A$2:$A$290,'Product Result'!S$1,'Job Number'!$E$2:$E$290,'Product Result'!$A$117)</f>
        <v>0</v>
      </c>
      <c r="T119" s="200">
        <f>SUMIFS('Job Number'!$Q$2:$Q$290,'Job Number'!$A$2:$A$290,'Product Result'!T$1,'Job Number'!$E$2:$E$290,'Product Result'!$A$117)</f>
        <v>0</v>
      </c>
      <c r="U119" s="200">
        <f>SUMIFS('Job Number'!$Q$2:$Q$290,'Job Number'!$A$2:$A$290,'Product Result'!U$1,'Job Number'!$E$2:$E$290,'Product Result'!$A$117)</f>
        <v>0</v>
      </c>
      <c r="V119" s="200">
        <f>SUMIFS('Job Number'!$Q$2:$Q$290,'Job Number'!$A$2:$A$290,'Product Result'!V$1,'Job Number'!$E$2:$E$290,'Product Result'!$A$117)</f>
        <v>0</v>
      </c>
      <c r="W119" s="200">
        <f>SUMIFS('Job Number'!$Q$2:$Q$290,'Job Number'!$A$2:$A$290,'Product Result'!W$1,'Job Number'!$E$2:$E$290,'Product Result'!$A$117)</f>
        <v>0</v>
      </c>
      <c r="X119" s="200">
        <f>SUMIFS('Job Number'!$Q$2:$Q$290,'Job Number'!$A$2:$A$290,'Product Result'!X$1,'Job Number'!$E$2:$E$290,'Product Result'!$A$117)</f>
        <v>0</v>
      </c>
      <c r="Y119" s="200">
        <f>SUMIFS('Job Number'!$Q$2:$Q$290,'Job Number'!$A$2:$A$290,'Product Result'!Y$1,'Job Number'!$E$2:$E$290,'Product Result'!$A$117)</f>
        <v>0</v>
      </c>
      <c r="Z119" s="200">
        <f>SUMIFS('Job Number'!$Q$2:$Q$290,'Job Number'!$A$2:$A$290,'Product Result'!Z$1,'Job Number'!$E$2:$E$290,'Product Result'!$A$117)</f>
        <v>0</v>
      </c>
      <c r="AA119" s="200">
        <f>SUMIFS('Job Number'!$Q$2:$Q$290,'Job Number'!$A$2:$A$290,'Product Result'!AA$1,'Job Number'!$E$2:$E$290,'Product Result'!$A$117)</f>
        <v>0</v>
      </c>
      <c r="AB119" s="200">
        <f>SUMIFS('Job Number'!$Q$2:$Q$290,'Job Number'!$A$2:$A$290,'Product Result'!AB$1,'Job Number'!$E$2:$E$290,'Product Result'!$A$117)</f>
        <v>0</v>
      </c>
      <c r="AC119" s="200">
        <f>SUMIFS('Job Number'!$Q$2:$Q$290,'Job Number'!$A$2:$A$290,'Product Result'!AC$1,'Job Number'!$E$2:$E$290,'Product Result'!$A$117)</f>
        <v>0</v>
      </c>
      <c r="AD119" s="200">
        <f>SUMIFS('Job Number'!$Q$2:$Q$290,'Job Number'!$A$2:$A$290,'Product Result'!AD$1,'Job Number'!$E$2:$E$290,'Product Result'!$A$117)</f>
        <v>0</v>
      </c>
      <c r="AE119" s="200">
        <f>SUMIFS('Job Number'!$Q$2:$Q$290,'Job Number'!$A$2:$A$290,'Product Result'!AE$1,'Job Number'!$E$2:$E$290,'Product Result'!$A$117)</f>
        <v>0</v>
      </c>
      <c r="AF119" s="200">
        <f>SUMIFS('Job Number'!$Q$2:$Q$290,'Job Number'!$A$2:$A$290,'Product Result'!AF$1,'Job Number'!$E$2:$E$290,'Product Result'!$A$117)</f>
        <v>0</v>
      </c>
      <c r="AG119" s="200">
        <f>SUMIFS('Job Number'!$Q$2:$Q$290,'Job Number'!$A$2:$A$290,'Product Result'!AG$1,'Job Number'!$E$2:$E$290,'Product Result'!$A$117)</f>
        <v>0</v>
      </c>
      <c r="AH119" s="200">
        <f>SUMIFS('Job Number'!$Q$2:$Q$290,'Job Number'!$A$2:$A$290,'Product Result'!AH$1,'Job Number'!$E$2:$E$290,'Product Result'!$A$117)</f>
        <v>0</v>
      </c>
    </row>
    <row r="120" ht="15.75" spans="2:34">
      <c r="B120" s="221">
        <f>IFERROR(B119/B117,0)</f>
        <v>0</v>
      </c>
      <c r="C120" s="3" t="s">
        <v>49</v>
      </c>
      <c r="D120" s="223" t="str">
        <f t="shared" ref="D120:AH120" si="23">IFERROR(D119/D117,"")</f>
        <v/>
      </c>
      <c r="E120" s="223" t="str">
        <f t="shared" si="23"/>
        <v/>
      </c>
      <c r="F120" s="223" t="str">
        <f t="shared" si="23"/>
        <v/>
      </c>
      <c r="G120" s="223" t="str">
        <f t="shared" si="23"/>
        <v/>
      </c>
      <c r="H120" s="223" t="str">
        <f t="shared" si="23"/>
        <v/>
      </c>
      <c r="I120" s="223" t="str">
        <f t="shared" si="23"/>
        <v/>
      </c>
      <c r="J120" s="223" t="str">
        <f t="shared" si="23"/>
        <v/>
      </c>
      <c r="K120" s="223" t="str">
        <f t="shared" si="23"/>
        <v/>
      </c>
      <c r="L120" s="223" t="str">
        <f t="shared" si="23"/>
        <v/>
      </c>
      <c r="M120" s="223" t="str">
        <f t="shared" si="23"/>
        <v/>
      </c>
      <c r="N120" s="223" t="str">
        <f t="shared" si="23"/>
        <v/>
      </c>
      <c r="O120" s="223" t="str">
        <f t="shared" si="23"/>
        <v/>
      </c>
      <c r="P120" s="223" t="str">
        <f t="shared" si="23"/>
        <v/>
      </c>
      <c r="Q120" s="223" t="str">
        <f t="shared" si="23"/>
        <v/>
      </c>
      <c r="R120" s="223" t="str">
        <f t="shared" si="23"/>
        <v/>
      </c>
      <c r="S120" s="223" t="str">
        <f t="shared" si="23"/>
        <v/>
      </c>
      <c r="T120" s="223" t="str">
        <f t="shared" si="23"/>
        <v/>
      </c>
      <c r="U120" s="223">
        <f t="shared" si="23"/>
        <v>0</v>
      </c>
      <c r="V120" s="223" t="str">
        <f t="shared" si="23"/>
        <v/>
      </c>
      <c r="W120" s="223" t="str">
        <f t="shared" si="23"/>
        <v/>
      </c>
      <c r="X120" s="223" t="str">
        <f t="shared" si="23"/>
        <v/>
      </c>
      <c r="Y120" s="223" t="str">
        <f t="shared" si="23"/>
        <v/>
      </c>
      <c r="Z120" s="223">
        <f t="shared" si="23"/>
        <v>0</v>
      </c>
      <c r="AA120" s="223" t="str">
        <f t="shared" si="23"/>
        <v/>
      </c>
      <c r="AB120" s="223">
        <f t="shared" si="23"/>
        <v>0</v>
      </c>
      <c r="AC120" s="223" t="str">
        <f t="shared" si="23"/>
        <v/>
      </c>
      <c r="AD120" s="223" t="str">
        <f t="shared" si="23"/>
        <v/>
      </c>
      <c r="AE120" s="223" t="str">
        <f t="shared" si="23"/>
        <v/>
      </c>
      <c r="AF120" s="223" t="str">
        <f t="shared" si="23"/>
        <v/>
      </c>
      <c r="AG120" s="223" t="str">
        <f t="shared" si="23"/>
        <v/>
      </c>
      <c r="AH120" s="223" t="str">
        <f t="shared" si="23"/>
        <v/>
      </c>
    </row>
    <row r="121" ht="15.75" spans="4:34"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</row>
    <row r="122" spans="1:34">
      <c r="A122" s="226" t="str">
        <f>'FG TYPE'!B31</f>
        <v>W03-25040035-Y</v>
      </c>
      <c r="B122" s="222">
        <f>SUM(D122:AG122)</f>
        <v>3352</v>
      </c>
      <c r="C122" s="3" t="s">
        <v>46</v>
      </c>
      <c r="D122" s="200">
        <f>SUMIFS('Job Number'!$K$2:$K$290,'Job Number'!$A$2:$A$290,'Product Result'!D$1,'Job Number'!$E$2:$E$290,'Product Result'!$A$122)</f>
        <v>0</v>
      </c>
      <c r="E122" s="200">
        <f>SUMIFS('Job Number'!$K$2:$K$290,'Job Number'!$A$2:$A$290,'Product Result'!E$1,'Job Number'!$E$2:$E$290,'Product Result'!$A$122)</f>
        <v>0</v>
      </c>
      <c r="F122" s="200">
        <f>SUMIFS('Job Number'!$K$2:$K$290,'Job Number'!$A$2:$A$290,'Product Result'!F$1,'Job Number'!$E$2:$E$290,'Product Result'!$A$122)</f>
        <v>0</v>
      </c>
      <c r="G122" s="200">
        <f>SUMIFS('Job Number'!$K$2:$K$290,'Job Number'!$A$2:$A$290,'Product Result'!G$1,'Job Number'!$E$2:$E$290,'Product Result'!$A$122)</f>
        <v>0</v>
      </c>
      <c r="H122" s="200">
        <f>SUMIFS('Job Number'!$K$2:$K$290,'Job Number'!$A$2:$A$290,'Product Result'!H$1,'Job Number'!$E$2:$E$290,'Product Result'!$A$122)</f>
        <v>2950</v>
      </c>
      <c r="I122" s="200">
        <f>SUMIFS('Job Number'!$K$2:$K$290,'Job Number'!$A$2:$A$290,'Product Result'!I$1,'Job Number'!$E$2:$E$290,'Product Result'!$A$122)</f>
        <v>0</v>
      </c>
      <c r="J122" s="200">
        <f>SUMIFS('Job Number'!$K$2:$K$290,'Job Number'!$A$2:$A$290,'Product Result'!J$1,'Job Number'!$E$2:$E$290,'Product Result'!$A$122)</f>
        <v>0</v>
      </c>
      <c r="K122" s="200">
        <f>SUMIFS('Job Number'!$K$2:$K$290,'Job Number'!$A$2:$A$290,'Product Result'!K$1,'Job Number'!$E$2:$E$290,'Product Result'!$A$122)</f>
        <v>0</v>
      </c>
      <c r="L122" s="200">
        <f>SUMIFS('Job Number'!$K$2:$K$290,'Job Number'!$A$2:$A$290,'Product Result'!L$1,'Job Number'!$E$2:$E$290,'Product Result'!$A$122)</f>
        <v>0</v>
      </c>
      <c r="M122" s="200">
        <f>SUMIFS('Job Number'!$K$2:$K$290,'Job Number'!$A$2:$A$290,'Product Result'!M$1,'Job Number'!$E$2:$E$290,'Product Result'!$A$122)</f>
        <v>0</v>
      </c>
      <c r="N122" s="200">
        <f>SUMIFS('Job Number'!$K$2:$K$290,'Job Number'!$A$2:$A$290,'Product Result'!N$1,'Job Number'!$E$2:$E$290,'Product Result'!$A$122)</f>
        <v>0</v>
      </c>
      <c r="O122" s="200">
        <f>SUMIFS('Job Number'!$K$2:$K$290,'Job Number'!$A$2:$A$290,'Product Result'!O$1,'Job Number'!$E$2:$E$290,'Product Result'!$A$122)</f>
        <v>0</v>
      </c>
      <c r="P122" s="200">
        <f>SUMIFS('Job Number'!$K$2:$K$290,'Job Number'!$A$2:$A$290,'Product Result'!P$1,'Job Number'!$E$2:$E$290,'Product Result'!$A$122)</f>
        <v>0</v>
      </c>
      <c r="Q122" s="200">
        <f>SUMIFS('Job Number'!$K$2:$K$290,'Job Number'!$A$2:$A$290,'Product Result'!Q$1,'Job Number'!$E$2:$E$290,'Product Result'!$A$122)</f>
        <v>0</v>
      </c>
      <c r="R122" s="200">
        <f>SUMIFS('Job Number'!$K$2:$K$290,'Job Number'!$A$2:$A$290,'Product Result'!R$1,'Job Number'!$E$2:$E$290,'Product Result'!$A$122)</f>
        <v>0</v>
      </c>
      <c r="S122" s="200">
        <f>SUMIFS('Job Number'!$K$2:$K$290,'Job Number'!$A$2:$A$290,'Product Result'!S$1,'Job Number'!$E$2:$E$290,'Product Result'!$A$122)</f>
        <v>0</v>
      </c>
      <c r="T122" s="200">
        <f>SUMIFS('Job Number'!$K$2:$K$290,'Job Number'!$A$2:$A$290,'Product Result'!T$1,'Job Number'!$E$2:$E$290,'Product Result'!$A$122)</f>
        <v>0</v>
      </c>
      <c r="U122" s="200">
        <f>SUMIFS('Job Number'!$K$2:$K$290,'Job Number'!$A$2:$A$290,'Product Result'!U$1,'Job Number'!$E$2:$E$290,'Product Result'!$A$122)</f>
        <v>0</v>
      </c>
      <c r="V122" s="200">
        <f>SUMIFS('Job Number'!$K$2:$K$290,'Job Number'!$A$2:$A$290,'Product Result'!V$1,'Job Number'!$E$2:$E$290,'Product Result'!$A$122)</f>
        <v>0</v>
      </c>
      <c r="W122" s="200">
        <f>SUMIFS('Job Number'!$K$2:$K$290,'Job Number'!$A$2:$A$290,'Product Result'!W$1,'Job Number'!$E$2:$E$290,'Product Result'!$A$122)</f>
        <v>0</v>
      </c>
      <c r="X122" s="200">
        <f>SUMIFS('Job Number'!$K$2:$K$290,'Job Number'!$A$2:$A$290,'Product Result'!X$1,'Job Number'!$E$2:$E$290,'Product Result'!$A$122)</f>
        <v>0</v>
      </c>
      <c r="Y122" s="200">
        <f>SUMIFS('Job Number'!$K$2:$K$290,'Job Number'!$A$2:$A$290,'Product Result'!Y$1,'Job Number'!$E$2:$E$290,'Product Result'!$A$122)</f>
        <v>0</v>
      </c>
      <c r="Z122" s="200">
        <f>SUMIFS('Job Number'!$K$2:$K$290,'Job Number'!$A$2:$A$290,'Product Result'!Z$1,'Job Number'!$E$2:$E$290,'Product Result'!$A$122)</f>
        <v>0</v>
      </c>
      <c r="AA122" s="200">
        <f>SUMIFS('Job Number'!$K$2:$K$290,'Job Number'!$A$2:$A$290,'Product Result'!AA$1,'Job Number'!$E$2:$E$290,'Product Result'!$A$122)</f>
        <v>0</v>
      </c>
      <c r="AB122" s="200">
        <f>SUMIFS('Job Number'!$K$2:$K$290,'Job Number'!$A$2:$A$290,'Product Result'!AB$1,'Job Number'!$E$2:$E$290,'Product Result'!$A$122)</f>
        <v>0</v>
      </c>
      <c r="AC122" s="200">
        <f>SUMIFS('Job Number'!$K$2:$K$290,'Job Number'!$A$2:$A$290,'Product Result'!AC$1,'Job Number'!$E$2:$E$290,'Product Result'!$A$122)</f>
        <v>0</v>
      </c>
      <c r="AD122" s="200">
        <f>SUMIFS('Job Number'!$K$2:$K$290,'Job Number'!$A$2:$A$290,'Product Result'!AD$1,'Job Number'!$E$2:$E$290,'Product Result'!$A$122)</f>
        <v>0</v>
      </c>
      <c r="AE122" s="200">
        <f>SUMIFS('Job Number'!$K$2:$K$290,'Job Number'!$A$2:$A$290,'Product Result'!AE$1,'Job Number'!$E$2:$E$290,'Product Result'!$A$122)</f>
        <v>402</v>
      </c>
      <c r="AF122" s="200">
        <f>SUMIFS('Job Number'!$K$2:$K$290,'Job Number'!$A$2:$A$290,'Product Result'!AF$1,'Job Number'!$E$2:$E$290,'Product Result'!$A$122)</f>
        <v>0</v>
      </c>
      <c r="AG122" s="200">
        <f>SUMIFS('Job Number'!$K$2:$K$290,'Job Number'!$A$2:$A$290,'Product Result'!AG$1,'Job Number'!$E$2:$E$290,'Product Result'!$A$122)</f>
        <v>0</v>
      </c>
      <c r="AH122" s="200">
        <f>SUMIFS('Job Number'!$K$2:$K$290,'Job Number'!$A$2:$A$290,'Product Result'!AH$1,'Job Number'!$E$2:$E$290,'Product Result'!$A$122)</f>
        <v>0</v>
      </c>
    </row>
    <row r="123" spans="1:34">
      <c r="A123" s="226" t="str">
        <f>'FG TYPE'!C31</f>
        <v>28#*2C+24#*2C+AL+D+</v>
      </c>
      <c r="B123" s="221">
        <f>IFERROR(B122/#REF!,0)</f>
        <v>0</v>
      </c>
      <c r="C123" s="3" t="s">
        <v>47</v>
      </c>
      <c r="D123" s="9" t="str">
        <f>IFERROR(D122/#REF!,"")</f>
        <v/>
      </c>
      <c r="E123" s="9" t="str">
        <f>IFERROR(E122/#REF!,"")</f>
        <v/>
      </c>
      <c r="F123" s="9" t="str">
        <f>IFERROR(F122/#REF!,"")</f>
        <v/>
      </c>
      <c r="G123" s="9" t="str">
        <f>IFERROR(G122/#REF!,"")</f>
        <v/>
      </c>
      <c r="H123" s="9" t="str">
        <f>IFERROR(H122/#REF!,"")</f>
        <v/>
      </c>
      <c r="I123" s="9" t="str">
        <f>IFERROR(I122/#REF!,"")</f>
        <v/>
      </c>
      <c r="J123" s="9" t="str">
        <f>IFERROR(J122/#REF!,"")</f>
        <v/>
      </c>
      <c r="K123" s="9" t="str">
        <f>IFERROR(K122/#REF!,"")</f>
        <v/>
      </c>
      <c r="L123" s="9" t="str">
        <f>IFERROR(L122/#REF!,"")</f>
        <v/>
      </c>
      <c r="M123" s="9" t="str">
        <f>IFERROR(M122/#REF!,"")</f>
        <v/>
      </c>
      <c r="N123" s="9" t="str">
        <f>IFERROR(N122/#REF!,"")</f>
        <v/>
      </c>
      <c r="O123" s="9" t="str">
        <f>IFERROR(O122/#REF!,"")</f>
        <v/>
      </c>
      <c r="P123" s="9" t="str">
        <f>IFERROR(P122/#REF!,"")</f>
        <v/>
      </c>
      <c r="Q123" s="9" t="str">
        <f>IFERROR(Q122/#REF!,"")</f>
        <v/>
      </c>
      <c r="R123" s="9" t="str">
        <f>IFERROR(R122/#REF!,"")</f>
        <v/>
      </c>
      <c r="S123" s="9" t="str">
        <f>IFERROR(S122/#REF!,"")</f>
        <v/>
      </c>
      <c r="T123" s="9" t="str">
        <f>IFERROR(T122/#REF!,"")</f>
        <v/>
      </c>
      <c r="U123" s="9" t="str">
        <f>IFERROR(U122/#REF!,"")</f>
        <v/>
      </c>
      <c r="V123" s="9" t="str">
        <f>IFERROR(V122/#REF!,"")</f>
        <v/>
      </c>
      <c r="W123" s="9" t="str">
        <f>IFERROR(W122/#REF!,"")</f>
        <v/>
      </c>
      <c r="X123" s="9" t="str">
        <f>IFERROR(X122/#REF!,"")</f>
        <v/>
      </c>
      <c r="Y123" s="9" t="str">
        <f>IFERROR(Y122/#REF!,"")</f>
        <v/>
      </c>
      <c r="Z123" s="9" t="str">
        <f>IFERROR(Z122/#REF!,"")</f>
        <v/>
      </c>
      <c r="AA123" s="9" t="str">
        <f>IFERROR(AA122/#REF!,"")</f>
        <v/>
      </c>
      <c r="AB123" s="9" t="str">
        <f>IFERROR(AB122/#REF!,"")</f>
        <v/>
      </c>
      <c r="AC123" s="9" t="str">
        <f>IFERROR(AC122/#REF!,"")</f>
        <v/>
      </c>
      <c r="AD123" s="9" t="str">
        <f>IFERROR(AD122/#REF!,"")</f>
        <v/>
      </c>
      <c r="AE123" s="9" t="str">
        <f>IFERROR(AE122/#REF!,"")</f>
        <v/>
      </c>
      <c r="AF123" s="9" t="str">
        <f>IFERROR(AF122/#REF!,"")</f>
        <v/>
      </c>
      <c r="AG123" s="9" t="str">
        <f>IFERROR(AG122/#REF!,"")</f>
        <v/>
      </c>
      <c r="AH123" s="9" t="str">
        <f>IFERROR(AH122/#REF!,"")</f>
        <v/>
      </c>
    </row>
    <row r="124" spans="2:34">
      <c r="B124" s="222">
        <f>SUM(D124:AG124)-AE124-X124-Q124-J124</f>
        <v>0</v>
      </c>
      <c r="C124" s="3" t="s">
        <v>48</v>
      </c>
      <c r="D124" s="200">
        <f>SUMIFS('Job Number'!$Q$2:$Q$290,'Job Number'!$A$2:$A$290,'Product Result'!D$1,'Job Number'!$E$2:$E$290,'Product Result'!$A$122)</f>
        <v>0</v>
      </c>
      <c r="E124" s="200">
        <f>SUMIFS('Job Number'!$Q$2:$Q$290,'Job Number'!$A$2:$A$290,'Product Result'!E$1,'Job Number'!$E$2:$E$290,'Product Result'!$A$122)</f>
        <v>0</v>
      </c>
      <c r="F124" s="200">
        <f>SUMIFS('Job Number'!$Q$2:$Q$290,'Job Number'!$A$2:$A$290,'Product Result'!F$1,'Job Number'!$E$2:$E$290,'Product Result'!$A$122)</f>
        <v>0</v>
      </c>
      <c r="G124" s="200">
        <f>SUMIFS('Job Number'!$Q$2:$Q$290,'Job Number'!$A$2:$A$290,'Product Result'!G$1,'Job Number'!$E$2:$E$290,'Product Result'!$A$122)</f>
        <v>0</v>
      </c>
      <c r="H124" s="200">
        <f>SUMIFS('Job Number'!$Q$2:$Q$290,'Job Number'!$A$2:$A$290,'Product Result'!H$1,'Job Number'!$E$2:$E$290,'Product Result'!$A$122)</f>
        <v>0</v>
      </c>
      <c r="I124" s="200">
        <f>SUMIFS('Job Number'!$Q$2:$Q$290,'Job Number'!$A$2:$A$290,'Product Result'!I$1,'Job Number'!$E$2:$E$290,'Product Result'!$A$122)</f>
        <v>0</v>
      </c>
      <c r="J124" s="200">
        <f>SUMIFS('Job Number'!$Q$2:$Q$290,'Job Number'!$A$2:$A$290,'Product Result'!J$1,'Job Number'!$E$2:$E$290,'Product Result'!$A$122)</f>
        <v>0</v>
      </c>
      <c r="K124" s="200">
        <f>SUMIFS('Job Number'!$Q$2:$Q$290,'Job Number'!$A$2:$A$290,'Product Result'!K$1,'Job Number'!$E$2:$E$290,'Product Result'!$A$122)</f>
        <v>0</v>
      </c>
      <c r="L124" s="200">
        <f>SUMIFS('Job Number'!$Q$2:$Q$290,'Job Number'!$A$2:$A$290,'Product Result'!L$1,'Job Number'!$E$2:$E$290,'Product Result'!$A$122)</f>
        <v>0</v>
      </c>
      <c r="M124" s="200">
        <f>SUMIFS('Job Number'!$Q$2:$Q$290,'Job Number'!$A$2:$A$290,'Product Result'!M$1,'Job Number'!$E$2:$E$290,'Product Result'!$A$122)</f>
        <v>0</v>
      </c>
      <c r="N124" s="200">
        <f>SUMIFS('Job Number'!$Q$2:$Q$290,'Job Number'!$A$2:$A$290,'Product Result'!N$1,'Job Number'!$E$2:$E$290,'Product Result'!$A$122)</f>
        <v>0</v>
      </c>
      <c r="O124" s="200">
        <f>SUMIFS('Job Number'!$Q$2:$Q$290,'Job Number'!$A$2:$A$290,'Product Result'!O$1,'Job Number'!$E$2:$E$290,'Product Result'!$A$122)</f>
        <v>0</v>
      </c>
      <c r="P124" s="200">
        <f>SUMIFS('Job Number'!$Q$2:$Q$290,'Job Number'!$A$2:$A$290,'Product Result'!P$1,'Job Number'!$E$2:$E$290,'Product Result'!$A$122)</f>
        <v>0</v>
      </c>
      <c r="Q124" s="200">
        <f>SUMIFS('Job Number'!$Q$2:$Q$290,'Job Number'!$A$2:$A$290,'Product Result'!Q$1,'Job Number'!$E$2:$E$290,'Product Result'!$A$122)</f>
        <v>0</v>
      </c>
      <c r="R124" s="200">
        <f>SUMIFS('Job Number'!$Q$2:$Q$290,'Job Number'!$A$2:$A$290,'Product Result'!R$1,'Job Number'!$E$2:$E$290,'Product Result'!$A$122)</f>
        <v>0</v>
      </c>
      <c r="S124" s="200">
        <f>SUMIFS('Job Number'!$Q$2:$Q$290,'Job Number'!$A$2:$A$290,'Product Result'!S$1,'Job Number'!$E$2:$E$290,'Product Result'!$A$122)</f>
        <v>0</v>
      </c>
      <c r="T124" s="200">
        <f>SUMIFS('Job Number'!$Q$2:$Q$290,'Job Number'!$A$2:$A$290,'Product Result'!T$1,'Job Number'!$E$2:$E$290,'Product Result'!$A$122)</f>
        <v>0</v>
      </c>
      <c r="U124" s="200">
        <f>SUMIFS('Job Number'!$Q$2:$Q$290,'Job Number'!$A$2:$A$290,'Product Result'!U$1,'Job Number'!$E$2:$E$290,'Product Result'!$A$122)</f>
        <v>0</v>
      </c>
      <c r="V124" s="200">
        <f>SUMIFS('Job Number'!$Q$2:$Q$290,'Job Number'!$A$2:$A$290,'Product Result'!V$1,'Job Number'!$E$2:$E$290,'Product Result'!$A$122)</f>
        <v>0</v>
      </c>
      <c r="W124" s="200">
        <f>SUMIFS('Job Number'!$Q$2:$Q$290,'Job Number'!$A$2:$A$290,'Product Result'!W$1,'Job Number'!$E$2:$E$290,'Product Result'!$A$122)</f>
        <v>0</v>
      </c>
      <c r="X124" s="200">
        <f>SUMIFS('Job Number'!$Q$2:$Q$290,'Job Number'!$A$2:$A$290,'Product Result'!X$1,'Job Number'!$E$2:$E$290,'Product Result'!$A$122)</f>
        <v>0</v>
      </c>
      <c r="Y124" s="200">
        <f>SUMIFS('Job Number'!$Q$2:$Q$290,'Job Number'!$A$2:$A$290,'Product Result'!Y$1,'Job Number'!$E$2:$E$290,'Product Result'!$A$122)</f>
        <v>0</v>
      </c>
      <c r="Z124" s="200">
        <f>SUMIFS('Job Number'!$Q$2:$Q$290,'Job Number'!$A$2:$A$290,'Product Result'!Z$1,'Job Number'!$E$2:$E$290,'Product Result'!$A$122)</f>
        <v>0</v>
      </c>
      <c r="AA124" s="200">
        <f>SUMIFS('Job Number'!$Q$2:$Q$290,'Job Number'!$A$2:$A$290,'Product Result'!AA$1,'Job Number'!$E$2:$E$290,'Product Result'!$A$122)</f>
        <v>0</v>
      </c>
      <c r="AB124" s="200">
        <f>SUMIFS('Job Number'!$Q$2:$Q$290,'Job Number'!$A$2:$A$290,'Product Result'!AB$1,'Job Number'!$E$2:$E$290,'Product Result'!$A$122)</f>
        <v>0</v>
      </c>
      <c r="AC124" s="200">
        <f>SUMIFS('Job Number'!$Q$2:$Q$290,'Job Number'!$A$2:$A$290,'Product Result'!AC$1,'Job Number'!$E$2:$E$290,'Product Result'!$A$122)</f>
        <v>0</v>
      </c>
      <c r="AD124" s="200">
        <f>SUMIFS('Job Number'!$Q$2:$Q$290,'Job Number'!$A$2:$A$290,'Product Result'!AD$1,'Job Number'!$E$2:$E$290,'Product Result'!$A$122)</f>
        <v>0</v>
      </c>
      <c r="AE124" s="200">
        <f>SUMIFS('Job Number'!$Q$2:$Q$290,'Job Number'!$A$2:$A$290,'Product Result'!AE$1,'Job Number'!$E$2:$E$290,'Product Result'!$A$122)</f>
        <v>0</v>
      </c>
      <c r="AF124" s="200">
        <f>SUMIFS('Job Number'!$Q$2:$Q$290,'Job Number'!$A$2:$A$290,'Product Result'!AF$1,'Job Number'!$E$2:$E$290,'Product Result'!$A$122)</f>
        <v>0</v>
      </c>
      <c r="AG124" s="200">
        <f>SUMIFS('Job Number'!$Q$2:$Q$290,'Job Number'!$A$2:$A$290,'Product Result'!AG$1,'Job Number'!$E$2:$E$290,'Product Result'!$A$122)</f>
        <v>0</v>
      </c>
      <c r="AH124" s="200">
        <f>SUMIFS('Job Number'!$Q$2:$Q$290,'Job Number'!$A$2:$A$290,'Product Result'!AH$1,'Job Number'!$E$2:$E$290,'Product Result'!$A$122)</f>
        <v>0</v>
      </c>
    </row>
    <row r="125" ht="15.75" spans="2:34">
      <c r="B125" s="221">
        <f>IFERROR(B124/B122,0)</f>
        <v>0</v>
      </c>
      <c r="C125" s="3" t="s">
        <v>49</v>
      </c>
      <c r="D125" s="223" t="str">
        <f t="shared" ref="D125:AH125" si="24">IFERROR(D124/D122,"")</f>
        <v/>
      </c>
      <c r="E125" s="223" t="str">
        <f t="shared" si="24"/>
        <v/>
      </c>
      <c r="F125" s="223" t="str">
        <f t="shared" si="24"/>
        <v/>
      </c>
      <c r="G125" s="223" t="str">
        <f t="shared" si="24"/>
        <v/>
      </c>
      <c r="H125" s="223">
        <f t="shared" si="24"/>
        <v>0</v>
      </c>
      <c r="I125" s="223" t="str">
        <f t="shared" si="24"/>
        <v/>
      </c>
      <c r="J125" s="223" t="str">
        <f t="shared" si="24"/>
        <v/>
      </c>
      <c r="K125" s="223" t="str">
        <f t="shared" si="24"/>
        <v/>
      </c>
      <c r="L125" s="223" t="str">
        <f t="shared" si="24"/>
        <v/>
      </c>
      <c r="M125" s="223" t="str">
        <f t="shared" si="24"/>
        <v/>
      </c>
      <c r="N125" s="223" t="str">
        <f t="shared" si="24"/>
        <v/>
      </c>
      <c r="O125" s="223" t="str">
        <f t="shared" si="24"/>
        <v/>
      </c>
      <c r="P125" s="223" t="str">
        <f t="shared" si="24"/>
        <v/>
      </c>
      <c r="Q125" s="223" t="str">
        <f t="shared" si="24"/>
        <v/>
      </c>
      <c r="R125" s="223" t="str">
        <f t="shared" si="24"/>
        <v/>
      </c>
      <c r="S125" s="223" t="str">
        <f t="shared" si="24"/>
        <v/>
      </c>
      <c r="T125" s="223" t="str">
        <f t="shared" si="24"/>
        <v/>
      </c>
      <c r="U125" s="223" t="str">
        <f t="shared" si="24"/>
        <v/>
      </c>
      <c r="V125" s="223" t="str">
        <f t="shared" si="24"/>
        <v/>
      </c>
      <c r="W125" s="223" t="str">
        <f t="shared" si="24"/>
        <v/>
      </c>
      <c r="X125" s="223" t="str">
        <f t="shared" si="24"/>
        <v/>
      </c>
      <c r="Y125" s="223" t="str">
        <f t="shared" si="24"/>
        <v/>
      </c>
      <c r="Z125" s="223" t="str">
        <f t="shared" si="24"/>
        <v/>
      </c>
      <c r="AA125" s="223" t="str">
        <f t="shared" si="24"/>
        <v/>
      </c>
      <c r="AB125" s="223" t="str">
        <f t="shared" si="24"/>
        <v/>
      </c>
      <c r="AC125" s="223" t="str">
        <f t="shared" si="24"/>
        <v/>
      </c>
      <c r="AD125" s="223" t="str">
        <f t="shared" si="24"/>
        <v/>
      </c>
      <c r="AE125" s="223">
        <f t="shared" si="24"/>
        <v>0</v>
      </c>
      <c r="AF125" s="223" t="str">
        <f t="shared" si="24"/>
        <v/>
      </c>
      <c r="AG125" s="223" t="str">
        <f t="shared" si="24"/>
        <v/>
      </c>
      <c r="AH125" s="223" t="str">
        <f t="shared" si="24"/>
        <v/>
      </c>
    </row>
    <row r="126" ht="15.75" spans="4:34"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  <c r="AA126" s="224"/>
      <c r="AB126" s="224"/>
      <c r="AC126" s="224"/>
      <c r="AD126" s="224"/>
      <c r="AE126" s="224"/>
      <c r="AF126" s="224"/>
      <c r="AG126" s="224"/>
      <c r="AH126" s="224"/>
    </row>
    <row r="127" spans="1:34">
      <c r="A127" s="226" t="str">
        <f>'FG TYPE'!B32</f>
        <v>W03-25040036-Y</v>
      </c>
      <c r="B127" s="222">
        <f>SUM(D127:AG127)</f>
        <v>0</v>
      </c>
      <c r="C127" s="3" t="s">
        <v>46</v>
      </c>
      <c r="D127" s="200">
        <f>SUMIFS('Job Number'!$K$2:$K$290,'Job Number'!$A$2:$A$290,'Product Result'!D$1,'Job Number'!$E$2:$E$290,'Product Result'!$A$127)</f>
        <v>0</v>
      </c>
      <c r="E127" s="200">
        <f>SUMIFS('Job Number'!$K$2:$K$290,'Job Number'!$A$2:$A$290,'Product Result'!E$1,'Job Number'!$E$2:$E$290,'Product Result'!$A$127)</f>
        <v>0</v>
      </c>
      <c r="F127" s="200">
        <f>SUMIFS('Job Number'!$K$2:$K$290,'Job Number'!$A$2:$A$290,'Product Result'!F$1,'Job Number'!$E$2:$E$290,'Product Result'!$A$127)</f>
        <v>0</v>
      </c>
      <c r="G127" s="200">
        <f>SUMIFS('Job Number'!$K$2:$K$290,'Job Number'!$A$2:$A$290,'Product Result'!G$1,'Job Number'!$E$2:$E$290,'Product Result'!$A$127)</f>
        <v>0</v>
      </c>
      <c r="H127" s="200">
        <f>SUMIFS('Job Number'!$K$2:$K$290,'Job Number'!$A$2:$A$290,'Product Result'!H$1,'Job Number'!$E$2:$E$290,'Product Result'!$A$127)</f>
        <v>0</v>
      </c>
      <c r="I127" s="200">
        <f>SUMIFS('Job Number'!$K$2:$K$290,'Job Number'!$A$2:$A$290,'Product Result'!I$1,'Job Number'!$E$2:$E$290,'Product Result'!$A$127)</f>
        <v>0</v>
      </c>
      <c r="J127" s="200">
        <f>SUMIFS('Job Number'!$K$2:$K$290,'Job Number'!$A$2:$A$290,'Product Result'!J$1,'Job Number'!$E$2:$E$290,'Product Result'!$A$127)</f>
        <v>0</v>
      </c>
      <c r="K127" s="200">
        <f>SUMIFS('Job Number'!$K$2:$K$290,'Job Number'!$A$2:$A$290,'Product Result'!K$1,'Job Number'!$E$2:$E$290,'Product Result'!$A$127)</f>
        <v>0</v>
      </c>
      <c r="L127" s="200">
        <f>SUMIFS('Job Number'!$K$2:$K$290,'Job Number'!$A$2:$A$290,'Product Result'!L$1,'Job Number'!$E$2:$E$290,'Product Result'!$A$127)</f>
        <v>0</v>
      </c>
      <c r="M127" s="200">
        <f>SUMIFS('Job Number'!$K$2:$K$290,'Job Number'!$A$2:$A$290,'Product Result'!M$1,'Job Number'!$E$2:$E$290,'Product Result'!$A$127)</f>
        <v>0</v>
      </c>
      <c r="N127" s="200">
        <f>SUMIFS('Job Number'!$K$2:$K$290,'Job Number'!$A$2:$A$290,'Product Result'!N$1,'Job Number'!$E$2:$E$290,'Product Result'!$A$127)</f>
        <v>0</v>
      </c>
      <c r="O127" s="200">
        <f>SUMIFS('Job Number'!$K$2:$K$290,'Job Number'!$A$2:$A$290,'Product Result'!O$1,'Job Number'!$E$2:$E$290,'Product Result'!$A$127)</f>
        <v>0</v>
      </c>
      <c r="P127" s="200">
        <f>SUMIFS('Job Number'!$K$2:$K$290,'Job Number'!$A$2:$A$290,'Product Result'!P$1,'Job Number'!$E$2:$E$290,'Product Result'!$A$127)</f>
        <v>0</v>
      </c>
      <c r="Q127" s="200">
        <f>SUMIFS('Job Number'!$K$2:$K$290,'Job Number'!$A$2:$A$290,'Product Result'!Q$1,'Job Number'!$E$2:$E$290,'Product Result'!$A$127)</f>
        <v>0</v>
      </c>
      <c r="R127" s="200">
        <f>SUMIFS('Job Number'!$K$2:$K$290,'Job Number'!$A$2:$A$290,'Product Result'!R$1,'Job Number'!$E$2:$E$290,'Product Result'!$A$127)</f>
        <v>0</v>
      </c>
      <c r="S127" s="200">
        <f>SUMIFS('Job Number'!$K$2:$K$290,'Job Number'!$A$2:$A$290,'Product Result'!S$1,'Job Number'!$E$2:$E$290,'Product Result'!$A$127)</f>
        <v>0</v>
      </c>
      <c r="T127" s="200">
        <f>SUMIFS('Job Number'!$K$2:$K$290,'Job Number'!$A$2:$A$290,'Product Result'!T$1,'Job Number'!$E$2:$E$290,'Product Result'!$A$127)</f>
        <v>0</v>
      </c>
      <c r="U127" s="200">
        <f>SUMIFS('Job Number'!$K$2:$K$290,'Job Number'!$A$2:$A$290,'Product Result'!U$1,'Job Number'!$E$2:$E$290,'Product Result'!$A$127)</f>
        <v>0</v>
      </c>
      <c r="V127" s="200">
        <f>SUMIFS('Job Number'!$K$2:$K$290,'Job Number'!$A$2:$A$290,'Product Result'!V$1,'Job Number'!$E$2:$E$290,'Product Result'!$A$127)</f>
        <v>0</v>
      </c>
      <c r="W127" s="200">
        <f>SUMIFS('Job Number'!$K$2:$K$290,'Job Number'!$A$2:$A$290,'Product Result'!W$1,'Job Number'!$E$2:$E$290,'Product Result'!$A$127)</f>
        <v>0</v>
      </c>
      <c r="X127" s="200">
        <f>SUMIFS('Job Number'!$K$2:$K$290,'Job Number'!$A$2:$A$290,'Product Result'!X$1,'Job Number'!$E$2:$E$290,'Product Result'!$A$127)</f>
        <v>0</v>
      </c>
      <c r="Y127" s="200">
        <f>SUMIFS('Job Number'!$K$2:$K$290,'Job Number'!$A$2:$A$290,'Product Result'!Y$1,'Job Number'!$E$2:$E$290,'Product Result'!$A$127)</f>
        <v>0</v>
      </c>
      <c r="Z127" s="200">
        <f>SUMIFS('Job Number'!$K$2:$K$290,'Job Number'!$A$2:$A$290,'Product Result'!Z$1,'Job Number'!$E$2:$E$290,'Product Result'!$A$127)</f>
        <v>0</v>
      </c>
      <c r="AA127" s="200">
        <f>SUMIFS('Job Number'!$K$2:$K$290,'Job Number'!$A$2:$A$290,'Product Result'!AA$1,'Job Number'!$E$2:$E$290,'Product Result'!$A$127)</f>
        <v>0</v>
      </c>
      <c r="AB127" s="200">
        <f>SUMIFS('Job Number'!$K$2:$K$290,'Job Number'!$A$2:$A$290,'Product Result'!AB$1,'Job Number'!$E$2:$E$290,'Product Result'!$A$127)</f>
        <v>0</v>
      </c>
      <c r="AC127" s="200">
        <f>SUMIFS('Job Number'!$K$2:$K$290,'Job Number'!$A$2:$A$290,'Product Result'!AC$1,'Job Number'!$E$2:$E$290,'Product Result'!$A$127)</f>
        <v>0</v>
      </c>
      <c r="AD127" s="200">
        <f>SUMIFS('Job Number'!$K$2:$K$290,'Job Number'!$A$2:$A$290,'Product Result'!AD$1,'Job Number'!$E$2:$E$290,'Product Result'!$A$127)</f>
        <v>0</v>
      </c>
      <c r="AE127" s="200">
        <f>SUMIFS('Job Number'!$K$2:$K$290,'Job Number'!$A$2:$A$290,'Product Result'!AE$1,'Job Number'!$E$2:$E$290,'Product Result'!$A$127)</f>
        <v>0</v>
      </c>
      <c r="AF127" s="200">
        <f>SUMIFS('Job Number'!$K$2:$K$290,'Job Number'!$A$2:$A$290,'Product Result'!AF$1,'Job Number'!$E$2:$E$290,'Product Result'!$A$127)</f>
        <v>0</v>
      </c>
      <c r="AG127" s="200">
        <f>SUMIFS('Job Number'!$K$2:$K$290,'Job Number'!$A$2:$A$290,'Product Result'!AG$1,'Job Number'!$E$2:$E$290,'Product Result'!$A$127)</f>
        <v>0</v>
      </c>
      <c r="AH127" s="200">
        <f>SUMIFS('Job Number'!$K$2:$K$290,'Job Number'!$A$2:$A$290,'Product Result'!AH$1,'Job Number'!$E$2:$E$290,'Product Result'!$A$127)</f>
        <v>0</v>
      </c>
    </row>
    <row r="128" spans="1:34">
      <c r="A128" s="226" t="str">
        <f>'FG TYPE'!C32</f>
        <v>28#*2C+28#*2C+AL+D+</v>
      </c>
      <c r="B128" s="221">
        <f>IFERROR(B127/#REF!,0)</f>
        <v>0</v>
      </c>
      <c r="C128" s="3" t="s">
        <v>47</v>
      </c>
      <c r="D128" s="9" t="str">
        <f>IFERROR(D127/#REF!,"")</f>
        <v/>
      </c>
      <c r="E128" s="9" t="str">
        <f>IFERROR(E127/#REF!,"")</f>
        <v/>
      </c>
      <c r="F128" s="9" t="str">
        <f>IFERROR(F127/#REF!,"")</f>
        <v/>
      </c>
      <c r="G128" s="9" t="str">
        <f>IFERROR(G127/#REF!,"")</f>
        <v/>
      </c>
      <c r="H128" s="9" t="str">
        <f>IFERROR(H127/#REF!,"")</f>
        <v/>
      </c>
      <c r="I128" s="9" t="str">
        <f>IFERROR(I127/#REF!,"")</f>
        <v/>
      </c>
      <c r="J128" s="9" t="str">
        <f>IFERROR(J127/#REF!,"")</f>
        <v/>
      </c>
      <c r="K128" s="9" t="str">
        <f>IFERROR(K127/#REF!,"")</f>
        <v/>
      </c>
      <c r="L128" s="9" t="str">
        <f>IFERROR(L127/#REF!,"")</f>
        <v/>
      </c>
      <c r="M128" s="9" t="str">
        <f>IFERROR(M127/#REF!,"")</f>
        <v/>
      </c>
      <c r="N128" s="9" t="str">
        <f>IFERROR(N127/#REF!,"")</f>
        <v/>
      </c>
      <c r="O128" s="9" t="str">
        <f>IFERROR(O127/#REF!,"")</f>
        <v/>
      </c>
      <c r="P128" s="9" t="str">
        <f>IFERROR(P127/#REF!,"")</f>
        <v/>
      </c>
      <c r="Q128" s="9" t="str">
        <f>IFERROR(Q127/#REF!,"")</f>
        <v/>
      </c>
      <c r="R128" s="9" t="str">
        <f>IFERROR(R127/#REF!,"")</f>
        <v/>
      </c>
      <c r="S128" s="9" t="str">
        <f>IFERROR(S127/#REF!,"")</f>
        <v/>
      </c>
      <c r="T128" s="9" t="str">
        <f>IFERROR(T127/#REF!,"")</f>
        <v/>
      </c>
      <c r="U128" s="9" t="str">
        <f>IFERROR(U127/#REF!,"")</f>
        <v/>
      </c>
      <c r="V128" s="9" t="str">
        <f>IFERROR(V127/#REF!,"")</f>
        <v/>
      </c>
      <c r="W128" s="9" t="str">
        <f>IFERROR(W127/#REF!,"")</f>
        <v/>
      </c>
      <c r="X128" s="9" t="str">
        <f>IFERROR(X127/#REF!,"")</f>
        <v/>
      </c>
      <c r="Y128" s="9" t="str">
        <f>IFERROR(Y127/#REF!,"")</f>
        <v/>
      </c>
      <c r="Z128" s="9" t="str">
        <f>IFERROR(Z127/#REF!,"")</f>
        <v/>
      </c>
      <c r="AA128" s="9" t="str">
        <f>IFERROR(AA127/#REF!,"")</f>
        <v/>
      </c>
      <c r="AB128" s="9" t="str">
        <f>IFERROR(AB127/#REF!,"")</f>
        <v/>
      </c>
      <c r="AC128" s="9" t="str">
        <f>IFERROR(AC127/#REF!,"")</f>
        <v/>
      </c>
      <c r="AD128" s="9" t="str">
        <f>IFERROR(AD127/#REF!,"")</f>
        <v/>
      </c>
      <c r="AE128" s="9" t="str">
        <f>IFERROR(AE127/#REF!,"")</f>
        <v/>
      </c>
      <c r="AF128" s="9" t="str">
        <f>IFERROR(AF127/#REF!,"")</f>
        <v/>
      </c>
      <c r="AG128" s="9" t="str">
        <f>IFERROR(AG127/#REF!,"")</f>
        <v/>
      </c>
      <c r="AH128" s="9" t="str">
        <f>IFERROR(AH127/#REF!,"")</f>
        <v/>
      </c>
    </row>
    <row r="129" spans="2:34">
      <c r="B129" s="222">
        <f>SUM(D129:AG129)-AG129-Z129-S129-L129</f>
        <v>0</v>
      </c>
      <c r="C129" s="3" t="s">
        <v>48</v>
      </c>
      <c r="D129" s="200">
        <f>SUMIFS('Job Number'!$Q$2:$Q$290,'Job Number'!$A$2:$A$290,'Product Result'!D$1,'Job Number'!$E$2:$E$290,'Product Result'!$A$127)</f>
        <v>0</v>
      </c>
      <c r="E129" s="200">
        <f>SUMIFS('Job Number'!$Q$2:$Q$290,'Job Number'!$A$2:$A$290,'Product Result'!E$1,'Job Number'!$E$2:$E$290,'Product Result'!$A$127)</f>
        <v>0</v>
      </c>
      <c r="F129" s="200">
        <f>SUMIFS('Job Number'!$Q$2:$Q$290,'Job Number'!$A$2:$A$290,'Product Result'!F$1,'Job Number'!$E$2:$E$290,'Product Result'!$A$127)</f>
        <v>0</v>
      </c>
      <c r="G129" s="200">
        <f>SUMIFS('Job Number'!$Q$2:$Q$290,'Job Number'!$A$2:$A$290,'Product Result'!G$1,'Job Number'!$E$2:$E$290,'Product Result'!$A$127)</f>
        <v>0</v>
      </c>
      <c r="H129" s="200">
        <f>SUMIFS('Job Number'!$Q$2:$Q$290,'Job Number'!$A$2:$A$290,'Product Result'!H$1,'Job Number'!$E$2:$E$290,'Product Result'!$A$127)</f>
        <v>0</v>
      </c>
      <c r="I129" s="200">
        <f>SUMIFS('Job Number'!$Q$2:$Q$290,'Job Number'!$A$2:$A$290,'Product Result'!I$1,'Job Number'!$E$2:$E$290,'Product Result'!$A$127)</f>
        <v>0</v>
      </c>
      <c r="J129" s="200">
        <f>SUMIFS('Job Number'!$Q$2:$Q$290,'Job Number'!$A$2:$A$290,'Product Result'!J$1,'Job Number'!$E$2:$E$290,'Product Result'!$A$127)</f>
        <v>0</v>
      </c>
      <c r="K129" s="200">
        <f>SUMIFS('Job Number'!$Q$2:$Q$290,'Job Number'!$A$2:$A$290,'Product Result'!K$1,'Job Number'!$E$2:$E$290,'Product Result'!$A$127)</f>
        <v>0</v>
      </c>
      <c r="L129" s="200">
        <f>SUMIFS('Job Number'!$Q$2:$Q$290,'Job Number'!$A$2:$A$290,'Product Result'!L$1,'Job Number'!$E$2:$E$290,'Product Result'!$A$127)</f>
        <v>0</v>
      </c>
      <c r="M129" s="200">
        <f>SUMIFS('Job Number'!$Q$2:$Q$290,'Job Number'!$A$2:$A$290,'Product Result'!M$1,'Job Number'!$E$2:$E$290,'Product Result'!$A$127)</f>
        <v>0</v>
      </c>
      <c r="N129" s="200">
        <f>SUMIFS('Job Number'!$Q$2:$Q$290,'Job Number'!$A$2:$A$290,'Product Result'!N$1,'Job Number'!$E$2:$E$290,'Product Result'!$A$127)</f>
        <v>0</v>
      </c>
      <c r="O129" s="200">
        <f>SUMIFS('Job Number'!$Q$2:$Q$290,'Job Number'!$A$2:$A$290,'Product Result'!O$1,'Job Number'!$E$2:$E$290,'Product Result'!$A$127)</f>
        <v>0</v>
      </c>
      <c r="P129" s="200">
        <f>SUMIFS('Job Number'!$Q$2:$Q$290,'Job Number'!$A$2:$A$290,'Product Result'!P$1,'Job Number'!$E$2:$E$290,'Product Result'!$A$127)</f>
        <v>0</v>
      </c>
      <c r="Q129" s="200">
        <f>SUMIFS('Job Number'!$Q$2:$Q$290,'Job Number'!$A$2:$A$290,'Product Result'!Q$1,'Job Number'!$E$2:$E$290,'Product Result'!$A$127)</f>
        <v>0</v>
      </c>
      <c r="R129" s="200">
        <f>SUMIFS('Job Number'!$Q$2:$Q$290,'Job Number'!$A$2:$A$290,'Product Result'!R$1,'Job Number'!$E$2:$E$290,'Product Result'!$A$127)</f>
        <v>0</v>
      </c>
      <c r="S129" s="200">
        <f>SUMIFS('Job Number'!$Q$2:$Q$290,'Job Number'!$A$2:$A$290,'Product Result'!S$1,'Job Number'!$E$2:$E$290,'Product Result'!$A$127)</f>
        <v>0</v>
      </c>
      <c r="T129" s="200">
        <f>SUMIFS('Job Number'!$Q$2:$Q$290,'Job Number'!$A$2:$A$290,'Product Result'!T$1,'Job Number'!$E$2:$E$290,'Product Result'!$A$127)</f>
        <v>0</v>
      </c>
      <c r="U129" s="200">
        <f>SUMIFS('Job Number'!$Q$2:$Q$290,'Job Number'!$A$2:$A$290,'Product Result'!U$1,'Job Number'!$E$2:$E$290,'Product Result'!$A$127)</f>
        <v>0</v>
      </c>
      <c r="V129" s="200">
        <f>SUMIFS('Job Number'!$Q$2:$Q$290,'Job Number'!$A$2:$A$290,'Product Result'!V$1,'Job Number'!$E$2:$E$290,'Product Result'!$A$127)</f>
        <v>0</v>
      </c>
      <c r="W129" s="200">
        <f>SUMIFS('Job Number'!$Q$2:$Q$290,'Job Number'!$A$2:$A$290,'Product Result'!W$1,'Job Number'!$E$2:$E$290,'Product Result'!$A$127)</f>
        <v>0</v>
      </c>
      <c r="X129" s="200">
        <f>SUMIFS('Job Number'!$Q$2:$Q$290,'Job Number'!$A$2:$A$290,'Product Result'!X$1,'Job Number'!$E$2:$E$290,'Product Result'!$A$127)</f>
        <v>0</v>
      </c>
      <c r="Y129" s="200">
        <f>SUMIFS('Job Number'!$Q$2:$Q$290,'Job Number'!$A$2:$A$290,'Product Result'!Y$1,'Job Number'!$E$2:$E$290,'Product Result'!$A$127)</f>
        <v>0</v>
      </c>
      <c r="Z129" s="200">
        <f>SUMIFS('Job Number'!$Q$2:$Q$290,'Job Number'!$A$2:$A$290,'Product Result'!Z$1,'Job Number'!$E$2:$E$290,'Product Result'!$A$127)</f>
        <v>0</v>
      </c>
      <c r="AA129" s="200">
        <f>SUMIFS('Job Number'!$Q$2:$Q$290,'Job Number'!$A$2:$A$290,'Product Result'!AA$1,'Job Number'!$E$2:$E$290,'Product Result'!$A$127)</f>
        <v>0</v>
      </c>
      <c r="AB129" s="200">
        <f>SUMIFS('Job Number'!$Q$2:$Q$290,'Job Number'!$A$2:$A$290,'Product Result'!AB$1,'Job Number'!$E$2:$E$290,'Product Result'!$A$127)</f>
        <v>0</v>
      </c>
      <c r="AC129" s="200">
        <f>SUMIFS('Job Number'!$Q$2:$Q$290,'Job Number'!$A$2:$A$290,'Product Result'!AC$1,'Job Number'!$E$2:$E$290,'Product Result'!$A$127)</f>
        <v>0</v>
      </c>
      <c r="AD129" s="200">
        <f>SUMIFS('Job Number'!$Q$2:$Q$290,'Job Number'!$A$2:$A$290,'Product Result'!AD$1,'Job Number'!$E$2:$E$290,'Product Result'!$A$127)</f>
        <v>0</v>
      </c>
      <c r="AE129" s="200">
        <f>SUMIFS('Job Number'!$Q$2:$Q$290,'Job Number'!$A$2:$A$290,'Product Result'!AE$1,'Job Number'!$E$2:$E$290,'Product Result'!$A$127)</f>
        <v>0</v>
      </c>
      <c r="AF129" s="200">
        <f>SUMIFS('Job Number'!$Q$2:$Q$290,'Job Number'!$A$2:$A$290,'Product Result'!AF$1,'Job Number'!$E$2:$E$290,'Product Result'!$A$127)</f>
        <v>0</v>
      </c>
      <c r="AG129" s="200">
        <f>SUMIFS('Job Number'!$Q$2:$Q$290,'Job Number'!$A$2:$A$290,'Product Result'!AG$1,'Job Number'!$E$2:$E$290,'Product Result'!$A$127)</f>
        <v>0</v>
      </c>
      <c r="AH129" s="200">
        <f>SUMIFS('Job Number'!$Q$2:$Q$290,'Job Number'!$A$2:$A$290,'Product Result'!AH$1,'Job Number'!$E$2:$E$290,'Product Result'!$A$127)</f>
        <v>0</v>
      </c>
    </row>
    <row r="130" ht="15.75" spans="2:34">
      <c r="B130" s="221">
        <f>IFERROR(B129/B127,0)</f>
        <v>0</v>
      </c>
      <c r="C130" s="3" t="s">
        <v>49</v>
      </c>
      <c r="D130" s="223" t="str">
        <f t="shared" ref="D130:AH130" si="25">IFERROR(D129/D127,"")</f>
        <v/>
      </c>
      <c r="E130" s="223" t="str">
        <f t="shared" si="25"/>
        <v/>
      </c>
      <c r="F130" s="223" t="str">
        <f t="shared" si="25"/>
        <v/>
      </c>
      <c r="G130" s="223" t="str">
        <f t="shared" si="25"/>
        <v/>
      </c>
      <c r="H130" s="223" t="str">
        <f t="shared" si="25"/>
        <v/>
      </c>
      <c r="I130" s="223" t="str">
        <f t="shared" si="25"/>
        <v/>
      </c>
      <c r="J130" s="223" t="str">
        <f t="shared" si="25"/>
        <v/>
      </c>
      <c r="K130" s="223" t="str">
        <f t="shared" si="25"/>
        <v/>
      </c>
      <c r="L130" s="223" t="str">
        <f t="shared" si="25"/>
        <v/>
      </c>
      <c r="M130" s="223" t="str">
        <f t="shared" si="25"/>
        <v/>
      </c>
      <c r="N130" s="223" t="str">
        <f t="shared" si="25"/>
        <v/>
      </c>
      <c r="O130" s="223" t="str">
        <f t="shared" si="25"/>
        <v/>
      </c>
      <c r="P130" s="223" t="str">
        <f t="shared" si="25"/>
        <v/>
      </c>
      <c r="Q130" s="223" t="str">
        <f t="shared" si="25"/>
        <v/>
      </c>
      <c r="R130" s="223" t="str">
        <f t="shared" si="25"/>
        <v/>
      </c>
      <c r="S130" s="223" t="str">
        <f t="shared" si="25"/>
        <v/>
      </c>
      <c r="T130" s="223" t="str">
        <f t="shared" si="25"/>
        <v/>
      </c>
      <c r="U130" s="223" t="str">
        <f t="shared" si="25"/>
        <v/>
      </c>
      <c r="V130" s="223" t="str">
        <f t="shared" si="25"/>
        <v/>
      </c>
      <c r="W130" s="223" t="str">
        <f t="shared" si="25"/>
        <v/>
      </c>
      <c r="X130" s="223" t="str">
        <f t="shared" si="25"/>
        <v/>
      </c>
      <c r="Y130" s="223" t="str">
        <f t="shared" si="25"/>
        <v/>
      </c>
      <c r="Z130" s="223" t="str">
        <f t="shared" si="25"/>
        <v/>
      </c>
      <c r="AA130" s="223" t="str">
        <f t="shared" si="25"/>
        <v/>
      </c>
      <c r="AB130" s="223" t="str">
        <f t="shared" si="25"/>
        <v/>
      </c>
      <c r="AC130" s="223" t="str">
        <f t="shared" si="25"/>
        <v/>
      </c>
      <c r="AD130" s="223" t="str">
        <f t="shared" si="25"/>
        <v/>
      </c>
      <c r="AE130" s="223" t="str">
        <f t="shared" si="25"/>
        <v/>
      </c>
      <c r="AF130" s="223" t="str">
        <f t="shared" si="25"/>
        <v/>
      </c>
      <c r="AG130" s="223" t="str">
        <f t="shared" si="25"/>
        <v/>
      </c>
      <c r="AH130" s="223" t="str">
        <f t="shared" si="25"/>
        <v/>
      </c>
    </row>
    <row r="131" ht="15.75" spans="4:34">
      <c r="D131" s="224"/>
      <c r="E131" s="224"/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  <c r="AA131" s="224"/>
      <c r="AB131" s="224"/>
      <c r="AC131" s="224"/>
      <c r="AD131" s="224"/>
      <c r="AE131" s="224"/>
      <c r="AF131" s="224"/>
      <c r="AG131" s="224"/>
      <c r="AH131" s="224"/>
    </row>
    <row r="132" spans="1:34">
      <c r="A132" s="226" t="str">
        <f>'FG TYPE'!B33</f>
        <v>W03-25040037-Y</v>
      </c>
      <c r="B132" s="222">
        <f>SUM(D132:AG132)</f>
        <v>0</v>
      </c>
      <c r="C132" s="3" t="s">
        <v>46</v>
      </c>
      <c r="D132" s="200">
        <f>SUMIFS('Job Number'!$K$2:$K$290,'Job Number'!$A$2:$A$290,'Product Result'!D$1,'Job Number'!$E$2:$E$290,'Product Result'!$A$132)</f>
        <v>0</v>
      </c>
      <c r="E132" s="200">
        <f>SUMIFS('Job Number'!$K$2:$K$290,'Job Number'!$A$2:$A$290,'Product Result'!E$1,'Job Number'!$E$2:$E$290,'Product Result'!$A$132)</f>
        <v>0</v>
      </c>
      <c r="F132" s="200">
        <f>SUMIFS('Job Number'!$K$2:$K$290,'Job Number'!$A$2:$A$290,'Product Result'!F$1,'Job Number'!$E$2:$E$290,'Product Result'!$A$132)</f>
        <v>0</v>
      </c>
      <c r="G132" s="200">
        <f>SUMIFS('Job Number'!$K$2:$K$290,'Job Number'!$A$2:$A$290,'Product Result'!G$1,'Job Number'!$E$2:$E$290,'Product Result'!$A$132)</f>
        <v>0</v>
      </c>
      <c r="H132" s="200">
        <f>SUMIFS('Job Number'!$K$2:$K$290,'Job Number'!$A$2:$A$290,'Product Result'!H$1,'Job Number'!$E$2:$E$290,'Product Result'!$A$132)</f>
        <v>0</v>
      </c>
      <c r="I132" s="200">
        <f>SUMIFS('Job Number'!$K$2:$K$290,'Job Number'!$A$2:$A$290,'Product Result'!I$1,'Job Number'!$E$2:$E$290,'Product Result'!$A$132)</f>
        <v>0</v>
      </c>
      <c r="J132" s="200">
        <f>SUMIFS('Job Number'!$K$2:$K$290,'Job Number'!$A$2:$A$290,'Product Result'!J$1,'Job Number'!$E$2:$E$290,'Product Result'!$A$132)</f>
        <v>0</v>
      </c>
      <c r="K132" s="200">
        <f>SUMIFS('Job Number'!$K$2:$K$290,'Job Number'!$A$2:$A$290,'Product Result'!K$1,'Job Number'!$E$2:$E$290,'Product Result'!$A$132)</f>
        <v>0</v>
      </c>
      <c r="L132" s="200">
        <f>SUMIFS('Job Number'!$K$2:$K$290,'Job Number'!$A$2:$A$290,'Product Result'!L$1,'Job Number'!$E$2:$E$290,'Product Result'!$A$132)</f>
        <v>0</v>
      </c>
      <c r="M132" s="200">
        <f>SUMIFS('Job Number'!$K$2:$K$290,'Job Number'!$A$2:$A$290,'Product Result'!M$1,'Job Number'!$E$2:$E$290,'Product Result'!$A$132)</f>
        <v>0</v>
      </c>
      <c r="N132" s="200">
        <f>SUMIFS('Job Number'!$K$2:$K$290,'Job Number'!$A$2:$A$290,'Product Result'!N$1,'Job Number'!$E$2:$E$290,'Product Result'!$A$132)</f>
        <v>0</v>
      </c>
      <c r="O132" s="200">
        <f>SUMIFS('Job Number'!$K$2:$K$290,'Job Number'!$A$2:$A$290,'Product Result'!O$1,'Job Number'!$E$2:$E$290,'Product Result'!$A$132)</f>
        <v>0</v>
      </c>
      <c r="P132" s="200">
        <f>SUMIFS('Job Number'!$K$2:$K$290,'Job Number'!$A$2:$A$290,'Product Result'!P$1,'Job Number'!$E$2:$E$290,'Product Result'!$A$132)</f>
        <v>0</v>
      </c>
      <c r="Q132" s="200">
        <f>SUMIFS('Job Number'!$K$2:$K$290,'Job Number'!$A$2:$A$290,'Product Result'!Q$1,'Job Number'!$E$2:$E$290,'Product Result'!$A$132)</f>
        <v>0</v>
      </c>
      <c r="R132" s="200">
        <f>SUMIFS('Job Number'!$K$2:$K$290,'Job Number'!$A$2:$A$290,'Product Result'!R$1,'Job Number'!$E$2:$E$290,'Product Result'!$A$132)</f>
        <v>0</v>
      </c>
      <c r="S132" s="200">
        <f>SUMIFS('Job Number'!$K$2:$K$290,'Job Number'!$A$2:$A$290,'Product Result'!S$1,'Job Number'!$E$2:$E$290,'Product Result'!$A$132)</f>
        <v>0</v>
      </c>
      <c r="T132" s="200">
        <f>SUMIFS('Job Number'!$K$2:$K$290,'Job Number'!$A$2:$A$290,'Product Result'!T$1,'Job Number'!$E$2:$E$290,'Product Result'!$A$132)</f>
        <v>0</v>
      </c>
      <c r="U132" s="200">
        <f>SUMIFS('Job Number'!$K$2:$K$290,'Job Number'!$A$2:$A$290,'Product Result'!U$1,'Job Number'!$E$2:$E$290,'Product Result'!$A$132)</f>
        <v>0</v>
      </c>
      <c r="V132" s="200">
        <f>SUMIFS('Job Number'!$K$2:$K$290,'Job Number'!$A$2:$A$290,'Product Result'!V$1,'Job Number'!$E$2:$E$290,'Product Result'!$A$132)</f>
        <v>0</v>
      </c>
      <c r="W132" s="200">
        <f>SUMIFS('Job Number'!$K$2:$K$290,'Job Number'!$A$2:$A$290,'Product Result'!W$1,'Job Number'!$E$2:$E$290,'Product Result'!$A$132)</f>
        <v>0</v>
      </c>
      <c r="X132" s="200">
        <f>SUMIFS('Job Number'!$K$2:$K$290,'Job Number'!$A$2:$A$290,'Product Result'!X$1,'Job Number'!$E$2:$E$290,'Product Result'!$A$132)</f>
        <v>0</v>
      </c>
      <c r="Y132" s="200">
        <f>SUMIFS('Job Number'!$K$2:$K$290,'Job Number'!$A$2:$A$290,'Product Result'!Y$1,'Job Number'!$E$2:$E$290,'Product Result'!$A$132)</f>
        <v>0</v>
      </c>
      <c r="Z132" s="200">
        <f>SUMIFS('Job Number'!$K$2:$K$290,'Job Number'!$A$2:$A$290,'Product Result'!Z$1,'Job Number'!$E$2:$E$290,'Product Result'!$A$132)</f>
        <v>0</v>
      </c>
      <c r="AA132" s="200">
        <f>SUMIFS('Job Number'!$K$2:$K$290,'Job Number'!$A$2:$A$290,'Product Result'!AA$1,'Job Number'!$E$2:$E$290,'Product Result'!$A$132)</f>
        <v>0</v>
      </c>
      <c r="AB132" s="200">
        <f>SUMIFS('Job Number'!$K$2:$K$290,'Job Number'!$A$2:$A$290,'Product Result'!AB$1,'Job Number'!$E$2:$E$290,'Product Result'!$A$132)</f>
        <v>0</v>
      </c>
      <c r="AC132" s="200">
        <f>SUMIFS('Job Number'!$K$2:$K$290,'Job Number'!$A$2:$A$290,'Product Result'!AC$1,'Job Number'!$E$2:$E$290,'Product Result'!$A$132)</f>
        <v>0</v>
      </c>
      <c r="AD132" s="200">
        <f>SUMIFS('Job Number'!$K$2:$K$290,'Job Number'!$A$2:$A$290,'Product Result'!AD$1,'Job Number'!$E$2:$E$290,'Product Result'!$A$132)</f>
        <v>0</v>
      </c>
      <c r="AE132" s="200">
        <f>SUMIFS('Job Number'!$K$2:$K$290,'Job Number'!$A$2:$A$290,'Product Result'!AE$1,'Job Number'!$E$2:$E$290,'Product Result'!$A$132)</f>
        <v>0</v>
      </c>
      <c r="AF132" s="200">
        <f>SUMIFS('Job Number'!$K$2:$K$290,'Job Number'!$A$2:$A$290,'Product Result'!AF$1,'Job Number'!$E$2:$E$290,'Product Result'!$A$132)</f>
        <v>0</v>
      </c>
      <c r="AG132" s="200">
        <f>SUMIFS('Job Number'!$K$2:$K$290,'Job Number'!$A$2:$A$290,'Product Result'!AG$1,'Job Number'!$E$2:$E$290,'Product Result'!$A$132)</f>
        <v>0</v>
      </c>
      <c r="AH132" s="200">
        <f>SUMIFS('Job Number'!$K$2:$K$290,'Job Number'!$A$2:$A$290,'Product Result'!AH$1,'Job Number'!$E$2:$E$290,'Product Result'!$A$132)</f>
        <v>0</v>
      </c>
    </row>
    <row r="133" spans="1:34">
      <c r="A133" s="226" t="str">
        <f>'FG TYPE'!C33</f>
        <v>28#*2C+28#*2C+AL+D+</v>
      </c>
      <c r="B133" s="221">
        <f>IFERROR(B132/#REF!,0)</f>
        <v>0</v>
      </c>
      <c r="C133" s="3" t="s">
        <v>47</v>
      </c>
      <c r="D133" s="9" t="str">
        <f>IFERROR(D132/#REF!,"")</f>
        <v/>
      </c>
      <c r="E133" s="9" t="str">
        <f>IFERROR(E132/#REF!,"")</f>
        <v/>
      </c>
      <c r="F133" s="9" t="str">
        <f>IFERROR(F132/#REF!,"")</f>
        <v/>
      </c>
      <c r="G133" s="9" t="str">
        <f>IFERROR(G132/#REF!,"")</f>
        <v/>
      </c>
      <c r="H133" s="9" t="str">
        <f>IFERROR(H132/#REF!,"")</f>
        <v/>
      </c>
      <c r="I133" s="9" t="str">
        <f>IFERROR(I132/#REF!,"")</f>
        <v/>
      </c>
      <c r="J133" s="9" t="str">
        <f>IFERROR(J132/#REF!,"")</f>
        <v/>
      </c>
      <c r="K133" s="9" t="str">
        <f>IFERROR(K132/#REF!,"")</f>
        <v/>
      </c>
      <c r="L133" s="9" t="str">
        <f>IFERROR(L132/#REF!,"")</f>
        <v/>
      </c>
      <c r="M133" s="9" t="str">
        <f>IFERROR(M132/#REF!,"")</f>
        <v/>
      </c>
      <c r="N133" s="9" t="str">
        <f>IFERROR(N132/#REF!,"")</f>
        <v/>
      </c>
      <c r="O133" s="9" t="str">
        <f>IFERROR(O132/#REF!,"")</f>
        <v/>
      </c>
      <c r="P133" s="9" t="str">
        <f>IFERROR(P132/#REF!,"")</f>
        <v/>
      </c>
      <c r="Q133" s="9" t="str">
        <f>IFERROR(Q132/#REF!,"")</f>
        <v/>
      </c>
      <c r="R133" s="9" t="str">
        <f>IFERROR(R132/#REF!,"")</f>
        <v/>
      </c>
      <c r="S133" s="9" t="str">
        <f>IFERROR(S132/#REF!,"")</f>
        <v/>
      </c>
      <c r="T133" s="9" t="str">
        <f>IFERROR(T132/#REF!,"")</f>
        <v/>
      </c>
      <c r="U133" s="9" t="str">
        <f>IFERROR(U132/#REF!,"")</f>
        <v/>
      </c>
      <c r="V133" s="9" t="str">
        <f>IFERROR(V132/#REF!,"")</f>
        <v/>
      </c>
      <c r="W133" s="9" t="str">
        <f>IFERROR(W132/#REF!,"")</f>
        <v/>
      </c>
      <c r="X133" s="9" t="str">
        <f>IFERROR(X132/#REF!,"")</f>
        <v/>
      </c>
      <c r="Y133" s="9" t="str">
        <f>IFERROR(Y132/#REF!,"")</f>
        <v/>
      </c>
      <c r="Z133" s="9" t="str">
        <f>IFERROR(Z132/#REF!,"")</f>
        <v/>
      </c>
      <c r="AA133" s="9" t="str">
        <f>IFERROR(AA132/#REF!,"")</f>
        <v/>
      </c>
      <c r="AB133" s="9" t="str">
        <f>IFERROR(AB132/#REF!,"")</f>
        <v/>
      </c>
      <c r="AC133" s="9" t="str">
        <f>IFERROR(AC132/#REF!,"")</f>
        <v/>
      </c>
      <c r="AD133" s="9" t="str">
        <f>IFERROR(AD132/#REF!,"")</f>
        <v/>
      </c>
      <c r="AE133" s="9" t="str">
        <f>IFERROR(AE132/#REF!,"")</f>
        <v/>
      </c>
      <c r="AF133" s="9" t="str">
        <f>IFERROR(AF132/#REF!,"")</f>
        <v/>
      </c>
      <c r="AG133" s="9" t="str">
        <f>IFERROR(AG132/#REF!,"")</f>
        <v/>
      </c>
      <c r="AH133" s="9" t="str">
        <f>IFERROR(AH132/#REF!,"")</f>
        <v/>
      </c>
    </row>
    <row r="134" spans="2:34">
      <c r="B134" s="222">
        <f>SUM(D134:AG134)-AG134-Z134-S134-L134</f>
        <v>0</v>
      </c>
      <c r="C134" s="3" t="s">
        <v>48</v>
      </c>
      <c r="D134" s="200">
        <f>SUMIFS('Job Number'!$Q$2:$Q$290,'Job Number'!$A$2:$A$290,'Product Result'!D$1,'Job Number'!$E$2:$E$290,'Product Result'!$A$132)</f>
        <v>0</v>
      </c>
      <c r="E134" s="200">
        <f>SUMIFS('Job Number'!$Q$2:$Q$290,'Job Number'!$A$2:$A$290,'Product Result'!E$1,'Job Number'!$E$2:$E$290,'Product Result'!$A$132)</f>
        <v>0</v>
      </c>
      <c r="F134" s="200">
        <f>SUMIFS('Job Number'!$Q$2:$Q$290,'Job Number'!$A$2:$A$290,'Product Result'!F$1,'Job Number'!$E$2:$E$290,'Product Result'!$A$132)</f>
        <v>0</v>
      </c>
      <c r="G134" s="200">
        <f>SUMIFS('Job Number'!$Q$2:$Q$290,'Job Number'!$A$2:$A$290,'Product Result'!G$1,'Job Number'!$E$2:$E$290,'Product Result'!$A$132)</f>
        <v>0</v>
      </c>
      <c r="H134" s="200">
        <f>SUMIFS('Job Number'!$Q$2:$Q$290,'Job Number'!$A$2:$A$290,'Product Result'!H$1,'Job Number'!$E$2:$E$290,'Product Result'!$A$132)</f>
        <v>0</v>
      </c>
      <c r="I134" s="200">
        <f>SUMIFS('Job Number'!$Q$2:$Q$290,'Job Number'!$A$2:$A$290,'Product Result'!I$1,'Job Number'!$E$2:$E$290,'Product Result'!$A$132)</f>
        <v>0</v>
      </c>
      <c r="J134" s="200">
        <f>SUMIFS('Job Number'!$Q$2:$Q$290,'Job Number'!$A$2:$A$290,'Product Result'!J$1,'Job Number'!$E$2:$E$290,'Product Result'!$A$132)</f>
        <v>0</v>
      </c>
      <c r="K134" s="200">
        <f>SUMIFS('Job Number'!$Q$2:$Q$290,'Job Number'!$A$2:$A$290,'Product Result'!K$1,'Job Number'!$E$2:$E$290,'Product Result'!$A$132)</f>
        <v>0</v>
      </c>
      <c r="L134" s="200">
        <f>SUMIFS('Job Number'!$Q$2:$Q$290,'Job Number'!$A$2:$A$290,'Product Result'!L$1,'Job Number'!$E$2:$E$290,'Product Result'!$A$132)</f>
        <v>0</v>
      </c>
      <c r="M134" s="200">
        <f>SUMIFS('Job Number'!$Q$2:$Q$290,'Job Number'!$A$2:$A$290,'Product Result'!M$1,'Job Number'!$E$2:$E$290,'Product Result'!$A$132)</f>
        <v>0</v>
      </c>
      <c r="N134" s="200">
        <f>SUMIFS('Job Number'!$Q$2:$Q$290,'Job Number'!$A$2:$A$290,'Product Result'!N$1,'Job Number'!$E$2:$E$290,'Product Result'!$A$132)</f>
        <v>0</v>
      </c>
      <c r="O134" s="200">
        <f>SUMIFS('Job Number'!$Q$2:$Q$290,'Job Number'!$A$2:$A$290,'Product Result'!O$1,'Job Number'!$E$2:$E$290,'Product Result'!$A$132)</f>
        <v>0</v>
      </c>
      <c r="P134" s="200">
        <f>SUMIFS('Job Number'!$Q$2:$Q$290,'Job Number'!$A$2:$A$290,'Product Result'!P$1,'Job Number'!$E$2:$E$290,'Product Result'!$A$132)</f>
        <v>0</v>
      </c>
      <c r="Q134" s="200">
        <f>SUMIFS('Job Number'!$Q$2:$Q$290,'Job Number'!$A$2:$A$290,'Product Result'!Q$1,'Job Number'!$E$2:$E$290,'Product Result'!$A$132)</f>
        <v>0</v>
      </c>
      <c r="R134" s="200">
        <f>SUMIFS('Job Number'!$Q$2:$Q$290,'Job Number'!$A$2:$A$290,'Product Result'!R$1,'Job Number'!$E$2:$E$290,'Product Result'!$A$132)</f>
        <v>0</v>
      </c>
      <c r="S134" s="200">
        <f>SUMIFS('Job Number'!$Q$2:$Q$290,'Job Number'!$A$2:$A$290,'Product Result'!S$1,'Job Number'!$E$2:$E$290,'Product Result'!$A$132)</f>
        <v>0</v>
      </c>
      <c r="T134" s="200">
        <f>SUMIFS('Job Number'!$Q$2:$Q$290,'Job Number'!$A$2:$A$290,'Product Result'!T$1,'Job Number'!$E$2:$E$290,'Product Result'!$A$132)</f>
        <v>0</v>
      </c>
      <c r="U134" s="200">
        <f>SUMIFS('Job Number'!$Q$2:$Q$290,'Job Number'!$A$2:$A$290,'Product Result'!U$1,'Job Number'!$E$2:$E$290,'Product Result'!$A$132)</f>
        <v>0</v>
      </c>
      <c r="V134" s="200">
        <f>SUMIFS('Job Number'!$Q$2:$Q$290,'Job Number'!$A$2:$A$290,'Product Result'!V$1,'Job Number'!$E$2:$E$290,'Product Result'!$A$132)</f>
        <v>0</v>
      </c>
      <c r="W134" s="200">
        <f>SUMIFS('Job Number'!$Q$2:$Q$290,'Job Number'!$A$2:$A$290,'Product Result'!W$1,'Job Number'!$E$2:$E$290,'Product Result'!$A$132)</f>
        <v>0</v>
      </c>
      <c r="X134" s="200">
        <f>SUMIFS('Job Number'!$Q$2:$Q$290,'Job Number'!$A$2:$A$290,'Product Result'!X$1,'Job Number'!$E$2:$E$290,'Product Result'!$A$132)</f>
        <v>0</v>
      </c>
      <c r="Y134" s="200">
        <f>SUMIFS('Job Number'!$Q$2:$Q$290,'Job Number'!$A$2:$A$290,'Product Result'!Y$1,'Job Number'!$E$2:$E$290,'Product Result'!$A$132)</f>
        <v>0</v>
      </c>
      <c r="Z134" s="200">
        <f>SUMIFS('Job Number'!$Q$2:$Q$290,'Job Number'!$A$2:$A$290,'Product Result'!Z$1,'Job Number'!$E$2:$E$290,'Product Result'!$A$132)</f>
        <v>0</v>
      </c>
      <c r="AA134" s="200">
        <f>SUMIFS('Job Number'!$Q$2:$Q$290,'Job Number'!$A$2:$A$290,'Product Result'!AA$1,'Job Number'!$E$2:$E$290,'Product Result'!$A$132)</f>
        <v>0</v>
      </c>
      <c r="AB134" s="200">
        <f>SUMIFS('Job Number'!$Q$2:$Q$290,'Job Number'!$A$2:$A$290,'Product Result'!AB$1,'Job Number'!$E$2:$E$290,'Product Result'!$A$132)</f>
        <v>0</v>
      </c>
      <c r="AC134" s="200">
        <f>SUMIFS('Job Number'!$Q$2:$Q$290,'Job Number'!$A$2:$A$290,'Product Result'!AC$1,'Job Number'!$E$2:$E$290,'Product Result'!$A$132)</f>
        <v>0</v>
      </c>
      <c r="AD134" s="200">
        <f>SUMIFS('Job Number'!$Q$2:$Q$290,'Job Number'!$A$2:$A$290,'Product Result'!AD$1,'Job Number'!$E$2:$E$290,'Product Result'!$A$132)</f>
        <v>0</v>
      </c>
      <c r="AE134" s="200">
        <f>SUMIFS('Job Number'!$Q$2:$Q$290,'Job Number'!$A$2:$A$290,'Product Result'!AE$1,'Job Number'!$E$2:$E$290,'Product Result'!$A$132)</f>
        <v>0</v>
      </c>
      <c r="AF134" s="200">
        <f>SUMIFS('Job Number'!$Q$2:$Q$290,'Job Number'!$A$2:$A$290,'Product Result'!AF$1,'Job Number'!$E$2:$E$290,'Product Result'!$A$132)</f>
        <v>0</v>
      </c>
      <c r="AG134" s="200">
        <f>SUMIFS('Job Number'!$Q$2:$Q$290,'Job Number'!$A$2:$A$290,'Product Result'!AG$1,'Job Number'!$E$2:$E$290,'Product Result'!$A$132)</f>
        <v>0</v>
      </c>
      <c r="AH134" s="200">
        <f>SUMIFS('Job Number'!$Q$2:$Q$290,'Job Number'!$A$2:$A$290,'Product Result'!AH$1,'Job Number'!$E$2:$E$290,'Product Result'!$A$132)</f>
        <v>0</v>
      </c>
    </row>
    <row r="135" ht="15.75" spans="2:34">
      <c r="B135" s="221">
        <f>IFERROR(B134/B132,0)</f>
        <v>0</v>
      </c>
      <c r="C135" s="3" t="s">
        <v>49</v>
      </c>
      <c r="D135" s="223" t="str">
        <f t="shared" ref="D135:AH135" si="26">IFERROR(D134/D132,"")</f>
        <v/>
      </c>
      <c r="E135" s="223" t="str">
        <f t="shared" si="26"/>
        <v/>
      </c>
      <c r="F135" s="223" t="str">
        <f t="shared" si="26"/>
        <v/>
      </c>
      <c r="G135" s="223" t="str">
        <f t="shared" si="26"/>
        <v/>
      </c>
      <c r="H135" s="223" t="str">
        <f t="shared" si="26"/>
        <v/>
      </c>
      <c r="I135" s="223" t="str">
        <f t="shared" si="26"/>
        <v/>
      </c>
      <c r="J135" s="223" t="str">
        <f t="shared" si="26"/>
        <v/>
      </c>
      <c r="K135" s="223" t="str">
        <f t="shared" si="26"/>
        <v/>
      </c>
      <c r="L135" s="223" t="str">
        <f t="shared" si="26"/>
        <v/>
      </c>
      <c r="M135" s="223" t="str">
        <f t="shared" si="26"/>
        <v/>
      </c>
      <c r="N135" s="223" t="str">
        <f t="shared" si="26"/>
        <v/>
      </c>
      <c r="O135" s="223" t="str">
        <f t="shared" si="26"/>
        <v/>
      </c>
      <c r="P135" s="223" t="str">
        <f t="shared" si="26"/>
        <v/>
      </c>
      <c r="Q135" s="223" t="str">
        <f t="shared" si="26"/>
        <v/>
      </c>
      <c r="R135" s="223" t="str">
        <f t="shared" si="26"/>
        <v/>
      </c>
      <c r="S135" s="223" t="str">
        <f t="shared" si="26"/>
        <v/>
      </c>
      <c r="T135" s="223" t="str">
        <f t="shared" si="26"/>
        <v/>
      </c>
      <c r="U135" s="223" t="str">
        <f t="shared" si="26"/>
        <v/>
      </c>
      <c r="V135" s="223" t="str">
        <f t="shared" si="26"/>
        <v/>
      </c>
      <c r="W135" s="223" t="str">
        <f t="shared" si="26"/>
        <v/>
      </c>
      <c r="X135" s="223" t="str">
        <f t="shared" si="26"/>
        <v/>
      </c>
      <c r="Y135" s="223" t="str">
        <f t="shared" si="26"/>
        <v/>
      </c>
      <c r="Z135" s="223" t="str">
        <f t="shared" si="26"/>
        <v/>
      </c>
      <c r="AA135" s="223" t="str">
        <f t="shared" si="26"/>
        <v/>
      </c>
      <c r="AB135" s="223" t="str">
        <f t="shared" si="26"/>
        <v/>
      </c>
      <c r="AC135" s="223" t="str">
        <f t="shared" si="26"/>
        <v/>
      </c>
      <c r="AD135" s="223" t="str">
        <f t="shared" si="26"/>
        <v/>
      </c>
      <c r="AE135" s="223" t="str">
        <f t="shared" si="26"/>
        <v/>
      </c>
      <c r="AF135" s="223" t="str">
        <f t="shared" si="26"/>
        <v/>
      </c>
      <c r="AG135" s="223" t="str">
        <f t="shared" si="26"/>
        <v/>
      </c>
      <c r="AH135" s="223" t="str">
        <f t="shared" si="26"/>
        <v/>
      </c>
    </row>
    <row r="136" ht="15.75" spans="4:34"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  <c r="AA136" s="224"/>
      <c r="AB136" s="224"/>
      <c r="AC136" s="224"/>
      <c r="AD136" s="224"/>
      <c r="AE136" s="224"/>
      <c r="AF136" s="224"/>
      <c r="AG136" s="224"/>
      <c r="AH136" s="224"/>
    </row>
    <row r="137" spans="1:34">
      <c r="A137" s="226" t="str">
        <f>'FG TYPE'!B34</f>
        <v>W03-25040038-Y</v>
      </c>
      <c r="B137" s="222">
        <f>SUM(D137:AG137)</f>
        <v>11000</v>
      </c>
      <c r="C137" s="3" t="s">
        <v>46</v>
      </c>
      <c r="D137" s="200">
        <f>SUMIFS('Job Number'!$K$2:$K$290,'Job Number'!$A$2:$A$290,'Product Result'!D$1,'Job Number'!$E$2:$E$290,'Product Result'!$A$137)</f>
        <v>0</v>
      </c>
      <c r="E137" s="200">
        <f>SUMIFS('Job Number'!$K$2:$K$290,'Job Number'!$A$2:$A$290,'Product Result'!E$1,'Job Number'!$E$2:$E$290,'Product Result'!$A$137)</f>
        <v>0</v>
      </c>
      <c r="F137" s="200">
        <f>SUMIFS('Job Number'!$K$2:$K$290,'Job Number'!$A$2:$A$290,'Product Result'!F$1,'Job Number'!$E$2:$E$290,'Product Result'!$A$137)</f>
        <v>0</v>
      </c>
      <c r="G137" s="200">
        <f>SUMIFS('Job Number'!$K$2:$K$290,'Job Number'!$A$2:$A$290,'Product Result'!G$1,'Job Number'!$E$2:$E$290,'Product Result'!$A$137)</f>
        <v>0</v>
      </c>
      <c r="H137" s="200">
        <f>SUMIFS('Job Number'!$K$2:$K$290,'Job Number'!$A$2:$A$290,'Product Result'!H$1,'Job Number'!$E$2:$E$290,'Product Result'!$A$137)</f>
        <v>2752</v>
      </c>
      <c r="I137" s="200">
        <f>SUMIFS('Job Number'!$K$2:$K$290,'Job Number'!$A$2:$A$290,'Product Result'!I$1,'Job Number'!$E$2:$E$290,'Product Result'!$A$137)</f>
        <v>0</v>
      </c>
      <c r="J137" s="200">
        <f>SUMIFS('Job Number'!$K$2:$K$290,'Job Number'!$A$2:$A$290,'Product Result'!J$1,'Job Number'!$E$2:$E$290,'Product Result'!$A$137)</f>
        <v>0</v>
      </c>
      <c r="K137" s="200">
        <f>SUMIFS('Job Number'!$K$2:$K$290,'Job Number'!$A$2:$A$290,'Product Result'!K$1,'Job Number'!$E$2:$E$290,'Product Result'!$A$137)</f>
        <v>8248</v>
      </c>
      <c r="L137" s="200">
        <f>SUMIFS('Job Number'!$K$2:$K$290,'Job Number'!$A$2:$A$290,'Product Result'!L$1,'Job Number'!$E$2:$E$290,'Product Result'!$A$137)</f>
        <v>0</v>
      </c>
      <c r="M137" s="200">
        <f>SUMIFS('Job Number'!$K$2:$K$290,'Job Number'!$A$2:$A$290,'Product Result'!M$1,'Job Number'!$E$2:$E$290,'Product Result'!$A$137)</f>
        <v>0</v>
      </c>
      <c r="N137" s="200">
        <f>SUMIFS('Job Number'!$K$2:$K$290,'Job Number'!$A$2:$A$290,'Product Result'!N$1,'Job Number'!$E$2:$E$290,'Product Result'!$A$137)</f>
        <v>0</v>
      </c>
      <c r="O137" s="200">
        <f>SUMIFS('Job Number'!$K$2:$K$290,'Job Number'!$A$2:$A$290,'Product Result'!O$1,'Job Number'!$E$2:$E$290,'Product Result'!$A$137)</f>
        <v>0</v>
      </c>
      <c r="P137" s="200">
        <f>SUMIFS('Job Number'!$K$2:$K$290,'Job Number'!$A$2:$A$290,'Product Result'!P$1,'Job Number'!$E$2:$E$290,'Product Result'!$A$137)</f>
        <v>0</v>
      </c>
      <c r="Q137" s="200">
        <f>SUMIFS('Job Number'!$K$2:$K$290,'Job Number'!$A$2:$A$290,'Product Result'!Q$1,'Job Number'!$E$2:$E$290,'Product Result'!$A$137)</f>
        <v>0</v>
      </c>
      <c r="R137" s="200">
        <f>SUMIFS('Job Number'!$K$2:$K$290,'Job Number'!$A$2:$A$290,'Product Result'!R$1,'Job Number'!$E$2:$E$290,'Product Result'!$A$137)</f>
        <v>0</v>
      </c>
      <c r="S137" s="200">
        <f>SUMIFS('Job Number'!$K$2:$K$290,'Job Number'!$A$2:$A$290,'Product Result'!S$1,'Job Number'!$E$2:$E$290,'Product Result'!$A$137)</f>
        <v>0</v>
      </c>
      <c r="T137" s="200">
        <f>SUMIFS('Job Number'!$K$2:$K$290,'Job Number'!$A$2:$A$290,'Product Result'!T$1,'Job Number'!$E$2:$E$290,'Product Result'!$A$137)</f>
        <v>0</v>
      </c>
      <c r="U137" s="200">
        <f>SUMIFS('Job Number'!$K$2:$K$290,'Job Number'!$A$2:$A$290,'Product Result'!U$1,'Job Number'!$E$2:$E$290,'Product Result'!$A$137)</f>
        <v>0</v>
      </c>
      <c r="V137" s="200">
        <f>SUMIFS('Job Number'!$K$2:$K$290,'Job Number'!$A$2:$A$290,'Product Result'!V$1,'Job Number'!$E$2:$E$290,'Product Result'!$A$137)</f>
        <v>0</v>
      </c>
      <c r="W137" s="200">
        <f>SUMIFS('Job Number'!$K$2:$K$290,'Job Number'!$A$2:$A$290,'Product Result'!W$1,'Job Number'!$E$2:$E$290,'Product Result'!$A$137)</f>
        <v>0</v>
      </c>
      <c r="X137" s="200">
        <f>SUMIFS('Job Number'!$K$2:$K$290,'Job Number'!$A$2:$A$290,'Product Result'!X$1,'Job Number'!$E$2:$E$290,'Product Result'!$A$137)</f>
        <v>0</v>
      </c>
      <c r="Y137" s="200">
        <f>SUMIFS('Job Number'!$K$2:$K$290,'Job Number'!$A$2:$A$290,'Product Result'!Y$1,'Job Number'!$E$2:$E$290,'Product Result'!$A$137)</f>
        <v>0</v>
      </c>
      <c r="Z137" s="200">
        <f>SUMIFS('Job Number'!$K$2:$K$290,'Job Number'!$A$2:$A$290,'Product Result'!Z$1,'Job Number'!$E$2:$E$290,'Product Result'!$A$137)</f>
        <v>0</v>
      </c>
      <c r="AA137" s="200">
        <f>SUMIFS('Job Number'!$K$2:$K$290,'Job Number'!$A$2:$A$290,'Product Result'!AA$1,'Job Number'!$E$2:$E$290,'Product Result'!$A$137)</f>
        <v>0</v>
      </c>
      <c r="AB137" s="200">
        <f>SUMIFS('Job Number'!$K$2:$K$290,'Job Number'!$A$2:$A$290,'Product Result'!AB$1,'Job Number'!$E$2:$E$290,'Product Result'!$A$137)</f>
        <v>0</v>
      </c>
      <c r="AC137" s="200">
        <f>SUMIFS('Job Number'!$K$2:$K$290,'Job Number'!$A$2:$A$290,'Product Result'!AC$1,'Job Number'!$E$2:$E$290,'Product Result'!$A$137)</f>
        <v>0</v>
      </c>
      <c r="AD137" s="200">
        <f>SUMIFS('Job Number'!$K$2:$K$290,'Job Number'!$A$2:$A$290,'Product Result'!AD$1,'Job Number'!$E$2:$E$290,'Product Result'!$A$137)</f>
        <v>0</v>
      </c>
      <c r="AE137" s="200">
        <f>SUMIFS('Job Number'!$K$2:$K$290,'Job Number'!$A$2:$A$290,'Product Result'!AE$1,'Job Number'!$E$2:$E$290,'Product Result'!$A$137)</f>
        <v>0</v>
      </c>
      <c r="AF137" s="200">
        <f>SUMIFS('Job Number'!$K$2:$K$290,'Job Number'!$A$2:$A$290,'Product Result'!AF$1,'Job Number'!$E$2:$E$290,'Product Result'!$A$137)</f>
        <v>0</v>
      </c>
      <c r="AG137" s="200">
        <f>SUMIFS('Job Number'!$K$2:$K$290,'Job Number'!$A$2:$A$290,'Product Result'!AG$1,'Job Number'!$E$2:$E$290,'Product Result'!$A$137)</f>
        <v>0</v>
      </c>
      <c r="AH137" s="200">
        <f>SUMIFS('Job Number'!$K$2:$K$290,'Job Number'!$A$2:$A$290,'Product Result'!AH$1,'Job Number'!$E$2:$E$290,'Product Result'!$A$137)</f>
        <v>0</v>
      </c>
    </row>
    <row r="138" spans="1:34">
      <c r="A138" s="226" t="str">
        <f>'FG TYPE'!C34</f>
        <v>28#*2C+28#*2C+AL+D+</v>
      </c>
      <c r="B138" s="221">
        <f>IFERROR(B137/#REF!,0)</f>
        <v>0</v>
      </c>
      <c r="C138" s="3" t="s">
        <v>47</v>
      </c>
      <c r="D138" s="9" t="str">
        <f>IFERROR(D137/#REF!,"")</f>
        <v/>
      </c>
      <c r="E138" s="9" t="str">
        <f>IFERROR(E137/#REF!,"")</f>
        <v/>
      </c>
      <c r="F138" s="9" t="str">
        <f>IFERROR(F137/#REF!,"")</f>
        <v/>
      </c>
      <c r="G138" s="9" t="str">
        <f>IFERROR(G137/#REF!,"")</f>
        <v/>
      </c>
      <c r="H138" s="9" t="str">
        <f>IFERROR(H137/#REF!,"")</f>
        <v/>
      </c>
      <c r="I138" s="9" t="str">
        <f>IFERROR(I137/#REF!,"")</f>
        <v/>
      </c>
      <c r="J138" s="9" t="str">
        <f>IFERROR(J137/#REF!,"")</f>
        <v/>
      </c>
      <c r="K138" s="9" t="str">
        <f>IFERROR(K137/#REF!,"")</f>
        <v/>
      </c>
      <c r="L138" s="9" t="str">
        <f>IFERROR(L137/#REF!,"")</f>
        <v/>
      </c>
      <c r="M138" s="9" t="str">
        <f>IFERROR(M137/#REF!,"")</f>
        <v/>
      </c>
      <c r="N138" s="9" t="str">
        <f>IFERROR(N137/#REF!,"")</f>
        <v/>
      </c>
      <c r="O138" s="9" t="str">
        <f>IFERROR(O137/#REF!,"")</f>
        <v/>
      </c>
      <c r="P138" s="9" t="str">
        <f>IFERROR(P137/#REF!,"")</f>
        <v/>
      </c>
      <c r="Q138" s="9" t="str">
        <f>IFERROR(Q137/#REF!,"")</f>
        <v/>
      </c>
      <c r="R138" s="9" t="str">
        <f>IFERROR(R137/#REF!,"")</f>
        <v/>
      </c>
      <c r="S138" s="9" t="str">
        <f>IFERROR(S137/#REF!,"")</f>
        <v/>
      </c>
      <c r="T138" s="9" t="str">
        <f>IFERROR(T137/#REF!,"")</f>
        <v/>
      </c>
      <c r="U138" s="9" t="str">
        <f>IFERROR(U137/#REF!,"")</f>
        <v/>
      </c>
      <c r="V138" s="9" t="str">
        <f>IFERROR(V137/#REF!,"")</f>
        <v/>
      </c>
      <c r="W138" s="9" t="str">
        <f>IFERROR(W137/#REF!,"")</f>
        <v/>
      </c>
      <c r="X138" s="9" t="str">
        <f>IFERROR(X137/#REF!,"")</f>
        <v/>
      </c>
      <c r="Y138" s="9" t="str">
        <f>IFERROR(Y137/#REF!,"")</f>
        <v/>
      </c>
      <c r="Z138" s="9" t="str">
        <f>IFERROR(Z137/#REF!,"")</f>
        <v/>
      </c>
      <c r="AA138" s="9" t="str">
        <f>IFERROR(AA137/#REF!,"")</f>
        <v/>
      </c>
      <c r="AB138" s="9" t="str">
        <f>IFERROR(AB137/#REF!,"")</f>
        <v/>
      </c>
      <c r="AC138" s="9" t="str">
        <f>IFERROR(AC137/#REF!,"")</f>
        <v/>
      </c>
      <c r="AD138" s="9" t="str">
        <f>IFERROR(AD137/#REF!,"")</f>
        <v/>
      </c>
      <c r="AE138" s="9" t="str">
        <f>IFERROR(AE137/#REF!,"")</f>
        <v/>
      </c>
      <c r="AF138" s="9" t="str">
        <f>IFERROR(AF137/#REF!,"")</f>
        <v/>
      </c>
      <c r="AG138" s="9" t="str">
        <f>IFERROR(AG137/#REF!,"")</f>
        <v/>
      </c>
      <c r="AH138" s="9" t="str">
        <f>IFERROR(AH137/#REF!,"")</f>
        <v/>
      </c>
    </row>
    <row r="139" spans="2:34">
      <c r="B139" s="222">
        <f>SUM(D139:AG139)-AG139-Z139-S139-L139</f>
        <v>0</v>
      </c>
      <c r="C139" s="3" t="s">
        <v>48</v>
      </c>
      <c r="D139" s="200">
        <f>SUMIFS('Job Number'!$Q$2:$Q$290,'Job Number'!$A$2:$A$290,'Product Result'!D$1,'Job Number'!$E$2:$E$290,'Product Result'!$A$137)</f>
        <v>0</v>
      </c>
      <c r="E139" s="200">
        <f>SUMIFS('Job Number'!$Q$2:$Q$290,'Job Number'!$A$2:$A$290,'Product Result'!E$1,'Job Number'!$E$2:$E$290,'Product Result'!$A$137)</f>
        <v>0</v>
      </c>
      <c r="F139" s="200">
        <f>SUMIFS('Job Number'!$Q$2:$Q$290,'Job Number'!$A$2:$A$290,'Product Result'!F$1,'Job Number'!$E$2:$E$290,'Product Result'!$A$137)</f>
        <v>0</v>
      </c>
      <c r="G139" s="200">
        <f>SUMIFS('Job Number'!$Q$2:$Q$290,'Job Number'!$A$2:$A$290,'Product Result'!G$1,'Job Number'!$E$2:$E$290,'Product Result'!$A$137)</f>
        <v>0</v>
      </c>
      <c r="H139" s="200">
        <f>SUMIFS('Job Number'!$Q$2:$Q$290,'Job Number'!$A$2:$A$290,'Product Result'!H$1,'Job Number'!$E$2:$E$290,'Product Result'!$A$137)</f>
        <v>0</v>
      </c>
      <c r="I139" s="200">
        <f>SUMIFS('Job Number'!$Q$2:$Q$290,'Job Number'!$A$2:$A$290,'Product Result'!I$1,'Job Number'!$E$2:$E$290,'Product Result'!$A$137)</f>
        <v>0</v>
      </c>
      <c r="J139" s="200">
        <f>SUMIFS('Job Number'!$Q$2:$Q$290,'Job Number'!$A$2:$A$290,'Product Result'!J$1,'Job Number'!$E$2:$E$290,'Product Result'!$A$137)</f>
        <v>0</v>
      </c>
      <c r="K139" s="200">
        <f>SUMIFS('Job Number'!$Q$2:$Q$290,'Job Number'!$A$2:$A$290,'Product Result'!K$1,'Job Number'!$E$2:$E$290,'Product Result'!$A$137)</f>
        <v>0</v>
      </c>
      <c r="L139" s="200">
        <f>SUMIFS('Job Number'!$Q$2:$Q$290,'Job Number'!$A$2:$A$290,'Product Result'!L$1,'Job Number'!$E$2:$E$290,'Product Result'!$A$137)</f>
        <v>0</v>
      </c>
      <c r="M139" s="200">
        <f>SUMIFS('Job Number'!$Q$2:$Q$290,'Job Number'!$A$2:$A$290,'Product Result'!M$1,'Job Number'!$E$2:$E$290,'Product Result'!$A$137)</f>
        <v>0</v>
      </c>
      <c r="N139" s="200">
        <f>SUMIFS('Job Number'!$Q$2:$Q$290,'Job Number'!$A$2:$A$290,'Product Result'!N$1,'Job Number'!$E$2:$E$290,'Product Result'!$A$137)</f>
        <v>0</v>
      </c>
      <c r="O139" s="200">
        <f>SUMIFS('Job Number'!$Q$2:$Q$290,'Job Number'!$A$2:$A$290,'Product Result'!O$1,'Job Number'!$E$2:$E$290,'Product Result'!$A$137)</f>
        <v>0</v>
      </c>
      <c r="P139" s="200">
        <f>SUMIFS('Job Number'!$Q$2:$Q$290,'Job Number'!$A$2:$A$290,'Product Result'!P$1,'Job Number'!$E$2:$E$290,'Product Result'!$A$137)</f>
        <v>0</v>
      </c>
      <c r="Q139" s="200">
        <f>SUMIFS('Job Number'!$Q$2:$Q$290,'Job Number'!$A$2:$A$290,'Product Result'!Q$1,'Job Number'!$E$2:$E$290,'Product Result'!$A$137)</f>
        <v>0</v>
      </c>
      <c r="R139" s="200">
        <f>SUMIFS('Job Number'!$Q$2:$Q$290,'Job Number'!$A$2:$A$290,'Product Result'!R$1,'Job Number'!$E$2:$E$290,'Product Result'!$A$137)</f>
        <v>0</v>
      </c>
      <c r="S139" s="200">
        <f>SUMIFS('Job Number'!$Q$2:$Q$290,'Job Number'!$A$2:$A$290,'Product Result'!S$1,'Job Number'!$E$2:$E$290,'Product Result'!$A$137)</f>
        <v>0</v>
      </c>
      <c r="T139" s="200">
        <f>SUMIFS('Job Number'!$Q$2:$Q$290,'Job Number'!$A$2:$A$290,'Product Result'!T$1,'Job Number'!$E$2:$E$290,'Product Result'!$A$137)</f>
        <v>0</v>
      </c>
      <c r="U139" s="200">
        <f>SUMIFS('Job Number'!$Q$2:$Q$290,'Job Number'!$A$2:$A$290,'Product Result'!U$1,'Job Number'!$E$2:$E$290,'Product Result'!$A$137)</f>
        <v>0</v>
      </c>
      <c r="V139" s="200">
        <f>SUMIFS('Job Number'!$Q$2:$Q$290,'Job Number'!$A$2:$A$290,'Product Result'!V$1,'Job Number'!$E$2:$E$290,'Product Result'!$A$137)</f>
        <v>0</v>
      </c>
      <c r="W139" s="200">
        <f>SUMIFS('Job Number'!$Q$2:$Q$290,'Job Number'!$A$2:$A$290,'Product Result'!W$1,'Job Number'!$E$2:$E$290,'Product Result'!$A$137)</f>
        <v>0</v>
      </c>
      <c r="X139" s="200">
        <f>SUMIFS('Job Number'!$Q$2:$Q$290,'Job Number'!$A$2:$A$290,'Product Result'!X$1,'Job Number'!$E$2:$E$290,'Product Result'!$A$137)</f>
        <v>0</v>
      </c>
      <c r="Y139" s="200">
        <f>SUMIFS('Job Number'!$Q$2:$Q$290,'Job Number'!$A$2:$A$290,'Product Result'!Y$1,'Job Number'!$E$2:$E$290,'Product Result'!$A$137)</f>
        <v>0</v>
      </c>
      <c r="Z139" s="200">
        <f>SUMIFS('Job Number'!$Q$2:$Q$290,'Job Number'!$A$2:$A$290,'Product Result'!Z$1,'Job Number'!$E$2:$E$290,'Product Result'!$A$137)</f>
        <v>0</v>
      </c>
      <c r="AA139" s="200">
        <f>SUMIFS('Job Number'!$Q$2:$Q$290,'Job Number'!$A$2:$A$290,'Product Result'!AA$1,'Job Number'!$E$2:$E$290,'Product Result'!$A$137)</f>
        <v>0</v>
      </c>
      <c r="AB139" s="200">
        <f>SUMIFS('Job Number'!$Q$2:$Q$290,'Job Number'!$A$2:$A$290,'Product Result'!AB$1,'Job Number'!$E$2:$E$290,'Product Result'!$A$137)</f>
        <v>0</v>
      </c>
      <c r="AC139" s="200">
        <f>SUMIFS('Job Number'!$Q$2:$Q$290,'Job Number'!$A$2:$A$290,'Product Result'!AC$1,'Job Number'!$E$2:$E$290,'Product Result'!$A$137)</f>
        <v>0</v>
      </c>
      <c r="AD139" s="200">
        <f>SUMIFS('Job Number'!$Q$2:$Q$290,'Job Number'!$A$2:$A$290,'Product Result'!AD$1,'Job Number'!$E$2:$E$290,'Product Result'!$A$137)</f>
        <v>0</v>
      </c>
      <c r="AE139" s="200">
        <f>SUMIFS('Job Number'!$Q$2:$Q$290,'Job Number'!$A$2:$A$290,'Product Result'!AE$1,'Job Number'!$E$2:$E$290,'Product Result'!$A$137)</f>
        <v>0</v>
      </c>
      <c r="AF139" s="200">
        <f>SUMIFS('Job Number'!$Q$2:$Q$290,'Job Number'!$A$2:$A$290,'Product Result'!AF$1,'Job Number'!$E$2:$E$290,'Product Result'!$A$137)</f>
        <v>0</v>
      </c>
      <c r="AG139" s="200">
        <f>SUMIFS('Job Number'!$Q$2:$Q$290,'Job Number'!$A$2:$A$290,'Product Result'!AG$1,'Job Number'!$E$2:$E$290,'Product Result'!$A$137)</f>
        <v>0</v>
      </c>
      <c r="AH139" s="200">
        <f>SUMIFS('Job Number'!$Q$2:$Q$290,'Job Number'!$A$2:$A$290,'Product Result'!AH$1,'Job Number'!$E$2:$E$290,'Product Result'!$A$137)</f>
        <v>0</v>
      </c>
    </row>
    <row r="140" ht="15.75" spans="2:34">
      <c r="B140" s="227">
        <f>IFERROR(B139/B137,0)</f>
        <v>0</v>
      </c>
      <c r="C140" s="3" t="s">
        <v>49</v>
      </c>
      <c r="D140" s="223" t="str">
        <f t="shared" ref="D140:AH140" si="27">IFERROR(D139/D137,"")</f>
        <v/>
      </c>
      <c r="E140" s="223" t="str">
        <f t="shared" si="27"/>
        <v/>
      </c>
      <c r="F140" s="223" t="str">
        <f t="shared" si="27"/>
        <v/>
      </c>
      <c r="G140" s="223" t="str">
        <f t="shared" si="27"/>
        <v/>
      </c>
      <c r="H140" s="223">
        <f t="shared" si="27"/>
        <v>0</v>
      </c>
      <c r="I140" s="223" t="str">
        <f t="shared" si="27"/>
        <v/>
      </c>
      <c r="J140" s="223" t="str">
        <f t="shared" si="27"/>
        <v/>
      </c>
      <c r="K140" s="223">
        <f t="shared" si="27"/>
        <v>0</v>
      </c>
      <c r="L140" s="223" t="str">
        <f t="shared" si="27"/>
        <v/>
      </c>
      <c r="M140" s="223" t="str">
        <f t="shared" si="27"/>
        <v/>
      </c>
      <c r="N140" s="223" t="str">
        <f t="shared" si="27"/>
        <v/>
      </c>
      <c r="O140" s="223" t="str">
        <f t="shared" si="27"/>
        <v/>
      </c>
      <c r="P140" s="223" t="str">
        <f t="shared" si="27"/>
        <v/>
      </c>
      <c r="Q140" s="223" t="str">
        <f t="shared" si="27"/>
        <v/>
      </c>
      <c r="R140" s="223" t="str">
        <f t="shared" si="27"/>
        <v/>
      </c>
      <c r="S140" s="223" t="str">
        <f t="shared" si="27"/>
        <v/>
      </c>
      <c r="T140" s="223" t="str">
        <f t="shared" si="27"/>
        <v/>
      </c>
      <c r="U140" s="223" t="str">
        <f t="shared" si="27"/>
        <v/>
      </c>
      <c r="V140" s="223" t="str">
        <f t="shared" si="27"/>
        <v/>
      </c>
      <c r="W140" s="223" t="str">
        <f t="shared" si="27"/>
        <v/>
      </c>
      <c r="X140" s="223" t="str">
        <f t="shared" si="27"/>
        <v/>
      </c>
      <c r="Y140" s="223" t="str">
        <f t="shared" si="27"/>
        <v/>
      </c>
      <c r="Z140" s="223" t="str">
        <f t="shared" si="27"/>
        <v/>
      </c>
      <c r="AA140" s="223" t="str">
        <f t="shared" si="27"/>
        <v/>
      </c>
      <c r="AB140" s="223" t="str">
        <f t="shared" si="27"/>
        <v/>
      </c>
      <c r="AC140" s="223" t="str">
        <f t="shared" si="27"/>
        <v/>
      </c>
      <c r="AD140" s="223" t="str">
        <f t="shared" si="27"/>
        <v/>
      </c>
      <c r="AE140" s="223" t="str">
        <f t="shared" si="27"/>
        <v/>
      </c>
      <c r="AF140" s="223" t="str">
        <f t="shared" si="27"/>
        <v/>
      </c>
      <c r="AG140" s="223" t="str">
        <f t="shared" si="27"/>
        <v/>
      </c>
      <c r="AH140" s="223" t="str">
        <f t="shared" si="27"/>
        <v/>
      </c>
    </row>
    <row r="141" ht="15.75" spans="4:34"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  <c r="Z141" s="224"/>
      <c r="AA141" s="224"/>
      <c r="AB141" s="224"/>
      <c r="AC141" s="224"/>
      <c r="AD141" s="224"/>
      <c r="AE141" s="224"/>
      <c r="AF141" s="224"/>
      <c r="AG141" s="224"/>
      <c r="AH141" s="224"/>
    </row>
    <row r="142" spans="1:34">
      <c r="A142" s="226" t="str">
        <f>'FG TYPE'!B35</f>
        <v>W03-25040039-Y</v>
      </c>
      <c r="B142" s="222">
        <f>SUM(D142:AG142)</f>
        <v>370</v>
      </c>
      <c r="C142" s="3" t="s">
        <v>46</v>
      </c>
      <c r="D142" s="200">
        <f>SUMIFS('Job Number'!$K$2:$K$290,'Job Number'!$A$2:$A$290,'Product Result'!D$1,'Job Number'!$E$2:$E$290,'Product Result'!$A$142)</f>
        <v>0</v>
      </c>
      <c r="E142" s="200">
        <f>SUMIFS('Job Number'!$K$2:$K$290,'Job Number'!$A$2:$A$290,'Product Result'!E$1,'Job Number'!$E$2:$E$290,'Product Result'!$A$142)</f>
        <v>0</v>
      </c>
      <c r="F142" s="200">
        <f>SUMIFS('Job Number'!$K$2:$K$290,'Job Number'!$A$2:$A$290,'Product Result'!F$1,'Job Number'!$E$2:$E$290,'Product Result'!$A$142)</f>
        <v>0</v>
      </c>
      <c r="G142" s="200">
        <f>SUMIFS('Job Number'!$K$2:$K$290,'Job Number'!$A$2:$A$290,'Product Result'!G$1,'Job Number'!$E$2:$E$290,'Product Result'!$A$142)</f>
        <v>0</v>
      </c>
      <c r="H142" s="200">
        <f>SUMIFS('Job Number'!$K$2:$K$290,'Job Number'!$A$2:$A$290,'Product Result'!H$1,'Job Number'!$E$2:$E$290,'Product Result'!$A$142)</f>
        <v>370</v>
      </c>
      <c r="I142" s="200">
        <f>SUMIFS('Job Number'!$K$2:$K$290,'Job Number'!$A$2:$A$290,'Product Result'!I$1,'Job Number'!$E$2:$E$290,'Product Result'!$A$142)</f>
        <v>0</v>
      </c>
      <c r="J142" s="200">
        <f>SUMIFS('Job Number'!$K$2:$K$290,'Job Number'!$A$2:$A$290,'Product Result'!J$1,'Job Number'!$E$2:$E$290,'Product Result'!$A$142)</f>
        <v>0</v>
      </c>
      <c r="K142" s="200">
        <f>SUMIFS('Job Number'!$K$2:$K$290,'Job Number'!$A$2:$A$290,'Product Result'!K$1,'Job Number'!$E$2:$E$290,'Product Result'!$A$142)</f>
        <v>0</v>
      </c>
      <c r="L142" s="200">
        <f>SUMIFS('Job Number'!$K$2:$K$290,'Job Number'!$A$2:$A$290,'Product Result'!L$1,'Job Number'!$E$2:$E$290,'Product Result'!$A$142)</f>
        <v>0</v>
      </c>
      <c r="M142" s="200">
        <f>SUMIFS('Job Number'!$K$2:$K$290,'Job Number'!$A$2:$A$290,'Product Result'!M$1,'Job Number'!$E$2:$E$290,'Product Result'!$A$142)</f>
        <v>0</v>
      </c>
      <c r="N142" s="200">
        <f>SUMIFS('Job Number'!$K$2:$K$290,'Job Number'!$A$2:$A$290,'Product Result'!N$1,'Job Number'!$E$2:$E$290,'Product Result'!$A$142)</f>
        <v>0</v>
      </c>
      <c r="O142" s="200">
        <f>SUMIFS('Job Number'!$K$2:$K$290,'Job Number'!$A$2:$A$290,'Product Result'!O$1,'Job Number'!$E$2:$E$290,'Product Result'!$A$142)</f>
        <v>0</v>
      </c>
      <c r="P142" s="200">
        <f>SUMIFS('Job Number'!$K$2:$K$290,'Job Number'!$A$2:$A$290,'Product Result'!P$1,'Job Number'!$E$2:$E$290,'Product Result'!$A$142)</f>
        <v>0</v>
      </c>
      <c r="Q142" s="200">
        <f>SUMIFS('Job Number'!$K$2:$K$290,'Job Number'!$A$2:$A$290,'Product Result'!Q$1,'Job Number'!$E$2:$E$290,'Product Result'!$A$142)</f>
        <v>0</v>
      </c>
      <c r="R142" s="200">
        <f>SUMIFS('Job Number'!$K$2:$K$290,'Job Number'!$A$2:$A$290,'Product Result'!R$1,'Job Number'!$E$2:$E$290,'Product Result'!$A$142)</f>
        <v>0</v>
      </c>
      <c r="S142" s="200">
        <f>SUMIFS('Job Number'!$K$2:$K$290,'Job Number'!$A$2:$A$290,'Product Result'!S$1,'Job Number'!$E$2:$E$290,'Product Result'!$A$142)</f>
        <v>0</v>
      </c>
      <c r="T142" s="200">
        <f>SUMIFS('Job Number'!$K$2:$K$290,'Job Number'!$A$2:$A$290,'Product Result'!T$1,'Job Number'!$E$2:$E$290,'Product Result'!$A$142)</f>
        <v>0</v>
      </c>
      <c r="U142" s="200">
        <f>SUMIFS('Job Number'!$K$2:$K$290,'Job Number'!$A$2:$A$290,'Product Result'!U$1,'Job Number'!$E$2:$E$290,'Product Result'!$A$142)</f>
        <v>0</v>
      </c>
      <c r="V142" s="200">
        <f>SUMIFS('Job Number'!$K$2:$K$290,'Job Number'!$A$2:$A$290,'Product Result'!V$1,'Job Number'!$E$2:$E$290,'Product Result'!$A$142)</f>
        <v>0</v>
      </c>
      <c r="W142" s="200">
        <f>SUMIFS('Job Number'!$K$2:$K$290,'Job Number'!$A$2:$A$290,'Product Result'!W$1,'Job Number'!$E$2:$E$290,'Product Result'!$A$142)</f>
        <v>0</v>
      </c>
      <c r="X142" s="200">
        <f>SUMIFS('Job Number'!$K$2:$K$290,'Job Number'!$A$2:$A$290,'Product Result'!X$1,'Job Number'!$E$2:$E$290,'Product Result'!$A$142)</f>
        <v>0</v>
      </c>
      <c r="Y142" s="200">
        <f>SUMIFS('Job Number'!$K$2:$K$290,'Job Number'!$A$2:$A$290,'Product Result'!Y$1,'Job Number'!$E$2:$E$290,'Product Result'!$A$142)</f>
        <v>0</v>
      </c>
      <c r="Z142" s="200">
        <f>SUMIFS('Job Number'!$K$2:$K$290,'Job Number'!$A$2:$A$290,'Product Result'!Z$1,'Job Number'!$E$2:$E$290,'Product Result'!$A$142)</f>
        <v>0</v>
      </c>
      <c r="AA142" s="200">
        <f>SUMIFS('Job Number'!$K$2:$K$290,'Job Number'!$A$2:$A$290,'Product Result'!AA$1,'Job Number'!$E$2:$E$290,'Product Result'!$A$142)</f>
        <v>0</v>
      </c>
      <c r="AB142" s="200">
        <f>SUMIFS('Job Number'!$K$2:$K$290,'Job Number'!$A$2:$A$290,'Product Result'!AB$1,'Job Number'!$E$2:$E$290,'Product Result'!$A$142)</f>
        <v>0</v>
      </c>
      <c r="AC142" s="200">
        <f>SUMIFS('Job Number'!$K$2:$K$290,'Job Number'!$A$2:$A$290,'Product Result'!AC$1,'Job Number'!$E$2:$E$290,'Product Result'!$A$142)</f>
        <v>0</v>
      </c>
      <c r="AD142" s="200">
        <f>SUMIFS('Job Number'!$K$2:$K$290,'Job Number'!$A$2:$A$290,'Product Result'!AD$1,'Job Number'!$E$2:$E$290,'Product Result'!$A$142)</f>
        <v>0</v>
      </c>
      <c r="AE142" s="200">
        <f>SUMIFS('Job Number'!$K$2:$K$290,'Job Number'!$A$2:$A$290,'Product Result'!AE$1,'Job Number'!$E$2:$E$290,'Product Result'!$A$142)</f>
        <v>0</v>
      </c>
      <c r="AF142" s="200">
        <f>SUMIFS('Job Number'!$K$2:$K$290,'Job Number'!$A$2:$A$290,'Product Result'!AF$1,'Job Number'!$E$2:$E$290,'Product Result'!$A$142)</f>
        <v>0</v>
      </c>
      <c r="AG142" s="200">
        <f>SUMIFS('Job Number'!$K$2:$K$290,'Job Number'!$A$2:$A$290,'Product Result'!AG$1,'Job Number'!$E$2:$E$290,'Product Result'!$A$142)</f>
        <v>0</v>
      </c>
      <c r="AH142" s="200">
        <f>SUMIFS('Job Number'!$K$2:$K$290,'Job Number'!$A$2:$A$290,'Product Result'!AH$1,'Job Number'!$E$2:$E$290,'Product Result'!$A$142)</f>
        <v>0</v>
      </c>
    </row>
    <row r="143" spans="1:34">
      <c r="A143" s="226" t="str">
        <f>'FG TYPE'!C35</f>
        <v>28#*2C+28#*2C+AL+D+</v>
      </c>
      <c r="B143" s="221">
        <f>IFERROR(B142/#REF!,0)</f>
        <v>0</v>
      </c>
      <c r="C143" s="3" t="s">
        <v>47</v>
      </c>
      <c r="D143" s="9" t="str">
        <f>IFERROR(D142/#REF!,"")</f>
        <v/>
      </c>
      <c r="E143" s="9" t="str">
        <f>IFERROR(E142/#REF!,"")</f>
        <v/>
      </c>
      <c r="F143" s="9" t="str">
        <f>IFERROR(F142/#REF!,"")</f>
        <v/>
      </c>
      <c r="G143" s="9" t="str">
        <f>IFERROR(G142/#REF!,"")</f>
        <v/>
      </c>
      <c r="H143" s="9" t="str">
        <f>IFERROR(H142/#REF!,"")</f>
        <v/>
      </c>
      <c r="I143" s="9" t="str">
        <f>IFERROR(I142/#REF!,"")</f>
        <v/>
      </c>
      <c r="J143" s="9" t="str">
        <f>IFERROR(J142/#REF!,"")</f>
        <v/>
      </c>
      <c r="K143" s="9" t="str">
        <f>IFERROR(K142/#REF!,"")</f>
        <v/>
      </c>
      <c r="L143" s="9" t="str">
        <f>IFERROR(L142/#REF!,"")</f>
        <v/>
      </c>
      <c r="M143" s="9" t="str">
        <f>IFERROR(M142/#REF!,"")</f>
        <v/>
      </c>
      <c r="N143" s="9" t="str">
        <f>IFERROR(N142/#REF!,"")</f>
        <v/>
      </c>
      <c r="O143" s="9" t="str">
        <f>IFERROR(O142/#REF!,"")</f>
        <v/>
      </c>
      <c r="P143" s="9" t="str">
        <f>IFERROR(P142/#REF!,"")</f>
        <v/>
      </c>
      <c r="Q143" s="9" t="str">
        <f>IFERROR(Q142/#REF!,"")</f>
        <v/>
      </c>
      <c r="R143" s="9" t="str">
        <f>IFERROR(R142/#REF!,"")</f>
        <v/>
      </c>
      <c r="S143" s="9" t="str">
        <f>IFERROR(S142/#REF!,"")</f>
        <v/>
      </c>
      <c r="T143" s="9" t="str">
        <f>IFERROR(T142/#REF!,"")</f>
        <v/>
      </c>
      <c r="U143" s="9" t="str">
        <f>IFERROR(U142/#REF!,"")</f>
        <v/>
      </c>
      <c r="V143" s="9" t="str">
        <f>IFERROR(V142/#REF!,"")</f>
        <v/>
      </c>
      <c r="W143" s="9" t="str">
        <f>IFERROR(W142/#REF!,"")</f>
        <v/>
      </c>
      <c r="X143" s="9" t="str">
        <f>IFERROR(X142/#REF!,"")</f>
        <v/>
      </c>
      <c r="Y143" s="9" t="str">
        <f>IFERROR(Y142/#REF!,"")</f>
        <v/>
      </c>
      <c r="Z143" s="9" t="str">
        <f>IFERROR(Z142/#REF!,"")</f>
        <v/>
      </c>
      <c r="AA143" s="9" t="str">
        <f>IFERROR(AA142/#REF!,"")</f>
        <v/>
      </c>
      <c r="AB143" s="9" t="str">
        <f>IFERROR(AB142/#REF!,"")</f>
        <v/>
      </c>
      <c r="AC143" s="9" t="str">
        <f>IFERROR(AC142/#REF!,"")</f>
        <v/>
      </c>
      <c r="AD143" s="9" t="str">
        <f>IFERROR(AD142/#REF!,"")</f>
        <v/>
      </c>
      <c r="AE143" s="9" t="str">
        <f>IFERROR(AE142/#REF!,"")</f>
        <v/>
      </c>
      <c r="AF143" s="9" t="str">
        <f>IFERROR(AF142/#REF!,"")</f>
        <v/>
      </c>
      <c r="AG143" s="9" t="str">
        <f>IFERROR(AG142/#REF!,"")</f>
        <v/>
      </c>
      <c r="AH143" s="9" t="str">
        <f>IFERROR(AH142/#REF!,"")</f>
        <v/>
      </c>
    </row>
    <row r="144" spans="2:34">
      <c r="B144" s="222">
        <f>SUM(D144:AG144)-AD144-V144-O144-H144</f>
        <v>0</v>
      </c>
      <c r="C144" s="3" t="s">
        <v>48</v>
      </c>
      <c r="D144" s="200">
        <f>SUMIFS('Job Number'!$Q$2:$Q$290,'Job Number'!$A$2:$A$290,'Product Result'!D$1,'Job Number'!$E$2:$E$290,'Product Result'!$A$142)</f>
        <v>0</v>
      </c>
      <c r="E144" s="200">
        <f>SUMIFS('Job Number'!$Q$2:$Q$290,'Job Number'!$A$2:$A$290,'Product Result'!E$1,'Job Number'!$E$2:$E$290,'Product Result'!$A$142)</f>
        <v>0</v>
      </c>
      <c r="F144" s="200">
        <f>SUMIFS('Job Number'!$Q$2:$Q$290,'Job Number'!$A$2:$A$290,'Product Result'!F$1,'Job Number'!$E$2:$E$290,'Product Result'!$A$142)</f>
        <v>0</v>
      </c>
      <c r="G144" s="200">
        <f>SUMIFS('Job Number'!$Q$2:$Q$290,'Job Number'!$A$2:$A$290,'Product Result'!G$1,'Job Number'!$E$2:$E$290,'Product Result'!$A$142)</f>
        <v>0</v>
      </c>
      <c r="H144" s="200">
        <f>SUMIFS('Job Number'!$Q$2:$Q$290,'Job Number'!$A$2:$A$290,'Product Result'!H$1,'Job Number'!$E$2:$E$290,'Product Result'!$A$142)</f>
        <v>0</v>
      </c>
      <c r="I144" s="200">
        <f>SUMIFS('Job Number'!$Q$2:$Q$290,'Job Number'!$A$2:$A$290,'Product Result'!I$1,'Job Number'!$E$2:$E$290,'Product Result'!$A$142)</f>
        <v>0</v>
      </c>
      <c r="J144" s="200">
        <f>SUMIFS('Job Number'!$Q$2:$Q$290,'Job Number'!$A$2:$A$290,'Product Result'!J$1,'Job Number'!$E$2:$E$290,'Product Result'!$A$142)</f>
        <v>0</v>
      </c>
      <c r="K144" s="200">
        <f>SUMIFS('Job Number'!$Q$2:$Q$290,'Job Number'!$A$2:$A$290,'Product Result'!K$1,'Job Number'!$E$2:$E$290,'Product Result'!$A$142)</f>
        <v>0</v>
      </c>
      <c r="L144" s="200">
        <f>SUMIFS('Job Number'!$Q$2:$Q$290,'Job Number'!$A$2:$A$290,'Product Result'!L$1,'Job Number'!$E$2:$E$290,'Product Result'!$A$142)</f>
        <v>0</v>
      </c>
      <c r="M144" s="200">
        <f>SUMIFS('Job Number'!$Q$2:$Q$290,'Job Number'!$A$2:$A$290,'Product Result'!M$1,'Job Number'!$E$2:$E$290,'Product Result'!$A$142)</f>
        <v>0</v>
      </c>
      <c r="N144" s="200">
        <f>SUMIFS('Job Number'!$Q$2:$Q$290,'Job Number'!$A$2:$A$290,'Product Result'!N$1,'Job Number'!$E$2:$E$290,'Product Result'!$A$142)</f>
        <v>0</v>
      </c>
      <c r="O144" s="200">
        <f>SUMIFS('Job Number'!$Q$2:$Q$290,'Job Number'!$A$2:$A$290,'Product Result'!O$1,'Job Number'!$E$2:$E$290,'Product Result'!$A$142)</f>
        <v>0</v>
      </c>
      <c r="P144" s="200">
        <f>SUMIFS('Job Number'!$Q$2:$Q$290,'Job Number'!$A$2:$A$290,'Product Result'!P$1,'Job Number'!$E$2:$E$290,'Product Result'!$A$142)</f>
        <v>0</v>
      </c>
      <c r="Q144" s="200">
        <f>SUMIFS('Job Number'!$Q$2:$Q$290,'Job Number'!$A$2:$A$290,'Product Result'!Q$1,'Job Number'!$E$2:$E$290,'Product Result'!$A$142)</f>
        <v>0</v>
      </c>
      <c r="R144" s="200">
        <f>SUMIFS('Job Number'!$Q$2:$Q$290,'Job Number'!$A$2:$A$290,'Product Result'!R$1,'Job Number'!$E$2:$E$290,'Product Result'!$A$142)</f>
        <v>0</v>
      </c>
      <c r="S144" s="200">
        <f>SUMIFS('Job Number'!$Q$2:$Q$290,'Job Number'!$A$2:$A$290,'Product Result'!S$1,'Job Number'!$E$2:$E$290,'Product Result'!$A$142)</f>
        <v>0</v>
      </c>
      <c r="T144" s="200">
        <f>SUMIFS('Job Number'!$Q$2:$Q$290,'Job Number'!$A$2:$A$290,'Product Result'!T$1,'Job Number'!$E$2:$E$290,'Product Result'!$A$142)</f>
        <v>0</v>
      </c>
      <c r="U144" s="200">
        <f>SUMIFS('Job Number'!$Q$2:$Q$290,'Job Number'!$A$2:$A$290,'Product Result'!U$1,'Job Number'!$E$2:$E$290,'Product Result'!$A$142)</f>
        <v>0</v>
      </c>
      <c r="V144" s="200">
        <f>SUMIFS('Job Number'!$Q$2:$Q$290,'Job Number'!$A$2:$A$290,'Product Result'!V$1,'Job Number'!$E$2:$E$290,'Product Result'!$A$142)</f>
        <v>0</v>
      </c>
      <c r="W144" s="200">
        <f>SUMIFS('Job Number'!$Q$2:$Q$290,'Job Number'!$A$2:$A$290,'Product Result'!W$1,'Job Number'!$E$2:$E$290,'Product Result'!$A$142)</f>
        <v>0</v>
      </c>
      <c r="X144" s="200">
        <f>SUMIFS('Job Number'!$Q$2:$Q$290,'Job Number'!$A$2:$A$290,'Product Result'!X$1,'Job Number'!$E$2:$E$290,'Product Result'!$A$142)</f>
        <v>0</v>
      </c>
      <c r="Y144" s="200">
        <f>SUMIFS('Job Number'!$Q$2:$Q$290,'Job Number'!$A$2:$A$290,'Product Result'!Y$1,'Job Number'!$E$2:$E$290,'Product Result'!$A$142)</f>
        <v>0</v>
      </c>
      <c r="Z144" s="200">
        <f>SUMIFS('Job Number'!$Q$2:$Q$290,'Job Number'!$A$2:$A$290,'Product Result'!Z$1,'Job Number'!$E$2:$E$290,'Product Result'!$A$142)</f>
        <v>0</v>
      </c>
      <c r="AA144" s="200">
        <f>SUMIFS('Job Number'!$Q$2:$Q$290,'Job Number'!$A$2:$A$290,'Product Result'!AA$1,'Job Number'!$E$2:$E$290,'Product Result'!$A$142)</f>
        <v>0</v>
      </c>
      <c r="AB144" s="200">
        <f>SUMIFS('Job Number'!$Q$2:$Q$290,'Job Number'!$A$2:$A$290,'Product Result'!AB$1,'Job Number'!$E$2:$E$290,'Product Result'!$A$142)</f>
        <v>0</v>
      </c>
      <c r="AC144" s="200">
        <f>SUMIFS('Job Number'!$Q$2:$Q$290,'Job Number'!$A$2:$A$290,'Product Result'!AC$1,'Job Number'!$E$2:$E$290,'Product Result'!$A$142)</f>
        <v>0</v>
      </c>
      <c r="AD144" s="200">
        <f>SUMIFS('Job Number'!$Q$2:$Q$290,'Job Number'!$A$2:$A$290,'Product Result'!AD$1,'Job Number'!$E$2:$E$290,'Product Result'!$A$142)</f>
        <v>0</v>
      </c>
      <c r="AE144" s="200">
        <f>SUMIFS('Job Number'!$Q$2:$Q$290,'Job Number'!$A$2:$A$290,'Product Result'!AE$1,'Job Number'!$E$2:$E$290,'Product Result'!$A$142)</f>
        <v>0</v>
      </c>
      <c r="AF144" s="200">
        <f>SUMIFS('Job Number'!$Q$2:$Q$290,'Job Number'!$A$2:$A$290,'Product Result'!AF$1,'Job Number'!$E$2:$E$290,'Product Result'!$A$142)</f>
        <v>0</v>
      </c>
      <c r="AG144" s="200">
        <f>SUMIFS('Job Number'!$Q$2:$Q$290,'Job Number'!$A$2:$A$290,'Product Result'!AG$1,'Job Number'!$E$2:$E$290,'Product Result'!$A$142)</f>
        <v>0</v>
      </c>
      <c r="AH144" s="200">
        <f>SUMIFS('Job Number'!$Q$2:$Q$290,'Job Number'!$A$2:$A$290,'Product Result'!AH$1,'Job Number'!$E$2:$E$290,'Product Result'!$A$142)</f>
        <v>0</v>
      </c>
    </row>
    <row r="145" ht="15.75" spans="2:34">
      <c r="B145" s="228">
        <f>IFERROR(B144/B142,0)</f>
        <v>0</v>
      </c>
      <c r="C145" s="3" t="s">
        <v>49</v>
      </c>
      <c r="D145" s="223" t="str">
        <f t="shared" ref="D145:AH145" si="28">IFERROR(D144/D142,"")</f>
        <v/>
      </c>
      <c r="E145" s="223" t="str">
        <f t="shared" si="28"/>
        <v/>
      </c>
      <c r="F145" s="223" t="str">
        <f t="shared" si="28"/>
        <v/>
      </c>
      <c r="G145" s="223" t="str">
        <f t="shared" si="28"/>
        <v/>
      </c>
      <c r="H145" s="223">
        <f t="shared" si="28"/>
        <v>0</v>
      </c>
      <c r="I145" s="223" t="str">
        <f t="shared" si="28"/>
        <v/>
      </c>
      <c r="J145" s="223" t="str">
        <f t="shared" si="28"/>
        <v/>
      </c>
      <c r="K145" s="223" t="str">
        <f t="shared" si="28"/>
        <v/>
      </c>
      <c r="L145" s="223" t="str">
        <f t="shared" si="28"/>
        <v/>
      </c>
      <c r="M145" s="223" t="str">
        <f t="shared" si="28"/>
        <v/>
      </c>
      <c r="N145" s="223" t="str">
        <f t="shared" si="28"/>
        <v/>
      </c>
      <c r="O145" s="223" t="str">
        <f t="shared" si="28"/>
        <v/>
      </c>
      <c r="P145" s="223" t="str">
        <f t="shared" si="28"/>
        <v/>
      </c>
      <c r="Q145" s="223" t="str">
        <f t="shared" si="28"/>
        <v/>
      </c>
      <c r="R145" s="223" t="str">
        <f t="shared" si="28"/>
        <v/>
      </c>
      <c r="S145" s="223" t="str">
        <f t="shared" si="28"/>
        <v/>
      </c>
      <c r="T145" s="223" t="str">
        <f t="shared" si="28"/>
        <v/>
      </c>
      <c r="U145" s="223" t="str">
        <f t="shared" si="28"/>
        <v/>
      </c>
      <c r="V145" s="223" t="str">
        <f t="shared" si="28"/>
        <v/>
      </c>
      <c r="W145" s="223" t="str">
        <f t="shared" si="28"/>
        <v/>
      </c>
      <c r="X145" s="223" t="str">
        <f t="shared" si="28"/>
        <v/>
      </c>
      <c r="Y145" s="223" t="str">
        <f t="shared" si="28"/>
        <v/>
      </c>
      <c r="Z145" s="223" t="str">
        <f t="shared" si="28"/>
        <v/>
      </c>
      <c r="AA145" s="223" t="str">
        <f t="shared" si="28"/>
        <v/>
      </c>
      <c r="AB145" s="223" t="str">
        <f t="shared" si="28"/>
        <v/>
      </c>
      <c r="AC145" s="223" t="str">
        <f t="shared" si="28"/>
        <v/>
      </c>
      <c r="AD145" s="223" t="str">
        <f t="shared" si="28"/>
        <v/>
      </c>
      <c r="AE145" s="223" t="str">
        <f t="shared" si="28"/>
        <v/>
      </c>
      <c r="AF145" s="223" t="str">
        <f t="shared" si="28"/>
        <v/>
      </c>
      <c r="AG145" s="223" t="str">
        <f t="shared" si="28"/>
        <v/>
      </c>
      <c r="AH145" s="223" t="str">
        <f t="shared" si="28"/>
        <v/>
      </c>
    </row>
    <row r="146" ht="16.5" customHeight="1" spans="4:34"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4"/>
      <c r="AC146" s="224"/>
      <c r="AD146" s="224"/>
      <c r="AE146" s="224"/>
      <c r="AF146" s="224"/>
      <c r="AG146" s="224"/>
      <c r="AH146" s="224"/>
    </row>
    <row r="147" spans="1:34">
      <c r="A147" s="226" t="str">
        <f>'FG TYPE'!B36</f>
        <v>W03-25040040-Y</v>
      </c>
      <c r="B147" s="222">
        <f>SUM(D147:AG147)</f>
        <v>0</v>
      </c>
      <c r="C147" s="3" t="s">
        <v>46</v>
      </c>
      <c r="D147" s="200">
        <f>SUMIFS('Job Number'!$K$2:$K$290,'Job Number'!$A$2:$A$290,'Product Result'!D$1,'Job Number'!$E$2:$E$290,'Product Result'!$A$147)</f>
        <v>0</v>
      </c>
      <c r="E147" s="200">
        <f>SUMIFS('Job Number'!$K$2:$K$290,'Job Number'!$A$2:$A$290,'Product Result'!E$1,'Job Number'!$E$2:$E$290,'Product Result'!$A$147)</f>
        <v>0</v>
      </c>
      <c r="F147" s="200">
        <f>SUMIFS('Job Number'!$K$2:$K$290,'Job Number'!$A$2:$A$290,'Product Result'!F$1,'Job Number'!$E$2:$E$290,'Product Result'!$A$147)</f>
        <v>0</v>
      </c>
      <c r="G147" s="200">
        <f>SUMIFS('Job Number'!$K$2:$K$290,'Job Number'!$A$2:$A$290,'Product Result'!G$1,'Job Number'!$E$2:$E$290,'Product Result'!$A$147)</f>
        <v>0</v>
      </c>
      <c r="H147" s="200">
        <f>SUMIFS('Job Number'!$K$2:$K$290,'Job Number'!$A$2:$A$290,'Product Result'!H$1,'Job Number'!$E$2:$E$290,'Product Result'!$A$147)</f>
        <v>0</v>
      </c>
      <c r="I147" s="200">
        <f>SUMIFS('Job Number'!$K$2:$K$290,'Job Number'!$A$2:$A$290,'Product Result'!I$1,'Job Number'!$E$2:$E$290,'Product Result'!$A$147)</f>
        <v>0</v>
      </c>
      <c r="J147" s="200">
        <f>SUMIFS('Job Number'!$K$2:$K$290,'Job Number'!$A$2:$A$290,'Product Result'!J$1,'Job Number'!$E$2:$E$290,'Product Result'!$A$147)</f>
        <v>0</v>
      </c>
      <c r="K147" s="200">
        <f>SUMIFS('Job Number'!$K$2:$K$290,'Job Number'!$A$2:$A$290,'Product Result'!K$1,'Job Number'!$E$2:$E$290,'Product Result'!$A$147)</f>
        <v>0</v>
      </c>
      <c r="L147" s="200">
        <f>SUMIFS('Job Number'!$K$2:$K$290,'Job Number'!$A$2:$A$290,'Product Result'!L$1,'Job Number'!$E$2:$E$290,'Product Result'!$A$147)</f>
        <v>0</v>
      </c>
      <c r="M147" s="200">
        <f>SUMIFS('Job Number'!$K$2:$K$290,'Job Number'!$A$2:$A$290,'Product Result'!M$1,'Job Number'!$E$2:$E$290,'Product Result'!$A$147)</f>
        <v>0</v>
      </c>
      <c r="N147" s="200">
        <f>SUMIFS('Job Number'!$K$2:$K$290,'Job Number'!$A$2:$A$290,'Product Result'!N$1,'Job Number'!$E$2:$E$290,'Product Result'!$A$147)</f>
        <v>0</v>
      </c>
      <c r="O147" s="200">
        <f>SUMIFS('Job Number'!$K$2:$K$290,'Job Number'!$A$2:$A$290,'Product Result'!O$1,'Job Number'!$E$2:$E$290,'Product Result'!$A$147)</f>
        <v>0</v>
      </c>
      <c r="P147" s="200">
        <f>SUMIFS('Job Number'!$K$2:$K$290,'Job Number'!$A$2:$A$290,'Product Result'!P$1,'Job Number'!$E$2:$E$290,'Product Result'!$A$147)</f>
        <v>0</v>
      </c>
      <c r="Q147" s="200">
        <f>SUMIFS('Job Number'!$K$2:$K$290,'Job Number'!$A$2:$A$290,'Product Result'!Q$1,'Job Number'!$E$2:$E$290,'Product Result'!$A$147)</f>
        <v>0</v>
      </c>
      <c r="R147" s="200">
        <f>SUMIFS('Job Number'!$K$2:$K$290,'Job Number'!$A$2:$A$290,'Product Result'!R$1,'Job Number'!$E$2:$E$290,'Product Result'!$A$147)</f>
        <v>0</v>
      </c>
      <c r="S147" s="200">
        <f>SUMIFS('Job Number'!$K$2:$K$290,'Job Number'!$A$2:$A$290,'Product Result'!S$1,'Job Number'!$E$2:$E$290,'Product Result'!$A$147)</f>
        <v>0</v>
      </c>
      <c r="T147" s="200">
        <f>SUMIFS('Job Number'!$K$2:$K$290,'Job Number'!$A$2:$A$290,'Product Result'!T$1,'Job Number'!$E$2:$E$290,'Product Result'!$A$147)</f>
        <v>0</v>
      </c>
      <c r="U147" s="200">
        <f>SUMIFS('Job Number'!$K$2:$K$290,'Job Number'!$A$2:$A$290,'Product Result'!U$1,'Job Number'!$E$2:$E$290,'Product Result'!$A$147)</f>
        <v>0</v>
      </c>
      <c r="V147" s="200">
        <f>SUMIFS('Job Number'!$K$2:$K$290,'Job Number'!$A$2:$A$290,'Product Result'!V$1,'Job Number'!$E$2:$E$290,'Product Result'!$A$147)</f>
        <v>0</v>
      </c>
      <c r="W147" s="200">
        <f>SUMIFS('Job Number'!$K$2:$K$290,'Job Number'!$A$2:$A$290,'Product Result'!W$1,'Job Number'!$E$2:$E$290,'Product Result'!$A$147)</f>
        <v>0</v>
      </c>
      <c r="X147" s="200">
        <f>SUMIFS('Job Number'!$K$2:$K$290,'Job Number'!$A$2:$A$290,'Product Result'!X$1,'Job Number'!$E$2:$E$290,'Product Result'!$A$147)</f>
        <v>0</v>
      </c>
      <c r="Y147" s="200">
        <f>SUMIFS('Job Number'!$K$2:$K$290,'Job Number'!$A$2:$A$290,'Product Result'!Y$1,'Job Number'!$E$2:$E$290,'Product Result'!$A$147)</f>
        <v>0</v>
      </c>
      <c r="Z147" s="200">
        <f>SUMIFS('Job Number'!$K$2:$K$290,'Job Number'!$A$2:$A$290,'Product Result'!Z$1,'Job Number'!$E$2:$E$290,'Product Result'!$A$147)</f>
        <v>0</v>
      </c>
      <c r="AA147" s="200">
        <f>SUMIFS('Job Number'!$K$2:$K$290,'Job Number'!$A$2:$A$290,'Product Result'!AA$1,'Job Number'!$E$2:$E$290,'Product Result'!$A$147)</f>
        <v>0</v>
      </c>
      <c r="AB147" s="200">
        <f>SUMIFS('Job Number'!$K$2:$K$290,'Job Number'!$A$2:$A$290,'Product Result'!AB$1,'Job Number'!$E$2:$E$290,'Product Result'!$A$147)</f>
        <v>0</v>
      </c>
      <c r="AC147" s="200">
        <f>SUMIFS('Job Number'!$K$2:$K$290,'Job Number'!$A$2:$A$290,'Product Result'!AC$1,'Job Number'!$E$2:$E$290,'Product Result'!$A$147)</f>
        <v>0</v>
      </c>
      <c r="AD147" s="200">
        <f>SUMIFS('Job Number'!$K$2:$K$290,'Job Number'!$A$2:$A$290,'Product Result'!AD$1,'Job Number'!$E$2:$E$290,'Product Result'!$A$147)</f>
        <v>0</v>
      </c>
      <c r="AE147" s="200">
        <f>SUMIFS('Job Number'!$K$2:$K$290,'Job Number'!$A$2:$A$290,'Product Result'!AE$1,'Job Number'!$E$2:$E$290,'Product Result'!$A$147)</f>
        <v>0</v>
      </c>
      <c r="AF147" s="200">
        <f>SUMIFS('Job Number'!$K$2:$K$290,'Job Number'!$A$2:$A$290,'Product Result'!AF$1,'Job Number'!$E$2:$E$290,'Product Result'!$A$147)</f>
        <v>0</v>
      </c>
      <c r="AG147" s="200">
        <f>SUMIFS('Job Number'!$K$2:$K$290,'Job Number'!$A$2:$A$290,'Product Result'!AG$1,'Job Number'!$E$2:$E$290,'Product Result'!$A$147)</f>
        <v>0</v>
      </c>
      <c r="AH147" s="200">
        <f>SUMIFS('Job Number'!$K$2:$K$290,'Job Number'!$A$2:$A$290,'Product Result'!AH$1,'Job Number'!$E$2:$E$290,'Product Result'!$A$147)</f>
        <v>0</v>
      </c>
    </row>
    <row r="148" spans="1:34">
      <c r="A148" s="226" t="str">
        <f>'FG TYPE'!C36</f>
        <v>28#*2C+28#*2C+AL+D+</v>
      </c>
      <c r="B148" s="221">
        <f>IFERROR(B147/#REF!,0)</f>
        <v>0</v>
      </c>
      <c r="C148" s="3" t="s">
        <v>47</v>
      </c>
      <c r="D148" s="9" t="str">
        <f>IFERROR(D147/#REF!,"")</f>
        <v/>
      </c>
      <c r="E148" s="9" t="str">
        <f>IFERROR(E147/#REF!,"")</f>
        <v/>
      </c>
      <c r="F148" s="9" t="str">
        <f>IFERROR(F147/#REF!,"")</f>
        <v/>
      </c>
      <c r="G148" s="9" t="str">
        <f>IFERROR(G147/#REF!,"")</f>
        <v/>
      </c>
      <c r="H148" s="9" t="str">
        <f>IFERROR(H147/#REF!,"")</f>
        <v/>
      </c>
      <c r="I148" s="9" t="str">
        <f>IFERROR(I147/#REF!,"")</f>
        <v/>
      </c>
      <c r="J148" s="9" t="str">
        <f>IFERROR(J147/#REF!,"")</f>
        <v/>
      </c>
      <c r="K148" s="9" t="str">
        <f>IFERROR(K147/#REF!,"")</f>
        <v/>
      </c>
      <c r="L148" s="9" t="str">
        <f>IFERROR(L147/#REF!,"")</f>
        <v/>
      </c>
      <c r="M148" s="9" t="str">
        <f>IFERROR(M147/#REF!,"")</f>
        <v/>
      </c>
      <c r="N148" s="9" t="str">
        <f>IFERROR(N147/#REF!,"")</f>
        <v/>
      </c>
      <c r="O148" s="9" t="str">
        <f>IFERROR(O147/#REF!,"")</f>
        <v/>
      </c>
      <c r="P148" s="9" t="str">
        <f>IFERROR(P147/#REF!,"")</f>
        <v/>
      </c>
      <c r="Q148" s="9" t="str">
        <f>IFERROR(Q147/#REF!,"")</f>
        <v/>
      </c>
      <c r="R148" s="9" t="str">
        <f>IFERROR(R147/#REF!,"")</f>
        <v/>
      </c>
      <c r="S148" s="9" t="str">
        <f>IFERROR(S147/#REF!,"")</f>
        <v/>
      </c>
      <c r="T148" s="9" t="str">
        <f>IFERROR(T147/#REF!,"")</f>
        <v/>
      </c>
      <c r="U148" s="9" t="str">
        <f>IFERROR(U147/#REF!,"")</f>
        <v/>
      </c>
      <c r="V148" s="9" t="str">
        <f>IFERROR(V147/#REF!,"")</f>
        <v/>
      </c>
      <c r="W148" s="9" t="str">
        <f>IFERROR(W147/#REF!,"")</f>
        <v/>
      </c>
      <c r="X148" s="9" t="str">
        <f>IFERROR(X147/#REF!,"")</f>
        <v/>
      </c>
      <c r="Y148" s="9" t="str">
        <f>IFERROR(Y147/#REF!,"")</f>
        <v/>
      </c>
      <c r="Z148" s="9" t="str">
        <f>IFERROR(Z147/#REF!,"")</f>
        <v/>
      </c>
      <c r="AA148" s="9" t="str">
        <f>IFERROR(AA147/#REF!,"")</f>
        <v/>
      </c>
      <c r="AB148" s="9" t="str">
        <f>IFERROR(AB147/#REF!,"")</f>
        <v/>
      </c>
      <c r="AC148" s="9" t="str">
        <f>IFERROR(AC147/#REF!,"")</f>
        <v/>
      </c>
      <c r="AD148" s="9" t="str">
        <f>IFERROR(AD147/#REF!,"")</f>
        <v/>
      </c>
      <c r="AE148" s="9" t="str">
        <f>IFERROR(AE147/#REF!,"")</f>
        <v/>
      </c>
      <c r="AF148" s="9" t="str">
        <f>IFERROR(AF147/#REF!,"")</f>
        <v/>
      </c>
      <c r="AG148" s="9" t="str">
        <f>IFERROR(AG147/#REF!,"")</f>
        <v/>
      </c>
      <c r="AH148" s="9" t="str">
        <f>IFERROR(AH147/#REF!,"")</f>
        <v/>
      </c>
    </row>
    <row r="149" spans="2:34">
      <c r="B149" s="222">
        <f>SUM(D149:AG149)-AG149-Z149-S149-L149</f>
        <v>0</v>
      </c>
      <c r="C149" s="3" t="s">
        <v>48</v>
      </c>
      <c r="D149" s="200">
        <f>SUMIFS('Job Number'!$Q$2:$Q$290,'Job Number'!$A$2:$A$290,'Product Result'!D$1,'Job Number'!$E$2:$E$290,'Product Result'!$A$147)</f>
        <v>0</v>
      </c>
      <c r="E149" s="200">
        <f>SUMIFS('Job Number'!$Q$2:$Q$290,'Job Number'!$A$2:$A$290,'Product Result'!E$1,'Job Number'!$E$2:$E$290,'Product Result'!$A$147)</f>
        <v>0</v>
      </c>
      <c r="F149" s="200">
        <f>SUMIFS('Job Number'!$Q$2:$Q$290,'Job Number'!$A$2:$A$290,'Product Result'!F$1,'Job Number'!$E$2:$E$290,'Product Result'!$A$147)</f>
        <v>0</v>
      </c>
      <c r="G149" s="200">
        <f>SUMIFS('Job Number'!$Q$2:$Q$290,'Job Number'!$A$2:$A$290,'Product Result'!G$1,'Job Number'!$E$2:$E$290,'Product Result'!$A$147)</f>
        <v>0</v>
      </c>
      <c r="H149" s="200">
        <f>SUMIFS('Job Number'!$Q$2:$Q$290,'Job Number'!$A$2:$A$290,'Product Result'!H$1,'Job Number'!$E$2:$E$290,'Product Result'!$A$147)</f>
        <v>0</v>
      </c>
      <c r="I149" s="200">
        <f>SUMIFS('Job Number'!$Q$2:$Q$290,'Job Number'!$A$2:$A$290,'Product Result'!I$1,'Job Number'!$E$2:$E$290,'Product Result'!$A$147)</f>
        <v>0</v>
      </c>
      <c r="J149" s="200">
        <f>SUMIFS('Job Number'!$Q$2:$Q$290,'Job Number'!$A$2:$A$290,'Product Result'!J$1,'Job Number'!$E$2:$E$290,'Product Result'!$A$147)</f>
        <v>0</v>
      </c>
      <c r="K149" s="200">
        <f>SUMIFS('Job Number'!$Q$2:$Q$290,'Job Number'!$A$2:$A$290,'Product Result'!K$1,'Job Number'!$E$2:$E$290,'Product Result'!$A$147)</f>
        <v>0</v>
      </c>
      <c r="L149" s="200">
        <f>SUMIFS('Job Number'!$Q$2:$Q$290,'Job Number'!$A$2:$A$290,'Product Result'!L$1,'Job Number'!$E$2:$E$290,'Product Result'!$A$147)</f>
        <v>0</v>
      </c>
      <c r="M149" s="200">
        <f>SUMIFS('Job Number'!$Q$2:$Q$290,'Job Number'!$A$2:$A$290,'Product Result'!M$1,'Job Number'!$E$2:$E$290,'Product Result'!$A$147)</f>
        <v>0</v>
      </c>
      <c r="N149" s="200">
        <f>SUMIFS('Job Number'!$Q$2:$Q$290,'Job Number'!$A$2:$A$290,'Product Result'!N$1,'Job Number'!$E$2:$E$290,'Product Result'!$A$147)</f>
        <v>0</v>
      </c>
      <c r="O149" s="200">
        <f>SUMIFS('Job Number'!$Q$2:$Q$290,'Job Number'!$A$2:$A$290,'Product Result'!O$1,'Job Number'!$E$2:$E$290,'Product Result'!$A$147)</f>
        <v>0</v>
      </c>
      <c r="P149" s="200">
        <f>SUMIFS('Job Number'!$Q$2:$Q$290,'Job Number'!$A$2:$A$290,'Product Result'!P$1,'Job Number'!$E$2:$E$290,'Product Result'!$A$147)</f>
        <v>0</v>
      </c>
      <c r="Q149" s="200">
        <f>SUMIFS('Job Number'!$Q$2:$Q$290,'Job Number'!$A$2:$A$290,'Product Result'!Q$1,'Job Number'!$E$2:$E$290,'Product Result'!$A$147)</f>
        <v>0</v>
      </c>
      <c r="R149" s="200">
        <f>SUMIFS('Job Number'!$Q$2:$Q$290,'Job Number'!$A$2:$A$290,'Product Result'!R$1,'Job Number'!$E$2:$E$290,'Product Result'!$A$147)</f>
        <v>0</v>
      </c>
      <c r="S149" s="200">
        <f>SUMIFS('Job Number'!$Q$2:$Q$290,'Job Number'!$A$2:$A$290,'Product Result'!S$1,'Job Number'!$E$2:$E$290,'Product Result'!$A$147)</f>
        <v>0</v>
      </c>
      <c r="T149" s="200">
        <f>SUMIFS('Job Number'!$Q$2:$Q$290,'Job Number'!$A$2:$A$290,'Product Result'!T$1,'Job Number'!$E$2:$E$290,'Product Result'!$A$147)</f>
        <v>0</v>
      </c>
      <c r="U149" s="200">
        <f>SUMIFS('Job Number'!$Q$2:$Q$290,'Job Number'!$A$2:$A$290,'Product Result'!U$1,'Job Number'!$E$2:$E$290,'Product Result'!$A$147)</f>
        <v>0</v>
      </c>
      <c r="V149" s="200">
        <f>SUMIFS('Job Number'!$Q$2:$Q$290,'Job Number'!$A$2:$A$290,'Product Result'!V$1,'Job Number'!$E$2:$E$290,'Product Result'!$A$147)</f>
        <v>0</v>
      </c>
      <c r="W149" s="200">
        <f>SUMIFS('Job Number'!$Q$2:$Q$290,'Job Number'!$A$2:$A$290,'Product Result'!W$1,'Job Number'!$E$2:$E$290,'Product Result'!$A$147)</f>
        <v>0</v>
      </c>
      <c r="X149" s="200">
        <f>SUMIFS('Job Number'!$Q$2:$Q$290,'Job Number'!$A$2:$A$290,'Product Result'!X$1,'Job Number'!$E$2:$E$290,'Product Result'!$A$147)</f>
        <v>0</v>
      </c>
      <c r="Y149" s="200">
        <f>SUMIFS('Job Number'!$Q$2:$Q$290,'Job Number'!$A$2:$A$290,'Product Result'!Y$1,'Job Number'!$E$2:$E$290,'Product Result'!$A$147)</f>
        <v>0</v>
      </c>
      <c r="Z149" s="200">
        <f>SUMIFS('Job Number'!$Q$2:$Q$290,'Job Number'!$A$2:$A$290,'Product Result'!Z$1,'Job Number'!$E$2:$E$290,'Product Result'!$A$147)</f>
        <v>0</v>
      </c>
      <c r="AA149" s="200">
        <f>SUMIFS('Job Number'!$Q$2:$Q$290,'Job Number'!$A$2:$A$290,'Product Result'!AA$1,'Job Number'!$E$2:$E$290,'Product Result'!$A$147)</f>
        <v>0</v>
      </c>
      <c r="AB149" s="200">
        <f>SUMIFS('Job Number'!$Q$2:$Q$290,'Job Number'!$A$2:$A$290,'Product Result'!AB$1,'Job Number'!$E$2:$E$290,'Product Result'!$A$147)</f>
        <v>0</v>
      </c>
      <c r="AC149" s="200">
        <f>SUMIFS('Job Number'!$Q$2:$Q$290,'Job Number'!$A$2:$A$290,'Product Result'!AC$1,'Job Number'!$E$2:$E$290,'Product Result'!$A$147)</f>
        <v>0</v>
      </c>
      <c r="AD149" s="200">
        <f>SUMIFS('Job Number'!$Q$2:$Q$290,'Job Number'!$A$2:$A$290,'Product Result'!AD$1,'Job Number'!$E$2:$E$290,'Product Result'!$A$147)</f>
        <v>0</v>
      </c>
      <c r="AE149" s="200">
        <f>SUMIFS('Job Number'!$Q$2:$Q$290,'Job Number'!$A$2:$A$290,'Product Result'!AE$1,'Job Number'!$E$2:$E$290,'Product Result'!$A$147)</f>
        <v>0</v>
      </c>
      <c r="AF149" s="200">
        <f>SUMIFS('Job Number'!$Q$2:$Q$290,'Job Number'!$A$2:$A$290,'Product Result'!AF$1,'Job Number'!$E$2:$E$290,'Product Result'!$A$147)</f>
        <v>0</v>
      </c>
      <c r="AG149" s="200">
        <f>SUMIFS('Job Number'!$Q$2:$Q$290,'Job Number'!$A$2:$A$290,'Product Result'!AG$1,'Job Number'!$E$2:$E$290,'Product Result'!$A$147)</f>
        <v>0</v>
      </c>
      <c r="AH149" s="200">
        <f>SUMIFS('Job Number'!$Q$2:$Q$290,'Job Number'!$A$2:$A$290,'Product Result'!AH$1,'Job Number'!$E$2:$E$290,'Product Result'!$A$147)</f>
        <v>0</v>
      </c>
    </row>
    <row r="150" ht="15.75" spans="2:34">
      <c r="B150" s="221">
        <f>IFERROR(B149/B147,0)</f>
        <v>0</v>
      </c>
      <c r="C150" s="3" t="s">
        <v>49</v>
      </c>
      <c r="D150" s="223" t="str">
        <f t="shared" ref="D150:AH150" si="29">IFERROR(D149/D147,"")</f>
        <v/>
      </c>
      <c r="E150" s="223" t="str">
        <f t="shared" si="29"/>
        <v/>
      </c>
      <c r="F150" s="223" t="str">
        <f t="shared" si="29"/>
        <v/>
      </c>
      <c r="G150" s="223" t="str">
        <f t="shared" si="29"/>
        <v/>
      </c>
      <c r="H150" s="223" t="str">
        <f t="shared" si="29"/>
        <v/>
      </c>
      <c r="I150" s="223" t="str">
        <f t="shared" si="29"/>
        <v/>
      </c>
      <c r="J150" s="223" t="str">
        <f t="shared" si="29"/>
        <v/>
      </c>
      <c r="K150" s="223" t="str">
        <f t="shared" si="29"/>
        <v/>
      </c>
      <c r="L150" s="223" t="str">
        <f t="shared" si="29"/>
        <v/>
      </c>
      <c r="M150" s="223" t="str">
        <f t="shared" si="29"/>
        <v/>
      </c>
      <c r="N150" s="223" t="str">
        <f t="shared" si="29"/>
        <v/>
      </c>
      <c r="O150" s="223" t="str">
        <f t="shared" si="29"/>
        <v/>
      </c>
      <c r="P150" s="223" t="str">
        <f t="shared" si="29"/>
        <v/>
      </c>
      <c r="Q150" s="223" t="str">
        <f t="shared" si="29"/>
        <v/>
      </c>
      <c r="R150" s="223" t="str">
        <f t="shared" si="29"/>
        <v/>
      </c>
      <c r="S150" s="223" t="str">
        <f t="shared" si="29"/>
        <v/>
      </c>
      <c r="T150" s="223" t="str">
        <f t="shared" si="29"/>
        <v/>
      </c>
      <c r="U150" s="223" t="str">
        <f t="shared" si="29"/>
        <v/>
      </c>
      <c r="V150" s="223" t="str">
        <f t="shared" si="29"/>
        <v/>
      </c>
      <c r="W150" s="223" t="str">
        <f t="shared" si="29"/>
        <v/>
      </c>
      <c r="X150" s="223" t="str">
        <f t="shared" si="29"/>
        <v/>
      </c>
      <c r="Y150" s="223" t="str">
        <f t="shared" si="29"/>
        <v/>
      </c>
      <c r="Z150" s="223" t="str">
        <f t="shared" si="29"/>
        <v/>
      </c>
      <c r="AA150" s="223" t="str">
        <f t="shared" si="29"/>
        <v/>
      </c>
      <c r="AB150" s="223" t="str">
        <f t="shared" si="29"/>
        <v/>
      </c>
      <c r="AC150" s="223" t="str">
        <f t="shared" si="29"/>
        <v/>
      </c>
      <c r="AD150" s="223" t="str">
        <f t="shared" si="29"/>
        <v/>
      </c>
      <c r="AE150" s="223" t="str">
        <f t="shared" si="29"/>
        <v/>
      </c>
      <c r="AF150" s="223" t="str">
        <f t="shared" si="29"/>
        <v/>
      </c>
      <c r="AG150" s="223" t="str">
        <f t="shared" si="29"/>
        <v/>
      </c>
      <c r="AH150" s="223" t="str">
        <f t="shared" si="29"/>
        <v/>
      </c>
    </row>
    <row r="151" ht="15.75" spans="4:34">
      <c r="D151" s="224"/>
      <c r="E151" s="224"/>
      <c r="F151" s="224"/>
      <c r="G151" s="224"/>
      <c r="H151" s="224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  <c r="AA151" s="224"/>
      <c r="AB151" s="224"/>
      <c r="AC151" s="224"/>
      <c r="AD151" s="224"/>
      <c r="AE151" s="224"/>
      <c r="AF151" s="224"/>
      <c r="AG151" s="224"/>
      <c r="AH151" s="224"/>
    </row>
    <row r="152" spans="1:34">
      <c r="A152" s="226" t="str">
        <f>'FG TYPE'!B37</f>
        <v>W03-00040033-Y</v>
      </c>
      <c r="B152" s="222">
        <f>SUM(D152:AG152)</f>
        <v>261514</v>
      </c>
      <c r="C152" s="3" t="s">
        <v>46</v>
      </c>
      <c r="D152" s="200">
        <f>SUMIFS('Job Number'!$K$2:$K$290,'Job Number'!$A$2:$A$290,'Product Result'!D$1,'Job Number'!$E$2:$E$290,'Product Result'!$A$152)</f>
        <v>0</v>
      </c>
      <c r="E152" s="200">
        <f>SUMIFS('Job Number'!$K$2:$K$290,'Job Number'!$A$2:$A$290,'Product Result'!E$1,'Job Number'!$E$2:$E$290,'Product Result'!$A$152)</f>
        <v>0</v>
      </c>
      <c r="F152" s="200">
        <f>SUMIFS('Job Number'!$K$2:$K$290,'Job Number'!$A$2:$A$290,'Product Result'!F$1,'Job Number'!$E$2:$E$290,'Product Result'!$A$152)</f>
        <v>0</v>
      </c>
      <c r="G152" s="200">
        <f>SUMIFS('Job Number'!$K$2:$K$290,'Job Number'!$A$2:$A$290,'Product Result'!G$1,'Job Number'!$E$2:$E$290,'Product Result'!$A$152)</f>
        <v>21634</v>
      </c>
      <c r="H152" s="200">
        <f>SUMIFS('Job Number'!$K$2:$K$290,'Job Number'!$A$2:$A$290,'Product Result'!H$1,'Job Number'!$E$2:$E$290,'Product Result'!$A$152)</f>
        <v>25163</v>
      </c>
      <c r="I152" s="200">
        <f>SUMIFS('Job Number'!$K$2:$K$290,'Job Number'!$A$2:$A$290,'Product Result'!I$1,'Job Number'!$E$2:$E$290,'Product Result'!$A$152)</f>
        <v>0</v>
      </c>
      <c r="J152" s="200">
        <f>SUMIFS('Job Number'!$K$2:$K$290,'Job Number'!$A$2:$A$290,'Product Result'!J$1,'Job Number'!$E$2:$E$290,'Product Result'!$A$152)</f>
        <v>0</v>
      </c>
      <c r="K152" s="200">
        <f>SUMIFS('Job Number'!$K$2:$K$290,'Job Number'!$A$2:$A$290,'Product Result'!K$1,'Job Number'!$E$2:$E$290,'Product Result'!$A$152)</f>
        <v>0</v>
      </c>
      <c r="L152" s="200">
        <f>SUMIFS('Job Number'!$K$2:$K$290,'Job Number'!$A$2:$A$290,'Product Result'!L$1,'Job Number'!$E$2:$E$290,'Product Result'!$A$152)</f>
        <v>0</v>
      </c>
      <c r="M152" s="200">
        <f>SUMIFS('Job Number'!$K$2:$K$290,'Job Number'!$A$2:$A$290,'Product Result'!M$1,'Job Number'!$E$2:$E$290,'Product Result'!$A$152)</f>
        <v>0</v>
      </c>
      <c r="N152" s="200">
        <f>SUMIFS('Job Number'!$K$2:$K$290,'Job Number'!$A$2:$A$290,'Product Result'!N$1,'Job Number'!$E$2:$E$290,'Product Result'!$A$152)</f>
        <v>0</v>
      </c>
      <c r="O152" s="200">
        <f>SUMIFS('Job Number'!$K$2:$K$290,'Job Number'!$A$2:$A$290,'Product Result'!O$1,'Job Number'!$E$2:$E$290,'Product Result'!$A$152)</f>
        <v>28317</v>
      </c>
      <c r="P152" s="200">
        <f>SUMIFS('Job Number'!$K$2:$K$290,'Job Number'!$A$2:$A$290,'Product Result'!P$1,'Job Number'!$E$2:$E$290,'Product Result'!$A$152)</f>
        <v>23961</v>
      </c>
      <c r="Q152" s="200">
        <f>SUMIFS('Job Number'!$K$2:$K$290,'Job Number'!$A$2:$A$290,'Product Result'!Q$1,'Job Number'!$E$2:$E$290,'Product Result'!$A$152)</f>
        <v>26643</v>
      </c>
      <c r="R152" s="200">
        <f>SUMIFS('Job Number'!$K$2:$K$290,'Job Number'!$A$2:$A$290,'Product Result'!R$1,'Job Number'!$E$2:$E$290,'Product Result'!$A$152)</f>
        <v>27000</v>
      </c>
      <c r="S152" s="200">
        <f>SUMIFS('Job Number'!$K$2:$K$290,'Job Number'!$A$2:$A$290,'Product Result'!S$1,'Job Number'!$E$2:$E$290,'Product Result'!$A$152)</f>
        <v>0</v>
      </c>
      <c r="T152" s="200">
        <f>SUMIFS('Job Number'!$K$2:$K$290,'Job Number'!$A$2:$A$290,'Product Result'!T$1,'Job Number'!$E$2:$E$290,'Product Result'!$A$152)</f>
        <v>0</v>
      </c>
      <c r="U152" s="200">
        <f>SUMIFS('Job Number'!$K$2:$K$290,'Job Number'!$A$2:$A$290,'Product Result'!U$1,'Job Number'!$E$2:$E$290,'Product Result'!$A$152)</f>
        <v>18950</v>
      </c>
      <c r="V152" s="200">
        <f>SUMIFS('Job Number'!$K$2:$K$290,'Job Number'!$A$2:$A$290,'Product Result'!V$1,'Job Number'!$E$2:$E$290,'Product Result'!$A$152)</f>
        <v>27331</v>
      </c>
      <c r="W152" s="200">
        <f>SUMIFS('Job Number'!$K$2:$K$290,'Job Number'!$A$2:$A$290,'Product Result'!W$1,'Job Number'!$E$2:$E$290,'Product Result'!$A$152)</f>
        <v>13804</v>
      </c>
      <c r="X152" s="200">
        <f>SUMIFS('Job Number'!$K$2:$K$290,'Job Number'!$A$2:$A$290,'Product Result'!X$1,'Job Number'!$E$2:$E$290,'Product Result'!$A$152)</f>
        <v>0</v>
      </c>
      <c r="Y152" s="200">
        <f>SUMIFS('Job Number'!$K$2:$K$290,'Job Number'!$A$2:$A$290,'Product Result'!Y$1,'Job Number'!$E$2:$E$290,'Product Result'!$A$152)</f>
        <v>0</v>
      </c>
      <c r="Z152" s="200">
        <f>SUMIFS('Job Number'!$K$2:$K$290,'Job Number'!$A$2:$A$290,'Product Result'!Z$1,'Job Number'!$E$2:$E$290,'Product Result'!$A$152)</f>
        <v>0</v>
      </c>
      <c r="AA152" s="200">
        <f>SUMIFS('Job Number'!$K$2:$K$290,'Job Number'!$A$2:$A$290,'Product Result'!AA$1,'Job Number'!$E$2:$E$290,'Product Result'!$A$152)</f>
        <v>0</v>
      </c>
      <c r="AB152" s="200">
        <f>SUMIFS('Job Number'!$K$2:$K$290,'Job Number'!$A$2:$A$290,'Product Result'!AB$1,'Job Number'!$E$2:$E$290,'Product Result'!$A$152)</f>
        <v>7750</v>
      </c>
      <c r="AC152" s="200">
        <f>SUMIFS('Job Number'!$K$2:$K$290,'Job Number'!$A$2:$A$290,'Product Result'!AC$1,'Job Number'!$E$2:$E$290,'Product Result'!$A$152)</f>
        <v>21387</v>
      </c>
      <c r="AD152" s="200">
        <f>SUMIFS('Job Number'!$K$2:$K$290,'Job Number'!$A$2:$A$290,'Product Result'!AD$1,'Job Number'!$E$2:$E$290,'Product Result'!$A$152)</f>
        <v>19574</v>
      </c>
      <c r="AE152" s="200">
        <f>SUMIFS('Job Number'!$K$2:$K$290,'Job Number'!$A$2:$A$290,'Product Result'!AE$1,'Job Number'!$E$2:$E$290,'Product Result'!$A$152)</f>
        <v>0</v>
      </c>
      <c r="AF152" s="200">
        <f>SUMIFS('Job Number'!$K$2:$K$290,'Job Number'!$A$2:$A$290,'Product Result'!AF$1,'Job Number'!$E$2:$E$290,'Product Result'!$A$152)</f>
        <v>0</v>
      </c>
      <c r="AG152" s="200">
        <f>SUMIFS('Job Number'!$K$2:$K$290,'Job Number'!$A$2:$A$290,'Product Result'!AG$1,'Job Number'!$E$2:$E$290,'Product Result'!$A$152)</f>
        <v>0</v>
      </c>
      <c r="AH152" s="200">
        <f>SUMIFS('Job Number'!$K$2:$K$290,'Job Number'!$A$2:$A$290,'Product Result'!AH$1,'Job Number'!$E$2:$E$290,'Product Result'!$A$152)</f>
        <v>0</v>
      </c>
    </row>
    <row r="153" spans="1:34">
      <c r="A153" s="226" t="str">
        <f>'FG TYPE'!C37</f>
        <v>MM38 / MP98</v>
      </c>
      <c r="B153" s="221">
        <f>IFERROR(B152/#REF!,0)</f>
        <v>0</v>
      </c>
      <c r="C153" s="3" t="s">
        <v>47</v>
      </c>
      <c r="D153" s="9" t="str">
        <f>IFERROR(D152/#REF!,"")</f>
        <v/>
      </c>
      <c r="E153" s="9" t="str">
        <f>IFERROR(E152/#REF!,"")</f>
        <v/>
      </c>
      <c r="F153" s="9" t="str">
        <f>IFERROR(F152/#REF!,"")</f>
        <v/>
      </c>
      <c r="G153" s="9" t="str">
        <f>IFERROR(G152/#REF!,"")</f>
        <v/>
      </c>
      <c r="H153" s="9" t="str">
        <f>IFERROR(H152/#REF!,"")</f>
        <v/>
      </c>
      <c r="I153" s="9" t="str">
        <f>IFERROR(I152/#REF!,"")</f>
        <v/>
      </c>
      <c r="J153" s="9" t="str">
        <f>IFERROR(J152/#REF!,"")</f>
        <v/>
      </c>
      <c r="K153" s="9" t="str">
        <f>IFERROR(K152/#REF!,"")</f>
        <v/>
      </c>
      <c r="L153" s="9" t="str">
        <f>IFERROR(L152/#REF!,"")</f>
        <v/>
      </c>
      <c r="M153" s="9" t="str">
        <f>IFERROR(M152/#REF!,"")</f>
        <v/>
      </c>
      <c r="N153" s="9" t="str">
        <f>IFERROR(N152/#REF!,"")</f>
        <v/>
      </c>
      <c r="O153" s="9" t="str">
        <f>IFERROR(O152/#REF!,"")</f>
        <v/>
      </c>
      <c r="P153" s="9" t="str">
        <f>IFERROR(P152/#REF!,"")</f>
        <v/>
      </c>
      <c r="Q153" s="9" t="str">
        <f>IFERROR(Q152/#REF!,"")</f>
        <v/>
      </c>
      <c r="R153" s="9" t="str">
        <f>IFERROR(R152/#REF!,"")</f>
        <v/>
      </c>
      <c r="S153" s="9" t="str">
        <f>IFERROR(S152/#REF!,"")</f>
        <v/>
      </c>
      <c r="T153" s="9" t="str">
        <f>IFERROR(T152/#REF!,"")</f>
        <v/>
      </c>
      <c r="U153" s="9" t="str">
        <f>IFERROR(U152/#REF!,"")</f>
        <v/>
      </c>
      <c r="V153" s="9" t="str">
        <f>IFERROR(V152/#REF!,"")</f>
        <v/>
      </c>
      <c r="W153" s="9" t="str">
        <f>IFERROR(W152/#REF!,"")</f>
        <v/>
      </c>
      <c r="X153" s="9" t="str">
        <f>IFERROR(X152/#REF!,"")</f>
        <v/>
      </c>
      <c r="Y153" s="9" t="str">
        <f>IFERROR(Y152/#REF!,"")</f>
        <v/>
      </c>
      <c r="Z153" s="9" t="str">
        <f>IFERROR(Z152/#REF!,"")</f>
        <v/>
      </c>
      <c r="AA153" s="9" t="str">
        <f>IFERROR(AA152/#REF!,"")</f>
        <v/>
      </c>
      <c r="AB153" s="9" t="str">
        <f>IFERROR(AB152/#REF!,"")</f>
        <v/>
      </c>
      <c r="AC153" s="9" t="str">
        <f>IFERROR(AC152/#REF!,"")</f>
        <v/>
      </c>
      <c r="AD153" s="9" t="str">
        <f>IFERROR(AD152/#REF!,"")</f>
        <v/>
      </c>
      <c r="AE153" s="9" t="str">
        <f>IFERROR(AE152/#REF!,"")</f>
        <v/>
      </c>
      <c r="AF153" s="9" t="str">
        <f>IFERROR(AF152/#REF!,"")</f>
        <v/>
      </c>
      <c r="AG153" s="9" t="str">
        <f>IFERROR(AG152/#REF!,"")</f>
        <v/>
      </c>
      <c r="AH153" s="9" t="str">
        <f>IFERROR(AH152/#REF!,"")</f>
        <v/>
      </c>
    </row>
    <row r="154" spans="2:34">
      <c r="B154" s="222">
        <f>SUM(D154:AG154)-AG154-Z154-S154-L154</f>
        <v>0</v>
      </c>
      <c r="C154" s="3" t="s">
        <v>48</v>
      </c>
      <c r="D154" s="200">
        <f>SUMIFS('Job Number'!$Q$2:$Q$290,'Job Number'!$A$2:$A$290,'Product Result'!D$1,'Job Number'!$E$2:$E$290,'Product Result'!$A$152)</f>
        <v>0</v>
      </c>
      <c r="E154" s="200">
        <f>SUMIFS('Job Number'!$Q$2:$Q$290,'Job Number'!$A$2:$A$290,'Product Result'!E$1,'Job Number'!$E$2:$E$290,'Product Result'!$A$152)</f>
        <v>0</v>
      </c>
      <c r="F154" s="200">
        <f>SUMIFS('Job Number'!$Q$2:$Q$290,'Job Number'!$A$2:$A$290,'Product Result'!F$1,'Job Number'!$E$2:$E$290,'Product Result'!$A$152)</f>
        <v>0</v>
      </c>
      <c r="G154" s="200">
        <f>SUMIFS('Job Number'!$Q$2:$Q$290,'Job Number'!$A$2:$A$290,'Product Result'!G$1,'Job Number'!$E$2:$E$290,'Product Result'!$A$152)</f>
        <v>0</v>
      </c>
      <c r="H154" s="200">
        <f>SUMIFS('Job Number'!$Q$2:$Q$290,'Job Number'!$A$2:$A$290,'Product Result'!H$1,'Job Number'!$E$2:$E$290,'Product Result'!$A$152)</f>
        <v>0</v>
      </c>
      <c r="I154" s="200">
        <f>SUMIFS('Job Number'!$Q$2:$Q$290,'Job Number'!$A$2:$A$290,'Product Result'!I$1,'Job Number'!$E$2:$E$290,'Product Result'!$A$152)</f>
        <v>0</v>
      </c>
      <c r="J154" s="200">
        <f>SUMIFS('Job Number'!$Q$2:$Q$290,'Job Number'!$A$2:$A$290,'Product Result'!J$1,'Job Number'!$E$2:$E$290,'Product Result'!$A$152)</f>
        <v>0</v>
      </c>
      <c r="K154" s="200">
        <f>SUMIFS('Job Number'!$Q$2:$Q$290,'Job Number'!$A$2:$A$290,'Product Result'!K$1,'Job Number'!$E$2:$E$290,'Product Result'!$A$152)</f>
        <v>0</v>
      </c>
      <c r="L154" s="200">
        <f>SUMIFS('Job Number'!$Q$2:$Q$290,'Job Number'!$A$2:$A$290,'Product Result'!L$1,'Job Number'!$E$2:$E$290,'Product Result'!$A$152)</f>
        <v>0</v>
      </c>
      <c r="M154" s="200">
        <f>SUMIFS('Job Number'!$Q$2:$Q$290,'Job Number'!$A$2:$A$290,'Product Result'!M$1,'Job Number'!$E$2:$E$290,'Product Result'!$A$152)</f>
        <v>0</v>
      </c>
      <c r="N154" s="200">
        <f>SUMIFS('Job Number'!$Q$2:$Q$290,'Job Number'!$A$2:$A$290,'Product Result'!N$1,'Job Number'!$E$2:$E$290,'Product Result'!$A$152)</f>
        <v>0</v>
      </c>
      <c r="O154" s="200">
        <f>SUMIFS('Job Number'!$Q$2:$Q$290,'Job Number'!$A$2:$A$290,'Product Result'!O$1,'Job Number'!$E$2:$E$290,'Product Result'!$A$152)</f>
        <v>0</v>
      </c>
      <c r="P154" s="200">
        <f>SUMIFS('Job Number'!$Q$2:$Q$290,'Job Number'!$A$2:$A$290,'Product Result'!P$1,'Job Number'!$E$2:$E$290,'Product Result'!$A$152)</f>
        <v>0</v>
      </c>
      <c r="Q154" s="200">
        <f>SUMIFS('Job Number'!$Q$2:$Q$290,'Job Number'!$A$2:$A$290,'Product Result'!Q$1,'Job Number'!$E$2:$E$290,'Product Result'!$A$152)</f>
        <v>0</v>
      </c>
      <c r="R154" s="200">
        <f>SUMIFS('Job Number'!$Q$2:$Q$290,'Job Number'!$A$2:$A$290,'Product Result'!R$1,'Job Number'!$E$2:$E$290,'Product Result'!$A$152)</f>
        <v>0</v>
      </c>
      <c r="S154" s="200">
        <f>SUMIFS('Job Number'!$Q$2:$Q$290,'Job Number'!$A$2:$A$290,'Product Result'!S$1,'Job Number'!$E$2:$E$290,'Product Result'!$A$152)</f>
        <v>0</v>
      </c>
      <c r="T154" s="200">
        <f>SUMIFS('Job Number'!$Q$2:$Q$290,'Job Number'!$A$2:$A$290,'Product Result'!T$1,'Job Number'!$E$2:$E$290,'Product Result'!$A$152)</f>
        <v>0</v>
      </c>
      <c r="U154" s="200">
        <f>SUMIFS('Job Number'!$Q$2:$Q$290,'Job Number'!$A$2:$A$290,'Product Result'!U$1,'Job Number'!$E$2:$E$290,'Product Result'!$A$152)</f>
        <v>0</v>
      </c>
      <c r="V154" s="200">
        <f>SUMIFS('Job Number'!$Q$2:$Q$290,'Job Number'!$A$2:$A$290,'Product Result'!V$1,'Job Number'!$E$2:$E$290,'Product Result'!$A$152)</f>
        <v>0</v>
      </c>
      <c r="W154" s="200">
        <f>SUMIFS('Job Number'!$Q$2:$Q$290,'Job Number'!$A$2:$A$290,'Product Result'!W$1,'Job Number'!$E$2:$E$290,'Product Result'!$A$152)</f>
        <v>0</v>
      </c>
      <c r="X154" s="200">
        <f>SUMIFS('Job Number'!$Q$2:$Q$290,'Job Number'!$A$2:$A$290,'Product Result'!X$1,'Job Number'!$E$2:$E$290,'Product Result'!$A$152)</f>
        <v>0</v>
      </c>
      <c r="Y154" s="200">
        <f>SUMIFS('Job Number'!$Q$2:$Q$290,'Job Number'!$A$2:$A$290,'Product Result'!Y$1,'Job Number'!$E$2:$E$290,'Product Result'!$A$152)</f>
        <v>0</v>
      </c>
      <c r="Z154" s="200">
        <f>SUMIFS('Job Number'!$Q$2:$Q$290,'Job Number'!$A$2:$A$290,'Product Result'!Z$1,'Job Number'!$E$2:$E$290,'Product Result'!$A$152)</f>
        <v>0</v>
      </c>
      <c r="AA154" s="200">
        <f>SUMIFS('Job Number'!$Q$2:$Q$290,'Job Number'!$A$2:$A$290,'Product Result'!AA$1,'Job Number'!$E$2:$E$290,'Product Result'!$A$152)</f>
        <v>0</v>
      </c>
      <c r="AB154" s="200">
        <f>SUMIFS('Job Number'!$Q$2:$Q$290,'Job Number'!$A$2:$A$290,'Product Result'!AB$1,'Job Number'!$E$2:$E$290,'Product Result'!$A$152)</f>
        <v>0</v>
      </c>
      <c r="AC154" s="200">
        <f>SUMIFS('Job Number'!$Q$2:$Q$290,'Job Number'!$A$2:$A$290,'Product Result'!AC$1,'Job Number'!$E$2:$E$290,'Product Result'!$A$152)</f>
        <v>0</v>
      </c>
      <c r="AD154" s="200">
        <f>SUMIFS('Job Number'!$Q$2:$Q$290,'Job Number'!$A$2:$A$290,'Product Result'!AD$1,'Job Number'!$E$2:$E$290,'Product Result'!$A$152)</f>
        <v>0</v>
      </c>
      <c r="AE154" s="200">
        <f>SUMIFS('Job Number'!$Q$2:$Q$290,'Job Number'!$A$2:$A$290,'Product Result'!AE$1,'Job Number'!$E$2:$E$290,'Product Result'!$A$152)</f>
        <v>0</v>
      </c>
      <c r="AF154" s="200">
        <f>SUMIFS('Job Number'!$Q$2:$Q$290,'Job Number'!$A$2:$A$290,'Product Result'!AF$1,'Job Number'!$E$2:$E$290,'Product Result'!$A$152)</f>
        <v>0</v>
      </c>
      <c r="AG154" s="200">
        <f>SUMIFS('Job Number'!$Q$2:$Q$290,'Job Number'!$A$2:$A$290,'Product Result'!AG$1,'Job Number'!$E$2:$E$290,'Product Result'!$A$152)</f>
        <v>0</v>
      </c>
      <c r="AH154" s="200">
        <f>SUMIFS('Job Number'!$Q$2:$Q$290,'Job Number'!$A$2:$A$290,'Product Result'!AH$1,'Job Number'!$E$2:$E$290,'Product Result'!$A$152)</f>
        <v>0</v>
      </c>
    </row>
    <row r="155" ht="15.75" spans="2:34">
      <c r="B155" s="228">
        <f>IFERROR(B154/B152,0)</f>
        <v>0</v>
      </c>
      <c r="C155" s="3" t="s">
        <v>49</v>
      </c>
      <c r="D155" s="223" t="str">
        <f t="shared" ref="D155:AH155" si="30">IFERROR(D154/D152,"")</f>
        <v/>
      </c>
      <c r="E155" s="223" t="str">
        <f t="shared" si="30"/>
        <v/>
      </c>
      <c r="F155" s="223" t="str">
        <f t="shared" si="30"/>
        <v/>
      </c>
      <c r="G155" s="223">
        <f t="shared" si="30"/>
        <v>0</v>
      </c>
      <c r="H155" s="223">
        <f t="shared" si="30"/>
        <v>0</v>
      </c>
      <c r="I155" s="223" t="str">
        <f t="shared" si="30"/>
        <v/>
      </c>
      <c r="J155" s="223" t="str">
        <f t="shared" si="30"/>
        <v/>
      </c>
      <c r="K155" s="223" t="str">
        <f t="shared" si="30"/>
        <v/>
      </c>
      <c r="L155" s="223" t="str">
        <f t="shared" si="30"/>
        <v/>
      </c>
      <c r="M155" s="223" t="str">
        <f t="shared" si="30"/>
        <v/>
      </c>
      <c r="N155" s="223" t="str">
        <f t="shared" si="30"/>
        <v/>
      </c>
      <c r="O155" s="223">
        <f t="shared" si="30"/>
        <v>0</v>
      </c>
      <c r="P155" s="223">
        <f t="shared" si="30"/>
        <v>0</v>
      </c>
      <c r="Q155" s="223">
        <f t="shared" si="30"/>
        <v>0</v>
      </c>
      <c r="R155" s="223">
        <f t="shared" si="30"/>
        <v>0</v>
      </c>
      <c r="S155" s="223" t="str">
        <f t="shared" si="30"/>
        <v/>
      </c>
      <c r="T155" s="223" t="str">
        <f t="shared" si="30"/>
        <v/>
      </c>
      <c r="U155" s="223">
        <f t="shared" si="30"/>
        <v>0</v>
      </c>
      <c r="V155" s="223">
        <f t="shared" si="30"/>
        <v>0</v>
      </c>
      <c r="W155" s="223">
        <f t="shared" si="30"/>
        <v>0</v>
      </c>
      <c r="X155" s="223" t="str">
        <f t="shared" si="30"/>
        <v/>
      </c>
      <c r="Y155" s="223" t="str">
        <f t="shared" si="30"/>
        <v/>
      </c>
      <c r="Z155" s="223" t="str">
        <f t="shared" si="30"/>
        <v/>
      </c>
      <c r="AA155" s="223" t="str">
        <f t="shared" si="30"/>
        <v/>
      </c>
      <c r="AB155" s="223">
        <f t="shared" si="30"/>
        <v>0</v>
      </c>
      <c r="AC155" s="223">
        <f t="shared" si="30"/>
        <v>0</v>
      </c>
      <c r="AD155" s="223">
        <f t="shared" si="30"/>
        <v>0</v>
      </c>
      <c r="AE155" s="223" t="str">
        <f t="shared" si="30"/>
        <v/>
      </c>
      <c r="AF155" s="223" t="str">
        <f t="shared" si="30"/>
        <v/>
      </c>
      <c r="AG155" s="223" t="str">
        <f t="shared" si="30"/>
        <v/>
      </c>
      <c r="AH155" s="223" t="str">
        <f t="shared" si="30"/>
        <v/>
      </c>
    </row>
    <row r="156" ht="15.75" spans="4:34"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4"/>
      <c r="AC156" s="224"/>
      <c r="AD156" s="224"/>
      <c r="AE156" s="224"/>
      <c r="AF156" s="224"/>
      <c r="AG156" s="224"/>
      <c r="AH156" s="224"/>
    </row>
    <row r="157" spans="1:34">
      <c r="A157" s="226" t="str">
        <f>'FG TYPE'!B38</f>
        <v>W03-25050003-Y</v>
      </c>
      <c r="B157" s="222">
        <f>SUM(D157:AG157)</f>
        <v>338434</v>
      </c>
      <c r="C157" s="3" t="s">
        <v>46</v>
      </c>
      <c r="D157" s="200">
        <f>SUMIFS('Job Number'!$K$2:$K$290,'Job Number'!$A$2:$A$290,'Product Result'!D$1,'Job Number'!$E$2:$E$290,'Product Result'!$A$157)</f>
        <v>7700</v>
      </c>
      <c r="E157" s="200">
        <f>SUMIFS('Job Number'!$K$2:$K$290,'Job Number'!$A$2:$A$290,'Product Result'!E$1,'Job Number'!$E$2:$E$290,'Product Result'!$A$157)</f>
        <v>0</v>
      </c>
      <c r="F157" s="200">
        <f>SUMIFS('Job Number'!$K$2:$K$290,'Job Number'!$A$2:$A$290,'Product Result'!F$1,'Job Number'!$E$2:$E$290,'Product Result'!$A$157)</f>
        <v>0</v>
      </c>
      <c r="G157" s="200">
        <f>SUMIFS('Job Number'!$K$2:$K$290,'Job Number'!$A$2:$A$290,'Product Result'!G$1,'Job Number'!$E$2:$E$290,'Product Result'!$A$157)</f>
        <v>22419</v>
      </c>
      <c r="H157" s="200">
        <f>SUMIFS('Job Number'!$K$2:$K$290,'Job Number'!$A$2:$A$290,'Product Result'!H$1,'Job Number'!$E$2:$E$290,'Product Result'!$A$157)</f>
        <v>0</v>
      </c>
      <c r="I157" s="200">
        <f>SUMIFS('Job Number'!$K$2:$K$290,'Job Number'!$A$2:$A$290,'Product Result'!I$1,'Job Number'!$E$2:$E$290,'Product Result'!$A$157)</f>
        <v>23614</v>
      </c>
      <c r="J157" s="200">
        <f>SUMIFS('Job Number'!$K$2:$K$290,'Job Number'!$A$2:$A$290,'Product Result'!J$1,'Job Number'!$E$2:$E$290,'Product Result'!$A$157)</f>
        <v>23650</v>
      </c>
      <c r="K157" s="200">
        <f>SUMIFS('Job Number'!$K$2:$K$290,'Job Number'!$A$2:$A$290,'Product Result'!K$1,'Job Number'!$E$2:$E$290,'Product Result'!$A$157)</f>
        <v>3976</v>
      </c>
      <c r="L157" s="200">
        <f>SUMIFS('Job Number'!$K$2:$K$290,'Job Number'!$A$2:$A$290,'Product Result'!L$1,'Job Number'!$E$2:$E$290,'Product Result'!$A$157)</f>
        <v>9820</v>
      </c>
      <c r="M157" s="200">
        <f>SUMIFS('Job Number'!$K$2:$K$290,'Job Number'!$A$2:$A$290,'Product Result'!M$1,'Job Number'!$E$2:$E$290,'Product Result'!$A$157)</f>
        <v>0</v>
      </c>
      <c r="N157" s="200">
        <f>SUMIFS('Job Number'!$K$2:$K$290,'Job Number'!$A$2:$A$290,'Product Result'!N$1,'Job Number'!$E$2:$E$290,'Product Result'!$A$157)</f>
        <v>0</v>
      </c>
      <c r="O157" s="200">
        <f>SUMIFS('Job Number'!$K$2:$K$290,'Job Number'!$A$2:$A$290,'Product Result'!O$1,'Job Number'!$E$2:$E$290,'Product Result'!$A$157)</f>
        <v>25324</v>
      </c>
      <c r="P157" s="200">
        <f>SUMIFS('Job Number'!$K$2:$K$290,'Job Number'!$A$2:$A$290,'Product Result'!P$1,'Job Number'!$E$2:$E$290,'Product Result'!$A$157)</f>
        <v>8614</v>
      </c>
      <c r="Q157" s="200">
        <f>SUMIFS('Job Number'!$K$2:$K$290,'Job Number'!$A$2:$A$290,'Product Result'!Q$1,'Job Number'!$E$2:$E$290,'Product Result'!$A$157)</f>
        <v>28319</v>
      </c>
      <c r="R157" s="200">
        <f>SUMIFS('Job Number'!$K$2:$K$290,'Job Number'!$A$2:$A$290,'Product Result'!R$1,'Job Number'!$E$2:$E$290,'Product Result'!$A$157)</f>
        <v>26580</v>
      </c>
      <c r="S157" s="200">
        <f>SUMIFS('Job Number'!$K$2:$K$290,'Job Number'!$A$2:$A$290,'Product Result'!S$1,'Job Number'!$E$2:$E$290,'Product Result'!$A$157)</f>
        <v>17034</v>
      </c>
      <c r="T157" s="200">
        <f>SUMIFS('Job Number'!$K$2:$K$290,'Job Number'!$A$2:$A$290,'Product Result'!T$1,'Job Number'!$E$2:$E$290,'Product Result'!$A$157)</f>
        <v>0</v>
      </c>
      <c r="U157" s="200">
        <f>SUMIFS('Job Number'!$K$2:$K$290,'Job Number'!$A$2:$A$290,'Product Result'!U$1,'Job Number'!$E$2:$E$290,'Product Result'!$A$157)</f>
        <v>0</v>
      </c>
      <c r="V157" s="200">
        <f>SUMIFS('Job Number'!$K$2:$K$290,'Job Number'!$A$2:$A$290,'Product Result'!V$1,'Job Number'!$E$2:$E$290,'Product Result'!$A$157)</f>
        <v>26780</v>
      </c>
      <c r="W157" s="200">
        <f>SUMIFS('Job Number'!$K$2:$K$290,'Job Number'!$A$2:$A$290,'Product Result'!W$1,'Job Number'!$E$2:$E$290,'Product Result'!$A$157)</f>
        <v>28190</v>
      </c>
      <c r="X157" s="200">
        <f>SUMIFS('Job Number'!$K$2:$K$290,'Job Number'!$A$2:$A$290,'Product Result'!X$1,'Job Number'!$E$2:$E$290,'Product Result'!$A$157)</f>
        <v>24763</v>
      </c>
      <c r="Y157" s="200">
        <f>SUMIFS('Job Number'!$K$2:$K$290,'Job Number'!$A$2:$A$290,'Product Result'!Y$1,'Job Number'!$E$2:$E$290,'Product Result'!$A$157)</f>
        <v>26120</v>
      </c>
      <c r="Z157" s="200">
        <f>SUMIFS('Job Number'!$K$2:$K$290,'Job Number'!$A$2:$A$290,'Product Result'!Z$1,'Job Number'!$E$2:$E$290,'Product Result'!$A$157)</f>
        <v>0</v>
      </c>
      <c r="AA157" s="200">
        <f>SUMIFS('Job Number'!$K$2:$K$290,'Job Number'!$A$2:$A$290,'Product Result'!AA$1,'Job Number'!$E$2:$E$290,'Product Result'!$A$157)</f>
        <v>0</v>
      </c>
      <c r="AB157" s="200">
        <f>SUMIFS('Job Number'!$K$2:$K$290,'Job Number'!$A$2:$A$290,'Product Result'!AB$1,'Job Number'!$E$2:$E$290,'Product Result'!$A$157)</f>
        <v>0</v>
      </c>
      <c r="AC157" s="200">
        <f>SUMIFS('Job Number'!$K$2:$K$290,'Job Number'!$A$2:$A$290,'Product Result'!AC$1,'Job Number'!$E$2:$E$290,'Product Result'!$A$157)</f>
        <v>26903</v>
      </c>
      <c r="AD157" s="200">
        <f>SUMIFS('Job Number'!$K$2:$K$290,'Job Number'!$A$2:$A$290,'Product Result'!AD$1,'Job Number'!$E$2:$E$290,'Product Result'!$A$157)</f>
        <v>0</v>
      </c>
      <c r="AE157" s="200">
        <f>SUMIFS('Job Number'!$K$2:$K$290,'Job Number'!$A$2:$A$290,'Product Result'!AE$1,'Job Number'!$E$2:$E$290,'Product Result'!$A$157)</f>
        <v>8628</v>
      </c>
      <c r="AF157" s="200">
        <f>SUMIFS('Job Number'!$K$2:$K$290,'Job Number'!$A$2:$A$290,'Product Result'!AF$1,'Job Number'!$E$2:$E$290,'Product Result'!$A$157)</f>
        <v>0</v>
      </c>
      <c r="AG157" s="200">
        <f>SUMIFS('Job Number'!$K$2:$K$290,'Job Number'!$A$2:$A$290,'Product Result'!AG$1,'Job Number'!$E$2:$E$290,'Product Result'!$A$157)</f>
        <v>0</v>
      </c>
      <c r="AH157" s="200">
        <f>SUMIFS('Job Number'!$K$2:$K$290,'Job Number'!$A$2:$A$290,'Product Result'!AH$1,'Job Number'!$E$2:$E$290,'Product Result'!$A$157)</f>
        <v>0</v>
      </c>
    </row>
    <row r="158" spans="1:34">
      <c r="A158" s="226" t="str">
        <f>'FG TYPE'!C38</f>
        <v>MK83</v>
      </c>
      <c r="B158" s="221">
        <f>IFERROR(B157/#REF!,0)</f>
        <v>0</v>
      </c>
      <c r="C158" s="3" t="s">
        <v>47</v>
      </c>
      <c r="D158" s="9" t="str">
        <f>IFERROR(D157/#REF!,"")</f>
        <v/>
      </c>
      <c r="E158" s="9" t="str">
        <f>IFERROR(E157/#REF!,"")</f>
        <v/>
      </c>
      <c r="F158" s="9" t="str">
        <f>IFERROR(F157/#REF!,"")</f>
        <v/>
      </c>
      <c r="G158" s="9" t="str">
        <f>IFERROR(G157/#REF!,"")</f>
        <v/>
      </c>
      <c r="H158" s="9" t="str">
        <f>IFERROR(H157/#REF!,"")</f>
        <v/>
      </c>
      <c r="I158" s="9" t="str">
        <f>IFERROR(I157/#REF!,"")</f>
        <v/>
      </c>
      <c r="J158" s="9" t="str">
        <f>IFERROR(J157/#REF!,"")</f>
        <v/>
      </c>
      <c r="K158" s="9" t="str">
        <f>IFERROR(K157/#REF!,"")</f>
        <v/>
      </c>
      <c r="L158" s="9" t="str">
        <f>IFERROR(L157/#REF!,"")</f>
        <v/>
      </c>
      <c r="M158" s="9" t="str">
        <f>IFERROR(M157/#REF!,"")</f>
        <v/>
      </c>
      <c r="N158" s="9" t="str">
        <f>IFERROR(N157/#REF!,"")</f>
        <v/>
      </c>
      <c r="O158" s="9" t="str">
        <f>IFERROR(O157/#REF!,"")</f>
        <v/>
      </c>
      <c r="P158" s="9" t="str">
        <f>IFERROR(P157/#REF!,"")</f>
        <v/>
      </c>
      <c r="Q158" s="9" t="str">
        <f>IFERROR(Q157/#REF!,"")</f>
        <v/>
      </c>
      <c r="R158" s="9" t="str">
        <f>IFERROR(R157/#REF!,"")</f>
        <v/>
      </c>
      <c r="S158" s="9" t="str">
        <f>IFERROR(S157/#REF!,"")</f>
        <v/>
      </c>
      <c r="T158" s="9" t="str">
        <f>IFERROR(T157/#REF!,"")</f>
        <v/>
      </c>
      <c r="U158" s="9" t="str">
        <f>IFERROR(U157/#REF!,"")</f>
        <v/>
      </c>
      <c r="V158" s="9" t="str">
        <f>IFERROR(V157/#REF!,"")</f>
        <v/>
      </c>
      <c r="W158" s="9" t="str">
        <f>IFERROR(W157/#REF!,"")</f>
        <v/>
      </c>
      <c r="X158" s="9" t="str">
        <f>IFERROR(X157/#REF!,"")</f>
        <v/>
      </c>
      <c r="Y158" s="9" t="str">
        <f>IFERROR(Y157/#REF!,"")</f>
        <v/>
      </c>
      <c r="Z158" s="9" t="str">
        <f>IFERROR(Z157/#REF!,"")</f>
        <v/>
      </c>
      <c r="AA158" s="9" t="str">
        <f>IFERROR(AA157/#REF!,"")</f>
        <v/>
      </c>
      <c r="AB158" s="9" t="str">
        <f>IFERROR(AB157/#REF!,"")</f>
        <v/>
      </c>
      <c r="AC158" s="9" t="str">
        <f>IFERROR(AC157/#REF!,"")</f>
        <v/>
      </c>
      <c r="AD158" s="9" t="str">
        <f>IFERROR(AD157/#REF!,"")</f>
        <v/>
      </c>
      <c r="AE158" s="9" t="str">
        <f>IFERROR(AE157/#REF!,"")</f>
        <v/>
      </c>
      <c r="AF158" s="9" t="str">
        <f>IFERROR(AF157/#REF!,"")</f>
        <v/>
      </c>
      <c r="AG158" s="9" t="str">
        <f>IFERROR(AG157/#REF!,"")</f>
        <v/>
      </c>
      <c r="AH158" s="9" t="str">
        <f>IFERROR(AH157/#REF!,"")</f>
        <v/>
      </c>
    </row>
    <row r="159" spans="2:34">
      <c r="B159" s="222">
        <f>SUM(D159:AG159)-AG159-Z159-S159-L159</f>
        <v>0</v>
      </c>
      <c r="C159" s="3" t="s">
        <v>48</v>
      </c>
      <c r="D159" s="200">
        <f>SUMIFS('Job Number'!$Q$2:$Q$290,'Job Number'!$A$2:$A$290,'Product Result'!D$1,'Job Number'!$E$2:$E$290,'Product Result'!$A$157)</f>
        <v>0</v>
      </c>
      <c r="E159" s="200">
        <f>SUMIFS('Job Number'!$Q$2:$Q$290,'Job Number'!$A$2:$A$290,'Product Result'!E$1,'Job Number'!$E$2:$E$290,'Product Result'!$A$157)</f>
        <v>0</v>
      </c>
      <c r="F159" s="200">
        <f>SUMIFS('Job Number'!$Q$2:$Q$290,'Job Number'!$A$2:$A$290,'Product Result'!F$1,'Job Number'!$E$2:$E$290,'Product Result'!$A$157)</f>
        <v>0</v>
      </c>
      <c r="G159" s="200">
        <f>SUMIFS('Job Number'!$Q$2:$Q$290,'Job Number'!$A$2:$A$290,'Product Result'!G$1,'Job Number'!$E$2:$E$290,'Product Result'!$A$157)</f>
        <v>0</v>
      </c>
      <c r="H159" s="200">
        <f>SUMIFS('Job Number'!$Q$2:$Q$290,'Job Number'!$A$2:$A$290,'Product Result'!H$1,'Job Number'!$E$2:$E$290,'Product Result'!$A$157)</f>
        <v>0</v>
      </c>
      <c r="I159" s="200">
        <f>SUMIFS('Job Number'!$Q$2:$Q$290,'Job Number'!$A$2:$A$290,'Product Result'!I$1,'Job Number'!$E$2:$E$290,'Product Result'!$A$157)</f>
        <v>0</v>
      </c>
      <c r="J159" s="200">
        <f>SUMIFS('Job Number'!$Q$2:$Q$290,'Job Number'!$A$2:$A$290,'Product Result'!J$1,'Job Number'!$E$2:$E$290,'Product Result'!$A$157)</f>
        <v>0</v>
      </c>
      <c r="K159" s="200">
        <f>SUMIFS('Job Number'!$Q$2:$Q$290,'Job Number'!$A$2:$A$290,'Product Result'!K$1,'Job Number'!$E$2:$E$290,'Product Result'!$A$157)</f>
        <v>0</v>
      </c>
      <c r="L159" s="200">
        <f>SUMIFS('Job Number'!$Q$2:$Q$290,'Job Number'!$A$2:$A$290,'Product Result'!L$1,'Job Number'!$E$2:$E$290,'Product Result'!$A$157)</f>
        <v>0</v>
      </c>
      <c r="M159" s="200">
        <f>SUMIFS('Job Number'!$Q$2:$Q$290,'Job Number'!$A$2:$A$290,'Product Result'!M$1,'Job Number'!$E$2:$E$290,'Product Result'!$A$157)</f>
        <v>0</v>
      </c>
      <c r="N159" s="200">
        <f>SUMIFS('Job Number'!$Q$2:$Q$290,'Job Number'!$A$2:$A$290,'Product Result'!N$1,'Job Number'!$E$2:$E$290,'Product Result'!$A$157)</f>
        <v>0</v>
      </c>
      <c r="O159" s="200">
        <f>SUMIFS('Job Number'!$Q$2:$Q$290,'Job Number'!$A$2:$A$290,'Product Result'!O$1,'Job Number'!$E$2:$E$290,'Product Result'!$A$157)</f>
        <v>0</v>
      </c>
      <c r="P159" s="200">
        <f>SUMIFS('Job Number'!$Q$2:$Q$290,'Job Number'!$A$2:$A$290,'Product Result'!P$1,'Job Number'!$E$2:$E$290,'Product Result'!$A$157)</f>
        <v>0</v>
      </c>
      <c r="Q159" s="200">
        <f>SUMIFS('Job Number'!$Q$2:$Q$290,'Job Number'!$A$2:$A$290,'Product Result'!Q$1,'Job Number'!$E$2:$E$290,'Product Result'!$A$157)</f>
        <v>0</v>
      </c>
      <c r="R159" s="200">
        <f>SUMIFS('Job Number'!$Q$2:$Q$290,'Job Number'!$A$2:$A$290,'Product Result'!R$1,'Job Number'!$E$2:$E$290,'Product Result'!$A$157)</f>
        <v>0</v>
      </c>
      <c r="S159" s="200">
        <f>SUMIFS('Job Number'!$Q$2:$Q$290,'Job Number'!$A$2:$A$290,'Product Result'!S$1,'Job Number'!$E$2:$E$290,'Product Result'!$A$157)</f>
        <v>0</v>
      </c>
      <c r="T159" s="200">
        <f>SUMIFS('Job Number'!$Q$2:$Q$290,'Job Number'!$A$2:$A$290,'Product Result'!T$1,'Job Number'!$E$2:$E$290,'Product Result'!$A$157)</f>
        <v>0</v>
      </c>
      <c r="U159" s="200">
        <f>SUMIFS('Job Number'!$Q$2:$Q$290,'Job Number'!$A$2:$A$290,'Product Result'!U$1,'Job Number'!$E$2:$E$290,'Product Result'!$A$157)</f>
        <v>0</v>
      </c>
      <c r="V159" s="200">
        <f>SUMIFS('Job Number'!$Q$2:$Q$290,'Job Number'!$A$2:$A$290,'Product Result'!V$1,'Job Number'!$E$2:$E$290,'Product Result'!$A$157)</f>
        <v>0</v>
      </c>
      <c r="W159" s="200">
        <f>SUMIFS('Job Number'!$Q$2:$Q$290,'Job Number'!$A$2:$A$290,'Product Result'!W$1,'Job Number'!$E$2:$E$290,'Product Result'!$A$157)</f>
        <v>0</v>
      </c>
      <c r="X159" s="200">
        <f>SUMIFS('Job Number'!$Q$2:$Q$290,'Job Number'!$A$2:$A$290,'Product Result'!X$1,'Job Number'!$E$2:$E$290,'Product Result'!$A$157)</f>
        <v>0</v>
      </c>
      <c r="Y159" s="200">
        <f>SUMIFS('Job Number'!$Q$2:$Q$290,'Job Number'!$A$2:$A$290,'Product Result'!Y$1,'Job Number'!$E$2:$E$290,'Product Result'!$A$157)</f>
        <v>0</v>
      </c>
      <c r="Z159" s="200">
        <f>SUMIFS('Job Number'!$Q$2:$Q$290,'Job Number'!$A$2:$A$290,'Product Result'!Z$1,'Job Number'!$E$2:$E$290,'Product Result'!$A$157)</f>
        <v>0</v>
      </c>
      <c r="AA159" s="200">
        <f>SUMIFS('Job Number'!$Q$2:$Q$290,'Job Number'!$A$2:$A$290,'Product Result'!AA$1,'Job Number'!$E$2:$E$290,'Product Result'!$A$157)</f>
        <v>0</v>
      </c>
      <c r="AB159" s="200">
        <f>SUMIFS('Job Number'!$Q$2:$Q$290,'Job Number'!$A$2:$A$290,'Product Result'!AB$1,'Job Number'!$E$2:$E$290,'Product Result'!$A$157)</f>
        <v>0</v>
      </c>
      <c r="AC159" s="200">
        <f>SUMIFS('Job Number'!$Q$2:$Q$290,'Job Number'!$A$2:$A$290,'Product Result'!AC$1,'Job Number'!$E$2:$E$290,'Product Result'!$A$157)</f>
        <v>0</v>
      </c>
      <c r="AD159" s="200">
        <f>SUMIFS('Job Number'!$Q$2:$Q$290,'Job Number'!$A$2:$A$290,'Product Result'!AD$1,'Job Number'!$E$2:$E$290,'Product Result'!$A$157)</f>
        <v>0</v>
      </c>
      <c r="AE159" s="200">
        <f>SUMIFS('Job Number'!$Q$2:$Q$290,'Job Number'!$A$2:$A$290,'Product Result'!AE$1,'Job Number'!$E$2:$E$290,'Product Result'!$A$157)</f>
        <v>0</v>
      </c>
      <c r="AF159" s="200">
        <f>SUMIFS('Job Number'!$Q$2:$Q$290,'Job Number'!$A$2:$A$290,'Product Result'!AF$1,'Job Number'!$E$2:$E$290,'Product Result'!$A$157)</f>
        <v>0</v>
      </c>
      <c r="AG159" s="200">
        <f>SUMIFS('Job Number'!$Q$2:$Q$290,'Job Number'!$A$2:$A$290,'Product Result'!AG$1,'Job Number'!$E$2:$E$290,'Product Result'!$A$157)</f>
        <v>0</v>
      </c>
      <c r="AH159" s="200">
        <f>SUMIFS('Job Number'!$Q$2:$Q$290,'Job Number'!$A$2:$A$290,'Product Result'!AH$1,'Job Number'!$E$2:$E$290,'Product Result'!$A$157)</f>
        <v>0</v>
      </c>
    </row>
    <row r="160" ht="15.75" spans="2:34">
      <c r="B160" s="228">
        <f>IFERROR(B159/B157,0)</f>
        <v>0</v>
      </c>
      <c r="C160" s="3" t="s">
        <v>49</v>
      </c>
      <c r="D160" s="223">
        <f t="shared" ref="D160:AH160" si="31">IFERROR(D159/D157,"")</f>
        <v>0</v>
      </c>
      <c r="E160" s="223" t="str">
        <f t="shared" si="31"/>
        <v/>
      </c>
      <c r="F160" s="223" t="str">
        <f t="shared" si="31"/>
        <v/>
      </c>
      <c r="G160" s="223">
        <f t="shared" si="31"/>
        <v>0</v>
      </c>
      <c r="H160" s="223" t="str">
        <f t="shared" si="31"/>
        <v/>
      </c>
      <c r="I160" s="223">
        <f t="shared" si="31"/>
        <v>0</v>
      </c>
      <c r="J160" s="223">
        <f t="shared" si="31"/>
        <v>0</v>
      </c>
      <c r="K160" s="223">
        <f t="shared" si="31"/>
        <v>0</v>
      </c>
      <c r="L160" s="223">
        <f t="shared" si="31"/>
        <v>0</v>
      </c>
      <c r="M160" s="223" t="str">
        <f t="shared" si="31"/>
        <v/>
      </c>
      <c r="N160" s="223" t="str">
        <f t="shared" si="31"/>
        <v/>
      </c>
      <c r="O160" s="223">
        <f t="shared" si="31"/>
        <v>0</v>
      </c>
      <c r="P160" s="223">
        <f t="shared" si="31"/>
        <v>0</v>
      </c>
      <c r="Q160" s="223">
        <f t="shared" si="31"/>
        <v>0</v>
      </c>
      <c r="R160" s="223">
        <f t="shared" si="31"/>
        <v>0</v>
      </c>
      <c r="S160" s="223">
        <f t="shared" si="31"/>
        <v>0</v>
      </c>
      <c r="T160" s="223" t="str">
        <f t="shared" si="31"/>
        <v/>
      </c>
      <c r="U160" s="223" t="str">
        <f t="shared" si="31"/>
        <v/>
      </c>
      <c r="V160" s="223">
        <f t="shared" si="31"/>
        <v>0</v>
      </c>
      <c r="W160" s="223">
        <f t="shared" si="31"/>
        <v>0</v>
      </c>
      <c r="X160" s="223">
        <f t="shared" si="31"/>
        <v>0</v>
      </c>
      <c r="Y160" s="223">
        <f t="shared" si="31"/>
        <v>0</v>
      </c>
      <c r="Z160" s="223" t="str">
        <f t="shared" si="31"/>
        <v/>
      </c>
      <c r="AA160" s="223" t="str">
        <f t="shared" si="31"/>
        <v/>
      </c>
      <c r="AB160" s="223" t="str">
        <f t="shared" si="31"/>
        <v/>
      </c>
      <c r="AC160" s="223">
        <f t="shared" si="31"/>
        <v>0</v>
      </c>
      <c r="AD160" s="223" t="str">
        <f t="shared" si="31"/>
        <v/>
      </c>
      <c r="AE160" s="223">
        <f t="shared" si="31"/>
        <v>0</v>
      </c>
      <c r="AF160" s="223" t="str">
        <f t="shared" si="31"/>
        <v/>
      </c>
      <c r="AG160" s="223" t="str">
        <f t="shared" si="31"/>
        <v/>
      </c>
      <c r="AH160" s="223" t="str">
        <f t="shared" si="31"/>
        <v/>
      </c>
    </row>
    <row r="161" ht="15.75" spans="4:34"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224"/>
      <c r="Z161" s="224"/>
      <c r="AA161" s="224"/>
      <c r="AB161" s="224"/>
      <c r="AC161" s="224"/>
      <c r="AD161" s="224"/>
      <c r="AE161" s="224"/>
      <c r="AF161" s="224"/>
      <c r="AG161" s="224"/>
      <c r="AH161" s="224"/>
    </row>
    <row r="162" spans="1:34">
      <c r="A162" s="226" t="str">
        <f>'FG TYPE'!B39</f>
        <v>W03-00030005-Y</v>
      </c>
      <c r="B162" s="222">
        <f>SUM(D162:AG162)</f>
        <v>42057</v>
      </c>
      <c r="C162" s="3" t="s">
        <v>46</v>
      </c>
      <c r="D162" s="200">
        <f>SUMIFS('Job Number'!$K$2:$K$290,'Job Number'!$A$2:$A$290,'Product Result'!D$1,'Job Number'!$E$2:$E$290,'Product Result'!$A$162)</f>
        <v>0</v>
      </c>
      <c r="E162" s="200">
        <f>SUMIFS('Job Number'!$K$2:$K$290,'Job Number'!$A$2:$A$290,'Product Result'!E$1,'Job Number'!$E$2:$E$290,'Product Result'!$A$162)</f>
        <v>0</v>
      </c>
      <c r="F162" s="200">
        <f>SUMIFS('Job Number'!$K$2:$K$290,'Job Number'!$A$2:$A$290,'Product Result'!F$1,'Job Number'!$E$2:$E$290,'Product Result'!$A$162)</f>
        <v>0</v>
      </c>
      <c r="G162" s="200">
        <f>SUMIFS('Job Number'!$K$2:$K$290,'Job Number'!$A$2:$A$290,'Product Result'!G$1,'Job Number'!$E$2:$E$290,'Product Result'!$A$162)</f>
        <v>0</v>
      </c>
      <c r="H162" s="200">
        <f>SUMIFS('Job Number'!$K$2:$K$290,'Job Number'!$A$2:$A$290,'Product Result'!H$1,'Job Number'!$E$2:$E$290,'Product Result'!$A$162)</f>
        <v>0</v>
      </c>
      <c r="I162" s="200">
        <f>SUMIFS('Job Number'!$K$2:$K$290,'Job Number'!$A$2:$A$290,'Product Result'!I$1,'Job Number'!$E$2:$E$290,'Product Result'!$A$162)</f>
        <v>23000</v>
      </c>
      <c r="J162" s="200">
        <f>SUMIFS('Job Number'!$K$2:$K$290,'Job Number'!$A$2:$A$290,'Product Result'!J$1,'Job Number'!$E$2:$E$290,'Product Result'!$A$162)</f>
        <v>0</v>
      </c>
      <c r="K162" s="200">
        <f>SUMIFS('Job Number'!$K$2:$K$290,'Job Number'!$A$2:$A$290,'Product Result'!K$1,'Job Number'!$E$2:$E$290,'Product Result'!$A$162)</f>
        <v>0</v>
      </c>
      <c r="L162" s="200">
        <f>SUMIFS('Job Number'!$K$2:$K$290,'Job Number'!$A$2:$A$290,'Product Result'!L$1,'Job Number'!$E$2:$E$290,'Product Result'!$A$162)</f>
        <v>0</v>
      </c>
      <c r="M162" s="200">
        <f>SUMIFS('Job Number'!$K$2:$K$290,'Job Number'!$A$2:$A$290,'Product Result'!M$1,'Job Number'!$E$2:$E$290,'Product Result'!$A$162)</f>
        <v>0</v>
      </c>
      <c r="N162" s="200">
        <f>SUMIFS('Job Number'!$K$2:$K$290,'Job Number'!$A$2:$A$290,'Product Result'!N$1,'Job Number'!$E$2:$E$290,'Product Result'!$A$162)</f>
        <v>0</v>
      </c>
      <c r="O162" s="200">
        <f>SUMIFS('Job Number'!$K$2:$K$290,'Job Number'!$A$2:$A$290,'Product Result'!O$1,'Job Number'!$E$2:$E$290,'Product Result'!$A$162)</f>
        <v>0</v>
      </c>
      <c r="P162" s="200">
        <f>SUMIFS('Job Number'!$K$2:$K$290,'Job Number'!$A$2:$A$290,'Product Result'!P$1,'Job Number'!$E$2:$E$290,'Product Result'!$A$162)</f>
        <v>0</v>
      </c>
      <c r="Q162" s="200">
        <f>SUMIFS('Job Number'!$K$2:$K$290,'Job Number'!$A$2:$A$290,'Product Result'!Q$1,'Job Number'!$E$2:$E$290,'Product Result'!$A$162)</f>
        <v>0</v>
      </c>
      <c r="R162" s="200">
        <f>SUMIFS('Job Number'!$K$2:$K$290,'Job Number'!$A$2:$A$290,'Product Result'!R$1,'Job Number'!$E$2:$E$290,'Product Result'!$A$162)</f>
        <v>0</v>
      </c>
      <c r="S162" s="200">
        <f>SUMIFS('Job Number'!$K$2:$K$290,'Job Number'!$A$2:$A$290,'Product Result'!S$1,'Job Number'!$E$2:$E$290,'Product Result'!$A$162)</f>
        <v>13607</v>
      </c>
      <c r="T162" s="200">
        <f>SUMIFS('Job Number'!$K$2:$K$290,'Job Number'!$A$2:$A$290,'Product Result'!T$1,'Job Number'!$E$2:$E$290,'Product Result'!$A$162)</f>
        <v>0</v>
      </c>
      <c r="U162" s="200">
        <f>SUMIFS('Job Number'!$K$2:$K$290,'Job Number'!$A$2:$A$290,'Product Result'!U$1,'Job Number'!$E$2:$E$290,'Product Result'!$A$162)</f>
        <v>5450</v>
      </c>
      <c r="V162" s="200">
        <f>SUMIFS('Job Number'!$K$2:$K$290,'Job Number'!$A$2:$A$290,'Product Result'!V$1,'Job Number'!$E$2:$E$290,'Product Result'!$A$162)</f>
        <v>0</v>
      </c>
      <c r="W162" s="200">
        <f>SUMIFS('Job Number'!$K$2:$K$290,'Job Number'!$A$2:$A$290,'Product Result'!W$1,'Job Number'!$E$2:$E$290,'Product Result'!$A$162)</f>
        <v>0</v>
      </c>
      <c r="X162" s="200">
        <f>SUMIFS('Job Number'!$K$2:$K$290,'Job Number'!$A$2:$A$290,'Product Result'!X$1,'Job Number'!$E$2:$E$290,'Product Result'!$A$162)</f>
        <v>0</v>
      </c>
      <c r="Y162" s="200">
        <f>SUMIFS('Job Number'!$K$2:$K$290,'Job Number'!$A$2:$A$290,'Product Result'!Y$1,'Job Number'!$E$2:$E$290,'Product Result'!$A$162)</f>
        <v>0</v>
      </c>
      <c r="Z162" s="200">
        <f>SUMIFS('Job Number'!$K$2:$K$290,'Job Number'!$A$2:$A$290,'Product Result'!Z$1,'Job Number'!$E$2:$E$290,'Product Result'!$A$162)</f>
        <v>0</v>
      </c>
      <c r="AA162" s="200">
        <f>SUMIFS('Job Number'!$K$2:$K$290,'Job Number'!$A$2:$A$290,'Product Result'!AA$1,'Job Number'!$E$2:$E$290,'Product Result'!$A$162)</f>
        <v>0</v>
      </c>
      <c r="AB162" s="200">
        <f>SUMIFS('Job Number'!$K$2:$K$290,'Job Number'!$A$2:$A$290,'Product Result'!AB$1,'Job Number'!$E$2:$E$290,'Product Result'!$A$162)</f>
        <v>0</v>
      </c>
      <c r="AC162" s="200">
        <f>SUMIFS('Job Number'!$K$2:$K$290,'Job Number'!$A$2:$A$290,'Product Result'!AC$1,'Job Number'!$E$2:$E$290,'Product Result'!$A$162)</f>
        <v>0</v>
      </c>
      <c r="AD162" s="200">
        <f>SUMIFS('Job Number'!$K$2:$K$290,'Job Number'!$A$2:$A$290,'Product Result'!AD$1,'Job Number'!$E$2:$E$290,'Product Result'!$A$162)</f>
        <v>0</v>
      </c>
      <c r="AE162" s="200">
        <f>SUMIFS('Job Number'!$K$2:$K$290,'Job Number'!$A$2:$A$290,'Product Result'!AE$1,'Job Number'!$E$2:$E$290,'Product Result'!$A$162)</f>
        <v>0</v>
      </c>
      <c r="AF162" s="200">
        <f>SUMIFS('Job Number'!$K$2:$K$290,'Job Number'!$A$2:$A$290,'Product Result'!AF$1,'Job Number'!$E$2:$E$290,'Product Result'!$A$162)</f>
        <v>0</v>
      </c>
      <c r="AG162" s="200">
        <f>SUMIFS('Job Number'!$K$2:$K$290,'Job Number'!$A$2:$A$290,'Product Result'!AG$1,'Job Number'!$E$2:$E$290,'Product Result'!$A$162)</f>
        <v>0</v>
      </c>
      <c r="AH162" s="200">
        <f>SUMIFS('Job Number'!$K$2:$K$290,'Job Number'!$A$2:$A$290,'Product Result'!AH$1,'Job Number'!$E$2:$E$290,'Product Result'!$A$162)</f>
        <v>0</v>
      </c>
    </row>
    <row r="163" spans="1:34">
      <c r="A163" s="226" t="str">
        <f>'FG TYPE'!C39</f>
        <v>MK09</v>
      </c>
      <c r="B163" s="221">
        <f>IFERROR(B162/#REF!,0)</f>
        <v>0</v>
      </c>
      <c r="C163" s="3" t="s">
        <v>47</v>
      </c>
      <c r="D163" s="9" t="str">
        <f>IFERROR(D162/#REF!,"")</f>
        <v/>
      </c>
      <c r="E163" s="9" t="str">
        <f>IFERROR(E162/#REF!,"")</f>
        <v/>
      </c>
      <c r="F163" s="9" t="str">
        <f>IFERROR(F162/#REF!,"")</f>
        <v/>
      </c>
      <c r="G163" s="9" t="str">
        <f>IFERROR(G162/#REF!,"")</f>
        <v/>
      </c>
      <c r="H163" s="9" t="str">
        <f>IFERROR(H162/#REF!,"")</f>
        <v/>
      </c>
      <c r="I163" s="9" t="str">
        <f>IFERROR(I162/#REF!,"")</f>
        <v/>
      </c>
      <c r="J163" s="9" t="str">
        <f>IFERROR(J162/#REF!,"")</f>
        <v/>
      </c>
      <c r="K163" s="9" t="str">
        <f>IFERROR(K162/#REF!,"")</f>
        <v/>
      </c>
      <c r="L163" s="9" t="str">
        <f>IFERROR(L162/#REF!,"")</f>
        <v/>
      </c>
      <c r="M163" s="9" t="str">
        <f>IFERROR(M162/#REF!,"")</f>
        <v/>
      </c>
      <c r="N163" s="9" t="str">
        <f>IFERROR(N162/#REF!,"")</f>
        <v/>
      </c>
      <c r="O163" s="9" t="str">
        <f>IFERROR(O162/#REF!,"")</f>
        <v/>
      </c>
      <c r="P163" s="9" t="str">
        <f>IFERROR(P162/#REF!,"")</f>
        <v/>
      </c>
      <c r="Q163" s="9" t="str">
        <f>IFERROR(Q162/#REF!,"")</f>
        <v/>
      </c>
      <c r="R163" s="9" t="str">
        <f>IFERROR(R162/#REF!,"")</f>
        <v/>
      </c>
      <c r="S163" s="9" t="str">
        <f>IFERROR(S162/#REF!,"")</f>
        <v/>
      </c>
      <c r="T163" s="9" t="str">
        <f>IFERROR(T162/#REF!,"")</f>
        <v/>
      </c>
      <c r="U163" s="9" t="str">
        <f>IFERROR(U162/#REF!,"")</f>
        <v/>
      </c>
      <c r="V163" s="9" t="str">
        <f>IFERROR(V162/#REF!,"")</f>
        <v/>
      </c>
      <c r="W163" s="9" t="str">
        <f>IFERROR(W162/#REF!,"")</f>
        <v/>
      </c>
      <c r="X163" s="9" t="str">
        <f>IFERROR(X162/#REF!,"")</f>
        <v/>
      </c>
      <c r="Y163" s="9" t="str">
        <f>IFERROR(Y162/#REF!,"")</f>
        <v/>
      </c>
      <c r="Z163" s="9" t="str">
        <f>IFERROR(Z162/#REF!,"")</f>
        <v/>
      </c>
      <c r="AA163" s="9" t="str">
        <f>IFERROR(AA162/#REF!,"")</f>
        <v/>
      </c>
      <c r="AB163" s="9" t="str">
        <f>IFERROR(AB162/#REF!,"")</f>
        <v/>
      </c>
      <c r="AC163" s="9" t="str">
        <f>IFERROR(AC162/#REF!,"")</f>
        <v/>
      </c>
      <c r="AD163" s="9" t="str">
        <f>IFERROR(AD162/#REF!,"")</f>
        <v/>
      </c>
      <c r="AE163" s="9" t="str">
        <f>IFERROR(AE162/#REF!,"")</f>
        <v/>
      </c>
      <c r="AF163" s="9" t="str">
        <f>IFERROR(AF162/#REF!,"")</f>
        <v/>
      </c>
      <c r="AG163" s="9" t="str">
        <f>IFERROR(AG162/#REF!,"")</f>
        <v/>
      </c>
      <c r="AH163" s="9" t="str">
        <f>IFERROR(AH162/#REF!,"")</f>
        <v/>
      </c>
    </row>
    <row r="164" spans="2:34">
      <c r="B164" s="222">
        <f>SUM(D164:AG164)-AG164-Z164-S164-L164</f>
        <v>0</v>
      </c>
      <c r="C164" s="3" t="s">
        <v>48</v>
      </c>
      <c r="D164" s="200">
        <f>SUMIFS('Job Number'!$Q$2:$Q$290,'Job Number'!$A$2:$A$290,'Product Result'!D$1,'Job Number'!$E$2:$E$290,'Product Result'!$A$162)</f>
        <v>0</v>
      </c>
      <c r="E164" s="200">
        <f>SUMIFS('Job Number'!$Q$2:$Q$290,'Job Number'!$A$2:$A$290,'Product Result'!E$1,'Job Number'!$E$2:$E$290,'Product Result'!$A$162)</f>
        <v>0</v>
      </c>
      <c r="F164" s="200">
        <f>SUMIFS('Job Number'!$Q$2:$Q$290,'Job Number'!$A$2:$A$290,'Product Result'!F$1,'Job Number'!$E$2:$E$290,'Product Result'!$A$162)</f>
        <v>0</v>
      </c>
      <c r="G164" s="200">
        <f>SUMIFS('Job Number'!$Q$2:$Q$290,'Job Number'!$A$2:$A$290,'Product Result'!G$1,'Job Number'!$E$2:$E$290,'Product Result'!$A$162)</f>
        <v>0</v>
      </c>
      <c r="H164" s="200">
        <f>SUMIFS('Job Number'!$Q$2:$Q$290,'Job Number'!$A$2:$A$290,'Product Result'!H$1,'Job Number'!$E$2:$E$290,'Product Result'!$A$162)</f>
        <v>0</v>
      </c>
      <c r="I164" s="200">
        <f>SUMIFS('Job Number'!$Q$2:$Q$290,'Job Number'!$A$2:$A$290,'Product Result'!I$1,'Job Number'!$E$2:$E$290,'Product Result'!$A$162)</f>
        <v>0</v>
      </c>
      <c r="J164" s="200">
        <f>SUMIFS('Job Number'!$Q$2:$Q$290,'Job Number'!$A$2:$A$290,'Product Result'!J$1,'Job Number'!$E$2:$E$290,'Product Result'!$A$162)</f>
        <v>0</v>
      </c>
      <c r="K164" s="200">
        <f>SUMIFS('Job Number'!$Q$2:$Q$290,'Job Number'!$A$2:$A$290,'Product Result'!K$1,'Job Number'!$E$2:$E$290,'Product Result'!$A$162)</f>
        <v>0</v>
      </c>
      <c r="L164" s="200">
        <f>SUMIFS('Job Number'!$Q$2:$Q$290,'Job Number'!$A$2:$A$290,'Product Result'!L$1,'Job Number'!$E$2:$E$290,'Product Result'!$A$162)</f>
        <v>0</v>
      </c>
      <c r="M164" s="200">
        <f>SUMIFS('Job Number'!$Q$2:$Q$290,'Job Number'!$A$2:$A$290,'Product Result'!M$1,'Job Number'!$E$2:$E$290,'Product Result'!$A$162)</f>
        <v>0</v>
      </c>
      <c r="N164" s="200">
        <f>SUMIFS('Job Number'!$Q$2:$Q$290,'Job Number'!$A$2:$A$290,'Product Result'!N$1,'Job Number'!$E$2:$E$290,'Product Result'!$A$162)</f>
        <v>0</v>
      </c>
      <c r="O164" s="200">
        <f>SUMIFS('Job Number'!$Q$2:$Q$290,'Job Number'!$A$2:$A$290,'Product Result'!O$1,'Job Number'!$E$2:$E$290,'Product Result'!$A$162)</f>
        <v>0</v>
      </c>
      <c r="P164" s="200">
        <f>SUMIFS('Job Number'!$Q$2:$Q$290,'Job Number'!$A$2:$A$290,'Product Result'!P$1,'Job Number'!$E$2:$E$290,'Product Result'!$A$162)</f>
        <v>0</v>
      </c>
      <c r="Q164" s="200">
        <f>SUMIFS('Job Number'!$Q$2:$Q$290,'Job Number'!$A$2:$A$290,'Product Result'!Q$1,'Job Number'!$E$2:$E$290,'Product Result'!$A$162)</f>
        <v>0</v>
      </c>
      <c r="R164" s="200">
        <f>SUMIFS('Job Number'!$Q$2:$Q$290,'Job Number'!$A$2:$A$290,'Product Result'!R$1,'Job Number'!$E$2:$E$290,'Product Result'!$A$162)</f>
        <v>0</v>
      </c>
      <c r="S164" s="200">
        <f>SUMIFS('Job Number'!$Q$2:$Q$290,'Job Number'!$A$2:$A$290,'Product Result'!S$1,'Job Number'!$E$2:$E$290,'Product Result'!$A$162)</f>
        <v>0</v>
      </c>
      <c r="T164" s="200">
        <f>SUMIFS('Job Number'!$Q$2:$Q$290,'Job Number'!$A$2:$A$290,'Product Result'!T$1,'Job Number'!$E$2:$E$290,'Product Result'!$A$162)</f>
        <v>0</v>
      </c>
      <c r="U164" s="200">
        <f>SUMIFS('Job Number'!$Q$2:$Q$290,'Job Number'!$A$2:$A$290,'Product Result'!U$1,'Job Number'!$E$2:$E$290,'Product Result'!$A$162)</f>
        <v>0</v>
      </c>
      <c r="V164" s="200">
        <f>SUMIFS('Job Number'!$Q$2:$Q$290,'Job Number'!$A$2:$A$290,'Product Result'!V$1,'Job Number'!$E$2:$E$290,'Product Result'!$A$162)</f>
        <v>0</v>
      </c>
      <c r="W164" s="200">
        <f>SUMIFS('Job Number'!$Q$2:$Q$290,'Job Number'!$A$2:$A$290,'Product Result'!W$1,'Job Number'!$E$2:$E$290,'Product Result'!$A$162)</f>
        <v>0</v>
      </c>
      <c r="X164" s="200">
        <f>SUMIFS('Job Number'!$Q$2:$Q$290,'Job Number'!$A$2:$A$290,'Product Result'!X$1,'Job Number'!$E$2:$E$290,'Product Result'!$A$162)</f>
        <v>0</v>
      </c>
      <c r="Y164" s="200">
        <f>SUMIFS('Job Number'!$Q$2:$Q$290,'Job Number'!$A$2:$A$290,'Product Result'!Y$1,'Job Number'!$E$2:$E$290,'Product Result'!$A$162)</f>
        <v>0</v>
      </c>
      <c r="Z164" s="200">
        <f>SUMIFS('Job Number'!$Q$2:$Q$290,'Job Number'!$A$2:$A$290,'Product Result'!Z$1,'Job Number'!$E$2:$E$290,'Product Result'!$A$162)</f>
        <v>0</v>
      </c>
      <c r="AA164" s="200">
        <f>SUMIFS('Job Number'!$Q$2:$Q$290,'Job Number'!$A$2:$A$290,'Product Result'!AA$1,'Job Number'!$E$2:$E$290,'Product Result'!$A$162)</f>
        <v>0</v>
      </c>
      <c r="AB164" s="200">
        <f>SUMIFS('Job Number'!$Q$2:$Q$290,'Job Number'!$A$2:$A$290,'Product Result'!AB$1,'Job Number'!$E$2:$E$290,'Product Result'!$A$162)</f>
        <v>0</v>
      </c>
      <c r="AC164" s="200">
        <f>SUMIFS('Job Number'!$Q$2:$Q$290,'Job Number'!$A$2:$A$290,'Product Result'!AC$1,'Job Number'!$E$2:$E$290,'Product Result'!$A$162)</f>
        <v>0</v>
      </c>
      <c r="AD164" s="200">
        <f>SUMIFS('Job Number'!$Q$2:$Q$290,'Job Number'!$A$2:$A$290,'Product Result'!AD$1,'Job Number'!$E$2:$E$290,'Product Result'!$A$162)</f>
        <v>0</v>
      </c>
      <c r="AE164" s="200">
        <f>SUMIFS('Job Number'!$Q$2:$Q$290,'Job Number'!$A$2:$A$290,'Product Result'!AE$1,'Job Number'!$E$2:$E$290,'Product Result'!$A$162)</f>
        <v>0</v>
      </c>
      <c r="AF164" s="200">
        <f>SUMIFS('Job Number'!$Q$2:$Q$290,'Job Number'!$A$2:$A$290,'Product Result'!AF$1,'Job Number'!$E$2:$E$290,'Product Result'!$A$162)</f>
        <v>0</v>
      </c>
      <c r="AG164" s="200">
        <f>SUMIFS('Job Number'!$Q$2:$Q$290,'Job Number'!$A$2:$A$290,'Product Result'!AG$1,'Job Number'!$E$2:$E$290,'Product Result'!$A$162)</f>
        <v>0</v>
      </c>
      <c r="AH164" s="200">
        <f>SUMIFS('Job Number'!$Q$2:$Q$290,'Job Number'!$A$2:$A$290,'Product Result'!AH$1,'Job Number'!$E$2:$E$290,'Product Result'!$A$162)</f>
        <v>0</v>
      </c>
    </row>
    <row r="165" ht="15.75" spans="2:34">
      <c r="B165" s="228">
        <f>IFERROR(B164/B162,0)</f>
        <v>0</v>
      </c>
      <c r="C165" s="3" t="s">
        <v>49</v>
      </c>
      <c r="D165" s="223" t="str">
        <f t="shared" ref="D165:AH165" si="32">IFERROR(D164/D162,"")</f>
        <v/>
      </c>
      <c r="E165" s="223" t="str">
        <f t="shared" si="32"/>
        <v/>
      </c>
      <c r="F165" s="223" t="str">
        <f t="shared" si="32"/>
        <v/>
      </c>
      <c r="G165" s="223" t="str">
        <f t="shared" si="32"/>
        <v/>
      </c>
      <c r="H165" s="223" t="str">
        <f t="shared" si="32"/>
        <v/>
      </c>
      <c r="I165" s="223">
        <f t="shared" si="32"/>
        <v>0</v>
      </c>
      <c r="J165" s="223" t="str">
        <f t="shared" si="32"/>
        <v/>
      </c>
      <c r="K165" s="223" t="str">
        <f t="shared" si="32"/>
        <v/>
      </c>
      <c r="L165" s="223" t="str">
        <f t="shared" si="32"/>
        <v/>
      </c>
      <c r="M165" s="223" t="str">
        <f t="shared" si="32"/>
        <v/>
      </c>
      <c r="N165" s="223" t="str">
        <f t="shared" si="32"/>
        <v/>
      </c>
      <c r="O165" s="223" t="str">
        <f t="shared" si="32"/>
        <v/>
      </c>
      <c r="P165" s="223" t="str">
        <f t="shared" si="32"/>
        <v/>
      </c>
      <c r="Q165" s="223" t="str">
        <f t="shared" si="32"/>
        <v/>
      </c>
      <c r="R165" s="223" t="str">
        <f t="shared" si="32"/>
        <v/>
      </c>
      <c r="S165" s="223">
        <f t="shared" si="32"/>
        <v>0</v>
      </c>
      <c r="T165" s="223" t="str">
        <f t="shared" si="32"/>
        <v/>
      </c>
      <c r="U165" s="223">
        <f t="shared" si="32"/>
        <v>0</v>
      </c>
      <c r="V165" s="223" t="str">
        <f t="shared" si="32"/>
        <v/>
      </c>
      <c r="W165" s="223" t="str">
        <f t="shared" si="32"/>
        <v/>
      </c>
      <c r="X165" s="223" t="str">
        <f t="shared" si="32"/>
        <v/>
      </c>
      <c r="Y165" s="223" t="str">
        <f t="shared" si="32"/>
        <v/>
      </c>
      <c r="Z165" s="223" t="str">
        <f t="shared" si="32"/>
        <v/>
      </c>
      <c r="AA165" s="223" t="str">
        <f t="shared" si="32"/>
        <v/>
      </c>
      <c r="AB165" s="223" t="str">
        <f t="shared" si="32"/>
        <v/>
      </c>
      <c r="AC165" s="223" t="str">
        <f t="shared" si="32"/>
        <v/>
      </c>
      <c r="AD165" s="223" t="str">
        <f t="shared" si="32"/>
        <v/>
      </c>
      <c r="AE165" s="223" t="str">
        <f t="shared" si="32"/>
        <v/>
      </c>
      <c r="AF165" s="223" t="str">
        <f t="shared" si="32"/>
        <v/>
      </c>
      <c r="AG165" s="223" t="str">
        <f t="shared" si="32"/>
        <v/>
      </c>
      <c r="AH165" s="223" t="str">
        <f t="shared" si="32"/>
        <v/>
      </c>
    </row>
    <row r="166" ht="15.75" spans="4:34">
      <c r="D166" s="224"/>
      <c r="E166" s="224"/>
      <c r="F166" s="224"/>
      <c r="G166" s="224"/>
      <c r="H166" s="224"/>
      <c r="I166" s="224"/>
      <c r="J166" s="224"/>
      <c r="K166" s="224"/>
      <c r="L166" s="224"/>
      <c r="M166" s="224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  <c r="AA166" s="224"/>
      <c r="AB166" s="224"/>
      <c r="AC166" s="224"/>
      <c r="AD166" s="224"/>
      <c r="AE166" s="224"/>
      <c r="AF166" s="224"/>
      <c r="AG166" s="224"/>
      <c r="AH166" s="224"/>
    </row>
    <row r="167" spans="1:34">
      <c r="A167" s="226" t="str">
        <f>'FG TYPE'!B40</f>
        <v>W03-27601194-Y</v>
      </c>
      <c r="B167" s="222">
        <f>SUM(D167:AG167)</f>
        <v>0</v>
      </c>
      <c r="C167" s="3" t="s">
        <v>46</v>
      </c>
      <c r="D167" s="200">
        <f>SUMIFS('Job Number'!$K$2:$K$290,'Job Number'!$A$2:$A$290,'Product Result'!D$1,'Job Number'!$E$2:$E$290,'Product Result'!$A$167)</f>
        <v>0</v>
      </c>
      <c r="E167" s="200">
        <f>SUMIFS('Job Number'!$K$2:$K$290,'Job Number'!$A$2:$A$290,'Product Result'!E$1,'Job Number'!$E$2:$E$290,'Product Result'!$A$167)</f>
        <v>0</v>
      </c>
      <c r="F167" s="200">
        <f>SUMIFS('Job Number'!$K$2:$K$290,'Job Number'!$A$2:$A$290,'Product Result'!F$1,'Job Number'!$E$2:$E$290,'Product Result'!$A$167)</f>
        <v>0</v>
      </c>
      <c r="G167" s="200">
        <f>SUMIFS('Job Number'!$K$2:$K$290,'Job Number'!$A$2:$A$290,'Product Result'!G$1,'Job Number'!$E$2:$E$290,'Product Result'!$A$167)</f>
        <v>0</v>
      </c>
      <c r="H167" s="200">
        <f>SUMIFS('Job Number'!$K$2:$K$290,'Job Number'!$A$2:$A$290,'Product Result'!H$1,'Job Number'!$E$2:$E$290,'Product Result'!$A$167)</f>
        <v>0</v>
      </c>
      <c r="I167" s="200">
        <f>SUMIFS('Job Number'!$K$2:$K$290,'Job Number'!$A$2:$A$290,'Product Result'!I$1,'Job Number'!$E$2:$E$290,'Product Result'!$A$167)</f>
        <v>0</v>
      </c>
      <c r="J167" s="200">
        <f>SUMIFS('Job Number'!$K$2:$K$290,'Job Number'!$A$2:$A$290,'Product Result'!J$1,'Job Number'!$E$2:$E$290,'Product Result'!$A$167)</f>
        <v>0</v>
      </c>
      <c r="K167" s="200">
        <f>SUMIFS('Job Number'!$K$2:$K$290,'Job Number'!$A$2:$A$290,'Product Result'!K$1,'Job Number'!$E$2:$E$290,'Product Result'!$A$167)</f>
        <v>0</v>
      </c>
      <c r="L167" s="200">
        <f>SUMIFS('Job Number'!$K$2:$K$290,'Job Number'!$A$2:$A$290,'Product Result'!L$1,'Job Number'!$E$2:$E$290,'Product Result'!$A$167)</f>
        <v>0</v>
      </c>
      <c r="M167" s="200">
        <f>SUMIFS('Job Number'!$K$2:$K$290,'Job Number'!$A$2:$A$290,'Product Result'!M$1,'Job Number'!$E$2:$E$290,'Product Result'!$A$167)</f>
        <v>0</v>
      </c>
      <c r="N167" s="200">
        <f>SUMIFS('Job Number'!$K$2:$K$290,'Job Number'!$A$2:$A$290,'Product Result'!N$1,'Job Number'!$E$2:$E$290,'Product Result'!$A$167)</f>
        <v>0</v>
      </c>
      <c r="O167" s="200">
        <f>SUMIFS('Job Number'!$K$2:$K$290,'Job Number'!$A$2:$A$290,'Product Result'!O$1,'Job Number'!$E$2:$E$290,'Product Result'!$A$167)</f>
        <v>0</v>
      </c>
      <c r="P167" s="200">
        <f>SUMIFS('Job Number'!$K$2:$K$290,'Job Number'!$A$2:$A$290,'Product Result'!P$1,'Job Number'!$E$2:$E$290,'Product Result'!$A$167)</f>
        <v>0</v>
      </c>
      <c r="Q167" s="200">
        <f>SUMIFS('Job Number'!$K$2:$K$290,'Job Number'!$A$2:$A$290,'Product Result'!Q$1,'Job Number'!$E$2:$E$290,'Product Result'!$A$167)</f>
        <v>0</v>
      </c>
      <c r="R167" s="200">
        <f>SUMIFS('Job Number'!$K$2:$K$290,'Job Number'!$A$2:$A$290,'Product Result'!R$1,'Job Number'!$E$2:$E$290,'Product Result'!$A$167)</f>
        <v>0</v>
      </c>
      <c r="S167" s="200">
        <f>SUMIFS('Job Number'!$K$2:$K$290,'Job Number'!$A$2:$A$290,'Product Result'!S$1,'Job Number'!$E$2:$E$290,'Product Result'!$A$167)</f>
        <v>0</v>
      </c>
      <c r="T167" s="200">
        <f>SUMIFS('Job Number'!$K$2:$K$290,'Job Number'!$A$2:$A$290,'Product Result'!T$1,'Job Number'!$E$2:$E$290,'Product Result'!$A$167)</f>
        <v>0</v>
      </c>
      <c r="U167" s="200">
        <f>SUMIFS('Job Number'!$K$2:$K$290,'Job Number'!$A$2:$A$290,'Product Result'!U$1,'Job Number'!$E$2:$E$290,'Product Result'!$A$167)</f>
        <v>0</v>
      </c>
      <c r="V167" s="200">
        <f>SUMIFS('Job Number'!$K$2:$K$290,'Job Number'!$A$2:$A$290,'Product Result'!V$1,'Job Number'!$E$2:$E$290,'Product Result'!$A$167)</f>
        <v>0</v>
      </c>
      <c r="W167" s="200">
        <f>SUMIFS('Job Number'!$K$2:$K$290,'Job Number'!$A$2:$A$290,'Product Result'!W$1,'Job Number'!$E$2:$E$290,'Product Result'!$A$167)</f>
        <v>0</v>
      </c>
      <c r="X167" s="200">
        <f>SUMIFS('Job Number'!$K$2:$K$290,'Job Number'!$A$2:$A$290,'Product Result'!X$1,'Job Number'!$E$2:$E$290,'Product Result'!$A$167)</f>
        <v>0</v>
      </c>
      <c r="Y167" s="200">
        <f>SUMIFS('Job Number'!$K$2:$K$290,'Job Number'!$A$2:$A$290,'Product Result'!Y$1,'Job Number'!$E$2:$E$290,'Product Result'!$A$167)</f>
        <v>0</v>
      </c>
      <c r="Z167" s="200">
        <f>SUMIFS('Job Number'!$K$2:$K$290,'Job Number'!$A$2:$A$290,'Product Result'!Z$1,'Job Number'!$E$2:$E$290,'Product Result'!$A$167)</f>
        <v>0</v>
      </c>
      <c r="AA167" s="200">
        <f>SUMIFS('Job Number'!$K$2:$K$290,'Job Number'!$A$2:$A$290,'Product Result'!AA$1,'Job Number'!$E$2:$E$290,'Product Result'!$A$167)</f>
        <v>0</v>
      </c>
      <c r="AB167" s="200">
        <f>SUMIFS('Job Number'!$K$2:$K$290,'Job Number'!$A$2:$A$290,'Product Result'!AB$1,'Job Number'!$E$2:$E$290,'Product Result'!$A$167)</f>
        <v>0</v>
      </c>
      <c r="AC167" s="200">
        <f>SUMIFS('Job Number'!$K$2:$K$290,'Job Number'!$A$2:$A$290,'Product Result'!AC$1,'Job Number'!$E$2:$E$290,'Product Result'!$A$167)</f>
        <v>0</v>
      </c>
      <c r="AD167" s="200">
        <f>SUMIFS('Job Number'!$K$2:$K$290,'Job Number'!$A$2:$A$290,'Product Result'!AD$1,'Job Number'!$E$2:$E$290,'Product Result'!$A$167)</f>
        <v>0</v>
      </c>
      <c r="AE167" s="200">
        <f>SUMIFS('Job Number'!$K$2:$K$290,'Job Number'!$A$2:$A$290,'Product Result'!AE$1,'Job Number'!$E$2:$E$290,'Product Result'!$A$167)</f>
        <v>0</v>
      </c>
      <c r="AF167" s="200">
        <f>SUMIFS('Job Number'!$K$2:$K$290,'Job Number'!$A$2:$A$290,'Product Result'!AF$1,'Job Number'!$E$2:$E$290,'Product Result'!$A$167)</f>
        <v>0</v>
      </c>
      <c r="AG167" s="200">
        <f>SUMIFS('Job Number'!$K$2:$K$290,'Job Number'!$A$2:$A$290,'Product Result'!AG$1,'Job Number'!$E$2:$E$290,'Product Result'!$A$167)</f>
        <v>0</v>
      </c>
      <c r="AH167" s="200">
        <f>SUMIFS('Job Number'!$K$2:$K$290,'Job Number'!$A$2:$A$290,'Product Result'!AH$1,'Job Number'!$E$2:$E$290,'Product Result'!$A$167)</f>
        <v>0</v>
      </c>
    </row>
    <row r="168" spans="1:34">
      <c r="A168" s="226" t="str">
        <f>'FG TYPE'!C40</f>
        <v>SONY</v>
      </c>
      <c r="B168" s="221">
        <f>IFERROR(B167/#REF!,0)</f>
        <v>0</v>
      </c>
      <c r="C168" s="3" t="s">
        <v>47</v>
      </c>
      <c r="D168" s="9" t="str">
        <f>IFERROR(D167/#REF!,"")</f>
        <v/>
      </c>
      <c r="E168" s="9" t="str">
        <f>IFERROR(E167/#REF!,"")</f>
        <v/>
      </c>
      <c r="F168" s="9" t="str">
        <f>IFERROR(F167/#REF!,"")</f>
        <v/>
      </c>
      <c r="G168" s="9" t="str">
        <f>IFERROR(G167/#REF!,"")</f>
        <v/>
      </c>
      <c r="H168" s="9" t="str">
        <f>IFERROR(H167/#REF!,"")</f>
        <v/>
      </c>
      <c r="I168" s="9" t="str">
        <f>IFERROR(I167/#REF!,"")</f>
        <v/>
      </c>
      <c r="J168" s="9" t="str">
        <f>IFERROR(J167/#REF!,"")</f>
        <v/>
      </c>
      <c r="K168" s="9" t="str">
        <f>IFERROR(K167/#REF!,"")</f>
        <v/>
      </c>
      <c r="L168" s="9" t="str">
        <f>IFERROR(L167/#REF!,"")</f>
        <v/>
      </c>
      <c r="M168" s="9" t="str">
        <f>IFERROR(M167/#REF!,"")</f>
        <v/>
      </c>
      <c r="N168" s="9" t="str">
        <f>IFERROR(N167/#REF!,"")</f>
        <v/>
      </c>
      <c r="O168" s="9" t="str">
        <f>IFERROR(O167/#REF!,"")</f>
        <v/>
      </c>
      <c r="P168" s="9" t="str">
        <f>IFERROR(P167/#REF!,"")</f>
        <v/>
      </c>
      <c r="Q168" s="9" t="str">
        <f>IFERROR(Q167/#REF!,"")</f>
        <v/>
      </c>
      <c r="R168" s="9" t="str">
        <f>IFERROR(R167/#REF!,"")</f>
        <v/>
      </c>
      <c r="S168" s="9" t="str">
        <f>IFERROR(S167/#REF!,"")</f>
        <v/>
      </c>
      <c r="T168" s="9" t="str">
        <f>IFERROR(T167/#REF!,"")</f>
        <v/>
      </c>
      <c r="U168" s="9" t="str">
        <f>IFERROR(U167/#REF!,"")</f>
        <v/>
      </c>
      <c r="V168" s="9" t="str">
        <f>IFERROR(V167/#REF!,"")</f>
        <v/>
      </c>
      <c r="W168" s="9" t="str">
        <f>IFERROR(W167/#REF!,"")</f>
        <v/>
      </c>
      <c r="X168" s="9" t="str">
        <f>IFERROR(X167/#REF!,"")</f>
        <v/>
      </c>
      <c r="Y168" s="9" t="str">
        <f>IFERROR(Y167/#REF!,"")</f>
        <v/>
      </c>
      <c r="Z168" s="9" t="str">
        <f>IFERROR(Z167/#REF!,"")</f>
        <v/>
      </c>
      <c r="AA168" s="9" t="str">
        <f>IFERROR(AA167/#REF!,"")</f>
        <v/>
      </c>
      <c r="AB168" s="9" t="str">
        <f>IFERROR(AB167/#REF!,"")</f>
        <v/>
      </c>
      <c r="AC168" s="9" t="str">
        <f>IFERROR(AC167/#REF!,"")</f>
        <v/>
      </c>
      <c r="AD168" s="9" t="str">
        <f>IFERROR(AD167/#REF!,"")</f>
        <v/>
      </c>
      <c r="AE168" s="9" t="str">
        <f>IFERROR(AE167/#REF!,"")</f>
        <v/>
      </c>
      <c r="AF168" s="9" t="str">
        <f>IFERROR(AF167/#REF!,"")</f>
        <v/>
      </c>
      <c r="AG168" s="9" t="str">
        <f>IFERROR(AG167/#REF!,"")</f>
        <v/>
      </c>
      <c r="AH168" s="9" t="str">
        <f>IFERROR(AH167/#REF!,"")</f>
        <v/>
      </c>
    </row>
    <row r="169" spans="2:34">
      <c r="B169" s="222">
        <f>SUM(D169:AG169)-AG169-Z169-S169-L169</f>
        <v>0</v>
      </c>
      <c r="C169" s="3" t="s">
        <v>48</v>
      </c>
      <c r="D169" s="200">
        <f>SUMIFS('Job Number'!$Q$2:$Q$290,'Job Number'!$A$2:$A$290,'Product Result'!D$1,'Job Number'!$E$2:$E$290,'Product Result'!$A$167)</f>
        <v>0</v>
      </c>
      <c r="E169" s="200">
        <f>SUMIFS('Job Number'!$Q$2:$Q$290,'Job Number'!$A$2:$A$290,'Product Result'!E$1,'Job Number'!$E$2:$E$290,'Product Result'!$A$167)</f>
        <v>0</v>
      </c>
      <c r="F169" s="200">
        <f>SUMIFS('Job Number'!$Q$2:$Q$290,'Job Number'!$A$2:$A$290,'Product Result'!F$1,'Job Number'!$E$2:$E$290,'Product Result'!$A$167)</f>
        <v>0</v>
      </c>
      <c r="G169" s="200">
        <f>SUMIFS('Job Number'!$Q$2:$Q$290,'Job Number'!$A$2:$A$290,'Product Result'!G$1,'Job Number'!$E$2:$E$290,'Product Result'!$A$167)</f>
        <v>0</v>
      </c>
      <c r="H169" s="200">
        <f>SUMIFS('Job Number'!$Q$2:$Q$290,'Job Number'!$A$2:$A$290,'Product Result'!H$1,'Job Number'!$E$2:$E$290,'Product Result'!$A$167)</f>
        <v>0</v>
      </c>
      <c r="I169" s="200">
        <f>SUMIFS('Job Number'!$Q$2:$Q$290,'Job Number'!$A$2:$A$290,'Product Result'!I$1,'Job Number'!$E$2:$E$290,'Product Result'!$A$167)</f>
        <v>0</v>
      </c>
      <c r="J169" s="200">
        <f>SUMIFS('Job Number'!$Q$2:$Q$290,'Job Number'!$A$2:$A$290,'Product Result'!J$1,'Job Number'!$E$2:$E$290,'Product Result'!$A$167)</f>
        <v>0</v>
      </c>
      <c r="K169" s="200">
        <f>SUMIFS('Job Number'!$Q$2:$Q$290,'Job Number'!$A$2:$A$290,'Product Result'!K$1,'Job Number'!$E$2:$E$290,'Product Result'!$A$167)</f>
        <v>0</v>
      </c>
      <c r="L169" s="200">
        <f>SUMIFS('Job Number'!$Q$2:$Q$290,'Job Number'!$A$2:$A$290,'Product Result'!L$1,'Job Number'!$E$2:$E$290,'Product Result'!$A$167)</f>
        <v>0</v>
      </c>
      <c r="M169" s="200">
        <f>SUMIFS('Job Number'!$Q$2:$Q$290,'Job Number'!$A$2:$A$290,'Product Result'!M$1,'Job Number'!$E$2:$E$290,'Product Result'!$A$167)</f>
        <v>0</v>
      </c>
      <c r="N169" s="200">
        <f>SUMIFS('Job Number'!$Q$2:$Q$290,'Job Number'!$A$2:$A$290,'Product Result'!N$1,'Job Number'!$E$2:$E$290,'Product Result'!$A$167)</f>
        <v>0</v>
      </c>
      <c r="O169" s="200">
        <f>SUMIFS('Job Number'!$Q$2:$Q$290,'Job Number'!$A$2:$A$290,'Product Result'!O$1,'Job Number'!$E$2:$E$290,'Product Result'!$A$167)</f>
        <v>0</v>
      </c>
      <c r="P169" s="200">
        <f>SUMIFS('Job Number'!$Q$2:$Q$290,'Job Number'!$A$2:$A$290,'Product Result'!P$1,'Job Number'!$E$2:$E$290,'Product Result'!$A$167)</f>
        <v>0</v>
      </c>
      <c r="Q169" s="200">
        <f>SUMIFS('Job Number'!$Q$2:$Q$290,'Job Number'!$A$2:$A$290,'Product Result'!Q$1,'Job Number'!$E$2:$E$290,'Product Result'!$A$167)</f>
        <v>0</v>
      </c>
      <c r="R169" s="200">
        <f>SUMIFS('Job Number'!$Q$2:$Q$290,'Job Number'!$A$2:$A$290,'Product Result'!R$1,'Job Number'!$E$2:$E$290,'Product Result'!$A$167)</f>
        <v>0</v>
      </c>
      <c r="S169" s="200">
        <f>SUMIFS('Job Number'!$Q$2:$Q$290,'Job Number'!$A$2:$A$290,'Product Result'!S$1,'Job Number'!$E$2:$E$290,'Product Result'!$A$167)</f>
        <v>0</v>
      </c>
      <c r="T169" s="200">
        <f>SUMIFS('Job Number'!$Q$2:$Q$290,'Job Number'!$A$2:$A$290,'Product Result'!T$1,'Job Number'!$E$2:$E$290,'Product Result'!$A$167)</f>
        <v>0</v>
      </c>
      <c r="U169" s="200">
        <f>SUMIFS('Job Number'!$Q$2:$Q$290,'Job Number'!$A$2:$A$290,'Product Result'!U$1,'Job Number'!$E$2:$E$290,'Product Result'!$A$167)</f>
        <v>0</v>
      </c>
      <c r="V169" s="200">
        <f>SUMIFS('Job Number'!$Q$2:$Q$290,'Job Number'!$A$2:$A$290,'Product Result'!V$1,'Job Number'!$E$2:$E$290,'Product Result'!$A$167)</f>
        <v>0</v>
      </c>
      <c r="W169" s="200">
        <f>SUMIFS('Job Number'!$Q$2:$Q$290,'Job Number'!$A$2:$A$290,'Product Result'!W$1,'Job Number'!$E$2:$E$290,'Product Result'!$A$167)</f>
        <v>0</v>
      </c>
      <c r="X169" s="200">
        <f>SUMIFS('Job Number'!$Q$2:$Q$290,'Job Number'!$A$2:$A$290,'Product Result'!X$1,'Job Number'!$E$2:$E$290,'Product Result'!$A$167)</f>
        <v>0</v>
      </c>
      <c r="Y169" s="200">
        <f>SUMIFS('Job Number'!$Q$2:$Q$290,'Job Number'!$A$2:$A$290,'Product Result'!Y$1,'Job Number'!$E$2:$E$290,'Product Result'!$A$167)</f>
        <v>0</v>
      </c>
      <c r="Z169" s="200">
        <f>SUMIFS('Job Number'!$Q$2:$Q$290,'Job Number'!$A$2:$A$290,'Product Result'!Z$1,'Job Number'!$E$2:$E$290,'Product Result'!$A$167)</f>
        <v>0</v>
      </c>
      <c r="AA169" s="200">
        <f>SUMIFS('Job Number'!$Q$2:$Q$290,'Job Number'!$A$2:$A$290,'Product Result'!AA$1,'Job Number'!$E$2:$E$290,'Product Result'!$A$167)</f>
        <v>0</v>
      </c>
      <c r="AB169" s="200">
        <f>SUMIFS('Job Number'!$Q$2:$Q$290,'Job Number'!$A$2:$A$290,'Product Result'!AB$1,'Job Number'!$E$2:$E$290,'Product Result'!$A$167)</f>
        <v>0</v>
      </c>
      <c r="AC169" s="200">
        <f>SUMIFS('Job Number'!$Q$2:$Q$290,'Job Number'!$A$2:$A$290,'Product Result'!AC$1,'Job Number'!$E$2:$E$290,'Product Result'!$A$167)</f>
        <v>0</v>
      </c>
      <c r="AD169" s="200">
        <f>SUMIFS('Job Number'!$Q$2:$Q$290,'Job Number'!$A$2:$A$290,'Product Result'!AD$1,'Job Number'!$E$2:$E$290,'Product Result'!$A$167)</f>
        <v>0</v>
      </c>
      <c r="AE169" s="200">
        <f>SUMIFS('Job Number'!$Q$2:$Q$290,'Job Number'!$A$2:$A$290,'Product Result'!AE$1,'Job Number'!$E$2:$E$290,'Product Result'!$A$167)</f>
        <v>0</v>
      </c>
      <c r="AF169" s="200">
        <f>SUMIFS('Job Number'!$Q$2:$Q$290,'Job Number'!$A$2:$A$290,'Product Result'!AF$1,'Job Number'!$E$2:$E$290,'Product Result'!$A$167)</f>
        <v>0</v>
      </c>
      <c r="AG169" s="200">
        <f>SUMIFS('Job Number'!$Q$2:$Q$290,'Job Number'!$A$2:$A$290,'Product Result'!AG$1,'Job Number'!$E$2:$E$290,'Product Result'!$A$167)</f>
        <v>0</v>
      </c>
      <c r="AH169" s="200">
        <f>SUMIFS('Job Number'!$Q$2:$Q$290,'Job Number'!$A$2:$A$290,'Product Result'!AH$1,'Job Number'!$E$2:$E$290,'Product Result'!$A$167)</f>
        <v>0</v>
      </c>
    </row>
    <row r="170" ht="15.75" spans="2:34">
      <c r="B170" s="228">
        <f>IFERROR(B169/B167,0)</f>
        <v>0</v>
      </c>
      <c r="C170" s="3" t="s">
        <v>49</v>
      </c>
      <c r="D170" s="223" t="str">
        <f t="shared" ref="D170:AH170" si="33">IFERROR(D169/D167,"")</f>
        <v/>
      </c>
      <c r="E170" s="223" t="str">
        <f t="shared" si="33"/>
        <v/>
      </c>
      <c r="F170" s="223" t="str">
        <f t="shared" si="33"/>
        <v/>
      </c>
      <c r="G170" s="223" t="str">
        <f t="shared" si="33"/>
        <v/>
      </c>
      <c r="H170" s="223" t="str">
        <f t="shared" si="33"/>
        <v/>
      </c>
      <c r="I170" s="223" t="str">
        <f t="shared" si="33"/>
        <v/>
      </c>
      <c r="J170" s="223" t="str">
        <f t="shared" si="33"/>
        <v/>
      </c>
      <c r="K170" s="223" t="str">
        <f t="shared" si="33"/>
        <v/>
      </c>
      <c r="L170" s="223" t="str">
        <f t="shared" si="33"/>
        <v/>
      </c>
      <c r="M170" s="223" t="str">
        <f t="shared" si="33"/>
        <v/>
      </c>
      <c r="N170" s="223" t="str">
        <f t="shared" si="33"/>
        <v/>
      </c>
      <c r="O170" s="223" t="str">
        <f t="shared" si="33"/>
        <v/>
      </c>
      <c r="P170" s="223" t="str">
        <f t="shared" si="33"/>
        <v/>
      </c>
      <c r="Q170" s="223" t="str">
        <f t="shared" si="33"/>
        <v/>
      </c>
      <c r="R170" s="223" t="str">
        <f t="shared" si="33"/>
        <v/>
      </c>
      <c r="S170" s="223" t="str">
        <f t="shared" si="33"/>
        <v/>
      </c>
      <c r="T170" s="223" t="str">
        <f t="shared" si="33"/>
        <v/>
      </c>
      <c r="U170" s="223" t="str">
        <f t="shared" si="33"/>
        <v/>
      </c>
      <c r="V170" s="223" t="str">
        <f t="shared" si="33"/>
        <v/>
      </c>
      <c r="W170" s="223" t="str">
        <f t="shared" si="33"/>
        <v/>
      </c>
      <c r="X170" s="223" t="str">
        <f t="shared" si="33"/>
        <v/>
      </c>
      <c r="Y170" s="223" t="str">
        <f t="shared" si="33"/>
        <v/>
      </c>
      <c r="Z170" s="223" t="str">
        <f t="shared" si="33"/>
        <v/>
      </c>
      <c r="AA170" s="223" t="str">
        <f t="shared" si="33"/>
        <v/>
      </c>
      <c r="AB170" s="223" t="str">
        <f t="shared" si="33"/>
        <v/>
      </c>
      <c r="AC170" s="223" t="str">
        <f t="shared" si="33"/>
        <v/>
      </c>
      <c r="AD170" s="223" t="str">
        <f t="shared" si="33"/>
        <v/>
      </c>
      <c r="AE170" s="223" t="str">
        <f t="shared" si="33"/>
        <v/>
      </c>
      <c r="AF170" s="223" t="str">
        <f t="shared" si="33"/>
        <v/>
      </c>
      <c r="AG170" s="223" t="str">
        <f t="shared" si="33"/>
        <v/>
      </c>
      <c r="AH170" s="223" t="str">
        <f t="shared" si="33"/>
        <v/>
      </c>
    </row>
    <row r="171" ht="15.75" spans="4:34">
      <c r="D171" s="224"/>
      <c r="E171" s="224"/>
      <c r="F171" s="224"/>
      <c r="G171" s="224"/>
      <c r="H171" s="224"/>
      <c r="I171" s="224"/>
      <c r="J171" s="224"/>
      <c r="K171" s="224"/>
      <c r="L171" s="224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</row>
    <row r="172" spans="1:34">
      <c r="A172" s="226" t="str">
        <f>'FG TYPE'!B41</f>
        <v>W03-71010064-Y</v>
      </c>
      <c r="B172" s="222">
        <f>SUM(D172:AG172)</f>
        <v>202787</v>
      </c>
      <c r="C172" s="3" t="s">
        <v>46</v>
      </c>
      <c r="D172" s="200">
        <f>SUMIFS('Job Number'!$K$2:$K$290,'Job Number'!$A$2:$A$290,'Product Result'!D$1,'Job Number'!$E$2:$E$290,'Product Result'!$A$172)</f>
        <v>0</v>
      </c>
      <c r="E172" s="200">
        <f>SUMIFS('Job Number'!$K$2:$K$290,'Job Number'!$A$2:$A$290,'Product Result'!E$1,'Job Number'!$E$2:$E$290,'Product Result'!$A$172)</f>
        <v>0</v>
      </c>
      <c r="F172" s="200">
        <f>SUMIFS('Job Number'!$K$2:$K$290,'Job Number'!$A$2:$A$290,'Product Result'!F$1,'Job Number'!$E$2:$E$290,'Product Result'!$A$172)</f>
        <v>0</v>
      </c>
      <c r="G172" s="200">
        <f>SUMIFS('Job Number'!$K$2:$K$290,'Job Number'!$A$2:$A$290,'Product Result'!G$1,'Job Number'!$E$2:$E$290,'Product Result'!$A$172)</f>
        <v>0</v>
      </c>
      <c r="H172" s="200">
        <f>SUMIFS('Job Number'!$K$2:$K$290,'Job Number'!$A$2:$A$290,'Product Result'!H$1,'Job Number'!$E$2:$E$290,'Product Result'!$A$172)</f>
        <v>0</v>
      </c>
      <c r="I172" s="200">
        <f>SUMIFS('Job Number'!$K$2:$K$290,'Job Number'!$A$2:$A$290,'Product Result'!I$1,'Job Number'!$E$2:$E$290,'Product Result'!$A$172)</f>
        <v>0</v>
      </c>
      <c r="J172" s="200">
        <f>SUMIFS('Job Number'!$K$2:$K$290,'Job Number'!$A$2:$A$290,'Product Result'!J$1,'Job Number'!$E$2:$E$290,'Product Result'!$A$172)</f>
        <v>16197</v>
      </c>
      <c r="K172" s="200">
        <f>SUMIFS('Job Number'!$K$2:$K$290,'Job Number'!$A$2:$A$290,'Product Result'!K$1,'Job Number'!$E$2:$E$290,'Product Result'!$A$172)</f>
        <v>29307</v>
      </c>
      <c r="L172" s="200">
        <f>SUMIFS('Job Number'!$K$2:$K$290,'Job Number'!$A$2:$A$290,'Product Result'!L$1,'Job Number'!$E$2:$E$290,'Product Result'!$A$172)</f>
        <v>16167</v>
      </c>
      <c r="M172" s="200">
        <f>SUMIFS('Job Number'!$K$2:$K$290,'Job Number'!$A$2:$A$290,'Product Result'!M$1,'Job Number'!$E$2:$E$290,'Product Result'!$A$172)</f>
        <v>0</v>
      </c>
      <c r="N172" s="200">
        <f>SUMIFS('Job Number'!$K$2:$K$290,'Job Number'!$A$2:$A$290,'Product Result'!N$1,'Job Number'!$E$2:$E$290,'Product Result'!$A$172)</f>
        <v>0</v>
      </c>
      <c r="O172" s="200">
        <f>SUMIFS('Job Number'!$K$2:$K$290,'Job Number'!$A$2:$A$290,'Product Result'!O$1,'Job Number'!$E$2:$E$290,'Product Result'!$A$172)</f>
        <v>0</v>
      </c>
      <c r="P172" s="200">
        <f>SUMIFS('Job Number'!$K$2:$K$290,'Job Number'!$A$2:$A$290,'Product Result'!P$1,'Job Number'!$E$2:$E$290,'Product Result'!$A$172)</f>
        <v>0</v>
      </c>
      <c r="Q172" s="200">
        <f>SUMIFS('Job Number'!$K$2:$K$290,'Job Number'!$A$2:$A$290,'Product Result'!Q$1,'Job Number'!$E$2:$E$290,'Product Result'!$A$172)</f>
        <v>0</v>
      </c>
      <c r="R172" s="200">
        <f>SUMIFS('Job Number'!$K$2:$K$290,'Job Number'!$A$2:$A$290,'Product Result'!R$1,'Job Number'!$E$2:$E$290,'Product Result'!$A$172)</f>
        <v>0</v>
      </c>
      <c r="S172" s="200">
        <f>SUMIFS('Job Number'!$K$2:$K$290,'Job Number'!$A$2:$A$290,'Product Result'!S$1,'Job Number'!$E$2:$E$290,'Product Result'!$A$172)</f>
        <v>0</v>
      </c>
      <c r="T172" s="200">
        <f>SUMIFS('Job Number'!$K$2:$K$290,'Job Number'!$A$2:$A$290,'Product Result'!T$1,'Job Number'!$E$2:$E$290,'Product Result'!$A$172)</f>
        <v>0</v>
      </c>
      <c r="U172" s="200">
        <f>SUMIFS('Job Number'!$K$2:$K$290,'Job Number'!$A$2:$A$290,'Product Result'!U$1,'Job Number'!$E$2:$E$290,'Product Result'!$A$172)</f>
        <v>0</v>
      </c>
      <c r="V172" s="200">
        <f>SUMIFS('Job Number'!$K$2:$K$290,'Job Number'!$A$2:$A$290,'Product Result'!V$1,'Job Number'!$E$2:$E$290,'Product Result'!$A$172)</f>
        <v>0</v>
      </c>
      <c r="W172" s="200">
        <f>SUMIFS('Job Number'!$K$2:$K$290,'Job Number'!$A$2:$A$290,'Product Result'!W$1,'Job Number'!$E$2:$E$290,'Product Result'!$A$172)</f>
        <v>8700</v>
      </c>
      <c r="X172" s="200">
        <f>SUMIFS('Job Number'!$K$2:$K$290,'Job Number'!$A$2:$A$290,'Product Result'!X$1,'Job Number'!$E$2:$E$290,'Product Result'!$A$172)</f>
        <v>29762</v>
      </c>
      <c r="Y172" s="200">
        <f>SUMIFS('Job Number'!$K$2:$K$290,'Job Number'!$A$2:$A$290,'Product Result'!Y$1,'Job Number'!$E$2:$E$290,'Product Result'!$A$172)</f>
        <v>27854</v>
      </c>
      <c r="Z172" s="200">
        <f>SUMIFS('Job Number'!$K$2:$K$290,'Job Number'!$A$2:$A$290,'Product Result'!Z$1,'Job Number'!$E$2:$E$290,'Product Result'!$A$172)</f>
        <v>15300</v>
      </c>
      <c r="AA172" s="200">
        <f>SUMIFS('Job Number'!$K$2:$K$290,'Job Number'!$A$2:$A$290,'Product Result'!AA$1,'Job Number'!$E$2:$E$290,'Product Result'!$A$172)</f>
        <v>0</v>
      </c>
      <c r="AB172" s="200">
        <f>SUMIFS('Job Number'!$K$2:$K$290,'Job Number'!$A$2:$A$290,'Product Result'!AB$1,'Job Number'!$E$2:$E$290,'Product Result'!$A$172)</f>
        <v>11500</v>
      </c>
      <c r="AC172" s="200">
        <f>SUMIFS('Job Number'!$K$2:$K$290,'Job Number'!$A$2:$A$290,'Product Result'!AC$1,'Job Number'!$E$2:$E$290,'Product Result'!$A$172)</f>
        <v>0</v>
      </c>
      <c r="AD172" s="200">
        <f>SUMIFS('Job Number'!$K$2:$K$290,'Job Number'!$A$2:$A$290,'Product Result'!AD$1,'Job Number'!$E$2:$E$290,'Product Result'!$A$172)</f>
        <v>21718</v>
      </c>
      <c r="AE172" s="200">
        <f>SUMIFS('Job Number'!$K$2:$K$290,'Job Number'!$A$2:$A$290,'Product Result'!AE$1,'Job Number'!$E$2:$E$290,'Product Result'!$A$172)</f>
        <v>26282</v>
      </c>
      <c r="AF172" s="200">
        <f>SUMIFS('Job Number'!$K$2:$K$290,'Job Number'!$A$2:$A$290,'Product Result'!AF$1,'Job Number'!$E$2:$E$290,'Product Result'!$A$172)</f>
        <v>0</v>
      </c>
      <c r="AG172" s="200">
        <f>SUMIFS('Job Number'!$K$2:$K$290,'Job Number'!$A$2:$A$290,'Product Result'!AG$1,'Job Number'!$E$2:$E$290,'Product Result'!$A$172)</f>
        <v>0</v>
      </c>
      <c r="AH172" s="200">
        <f>SUMIFS('Job Number'!$K$2:$K$290,'Job Number'!$A$2:$A$290,'Product Result'!AH$1,'Job Number'!$E$2:$E$290,'Product Result'!$A$172)</f>
        <v>0</v>
      </c>
    </row>
    <row r="173" spans="1:34">
      <c r="A173" s="226" t="str">
        <f>'FG TYPE'!C41</f>
        <v>MB50</v>
      </c>
      <c r="B173" s="221">
        <f>IFERROR(B172/#REF!,0)</f>
        <v>0</v>
      </c>
      <c r="C173" s="3" t="s">
        <v>47</v>
      </c>
      <c r="D173" s="9" t="str">
        <f>IFERROR(D172/#REF!,"")</f>
        <v/>
      </c>
      <c r="E173" s="9" t="str">
        <f>IFERROR(E172/#REF!,"")</f>
        <v/>
      </c>
      <c r="F173" s="9" t="str">
        <f>IFERROR(F172/#REF!,"")</f>
        <v/>
      </c>
      <c r="G173" s="9" t="str">
        <f>IFERROR(G172/#REF!,"")</f>
        <v/>
      </c>
      <c r="H173" s="9" t="str">
        <f>IFERROR(H172/#REF!,"")</f>
        <v/>
      </c>
      <c r="I173" s="9" t="str">
        <f>IFERROR(I172/#REF!,"")</f>
        <v/>
      </c>
      <c r="J173" s="9" t="str">
        <f>IFERROR(J172/#REF!,"")</f>
        <v/>
      </c>
      <c r="K173" s="9" t="str">
        <f>IFERROR(K172/#REF!,"")</f>
        <v/>
      </c>
      <c r="L173" s="9" t="str">
        <f>IFERROR(L172/#REF!,"")</f>
        <v/>
      </c>
      <c r="M173" s="9" t="str">
        <f>IFERROR(M172/#REF!,"")</f>
        <v/>
      </c>
      <c r="N173" s="9" t="str">
        <f>IFERROR(N172/#REF!,"")</f>
        <v/>
      </c>
      <c r="O173" s="9" t="str">
        <f>IFERROR(O172/#REF!,"")</f>
        <v/>
      </c>
      <c r="P173" s="9" t="str">
        <f>IFERROR(P172/#REF!,"")</f>
        <v/>
      </c>
      <c r="Q173" s="9" t="str">
        <f>IFERROR(Q172/#REF!,"")</f>
        <v/>
      </c>
      <c r="R173" s="9" t="str">
        <f>IFERROR(R172/#REF!,"")</f>
        <v/>
      </c>
      <c r="S173" s="9" t="str">
        <f>IFERROR(S172/#REF!,"")</f>
        <v/>
      </c>
      <c r="T173" s="9" t="str">
        <f>IFERROR(T172/#REF!,"")</f>
        <v/>
      </c>
      <c r="U173" s="9" t="str">
        <f>IFERROR(U172/#REF!,"")</f>
        <v/>
      </c>
      <c r="V173" s="9" t="str">
        <f>IFERROR(V172/#REF!,"")</f>
        <v/>
      </c>
      <c r="W173" s="9" t="str">
        <f>IFERROR(W172/#REF!,"")</f>
        <v/>
      </c>
      <c r="X173" s="9" t="str">
        <f>IFERROR(X172/#REF!,"")</f>
        <v/>
      </c>
      <c r="Y173" s="9" t="str">
        <f>IFERROR(Y172/#REF!,"")</f>
        <v/>
      </c>
      <c r="Z173" s="9" t="str">
        <f>IFERROR(Z172/#REF!,"")</f>
        <v/>
      </c>
      <c r="AA173" s="9" t="str">
        <f>IFERROR(AA172/#REF!,"")</f>
        <v/>
      </c>
      <c r="AB173" s="9" t="str">
        <f>IFERROR(AB172/#REF!,"")</f>
        <v/>
      </c>
      <c r="AC173" s="9" t="str">
        <f>IFERROR(AC172/#REF!,"")</f>
        <v/>
      </c>
      <c r="AD173" s="9" t="str">
        <f>IFERROR(AD172/#REF!,"")</f>
        <v/>
      </c>
      <c r="AE173" s="9" t="str">
        <f>IFERROR(AE172/#REF!,"")</f>
        <v/>
      </c>
      <c r="AF173" s="9" t="str">
        <f>IFERROR(AF172/#REF!,"")</f>
        <v/>
      </c>
      <c r="AG173" s="9" t="str">
        <f>IFERROR(AG172/#REF!,"")</f>
        <v/>
      </c>
      <c r="AH173" s="9" t="str">
        <f>IFERROR(AH172/#REF!,"")</f>
        <v/>
      </c>
    </row>
    <row r="174" spans="2:34">
      <c r="B174" s="222">
        <f>SUM(D174:AG174)-AG174-Z174-S174-L174</f>
        <v>0</v>
      </c>
      <c r="C174" s="3" t="s">
        <v>48</v>
      </c>
      <c r="D174" s="200">
        <f>SUMIFS('Job Number'!$Q$2:$Q$290,'Job Number'!$A$2:$A$290,'Product Result'!D$1,'Job Number'!$E$2:$E$290,'Product Result'!$A$172)</f>
        <v>0</v>
      </c>
      <c r="E174" s="200">
        <f>SUMIFS('Job Number'!$Q$2:$Q$290,'Job Number'!$A$2:$A$290,'Product Result'!E$1,'Job Number'!$E$2:$E$290,'Product Result'!$A$172)</f>
        <v>0</v>
      </c>
      <c r="F174" s="200">
        <f>SUMIFS('Job Number'!$Q$2:$Q$290,'Job Number'!$A$2:$A$290,'Product Result'!F$1,'Job Number'!$E$2:$E$290,'Product Result'!$A$172)</f>
        <v>0</v>
      </c>
      <c r="G174" s="200">
        <f>SUMIFS('Job Number'!$Q$2:$Q$290,'Job Number'!$A$2:$A$290,'Product Result'!G$1,'Job Number'!$E$2:$E$290,'Product Result'!$A$172)</f>
        <v>0</v>
      </c>
      <c r="H174" s="200">
        <f>SUMIFS('Job Number'!$Q$2:$Q$290,'Job Number'!$A$2:$A$290,'Product Result'!H$1,'Job Number'!$E$2:$E$290,'Product Result'!$A$172)</f>
        <v>0</v>
      </c>
      <c r="I174" s="200">
        <f>SUMIFS('Job Number'!$Q$2:$Q$290,'Job Number'!$A$2:$A$290,'Product Result'!I$1,'Job Number'!$E$2:$E$290,'Product Result'!$A$172)</f>
        <v>0</v>
      </c>
      <c r="J174" s="200">
        <f>SUMIFS('Job Number'!$Q$2:$Q$290,'Job Number'!$A$2:$A$290,'Product Result'!J$1,'Job Number'!$E$2:$E$290,'Product Result'!$A$172)</f>
        <v>0</v>
      </c>
      <c r="K174" s="200">
        <f>SUMIFS('Job Number'!$Q$2:$Q$290,'Job Number'!$A$2:$A$290,'Product Result'!K$1,'Job Number'!$E$2:$E$290,'Product Result'!$A$172)</f>
        <v>0</v>
      </c>
      <c r="L174" s="200">
        <f>SUMIFS('Job Number'!$Q$2:$Q$290,'Job Number'!$A$2:$A$290,'Product Result'!L$1,'Job Number'!$E$2:$E$290,'Product Result'!$A$172)</f>
        <v>0</v>
      </c>
      <c r="M174" s="200">
        <f>SUMIFS('Job Number'!$Q$2:$Q$290,'Job Number'!$A$2:$A$290,'Product Result'!M$1,'Job Number'!$E$2:$E$290,'Product Result'!$A$172)</f>
        <v>0</v>
      </c>
      <c r="N174" s="200">
        <f>SUMIFS('Job Number'!$Q$2:$Q$290,'Job Number'!$A$2:$A$290,'Product Result'!N$1,'Job Number'!$E$2:$E$290,'Product Result'!$A$172)</f>
        <v>0</v>
      </c>
      <c r="O174" s="200">
        <f>SUMIFS('Job Number'!$Q$2:$Q$290,'Job Number'!$A$2:$A$290,'Product Result'!O$1,'Job Number'!$E$2:$E$290,'Product Result'!$A$172)</f>
        <v>0</v>
      </c>
      <c r="P174" s="200">
        <f>SUMIFS('Job Number'!$Q$2:$Q$290,'Job Number'!$A$2:$A$290,'Product Result'!P$1,'Job Number'!$E$2:$E$290,'Product Result'!$A$172)</f>
        <v>0</v>
      </c>
      <c r="Q174" s="200">
        <f>SUMIFS('Job Number'!$Q$2:$Q$290,'Job Number'!$A$2:$A$290,'Product Result'!Q$1,'Job Number'!$E$2:$E$290,'Product Result'!$A$172)</f>
        <v>0</v>
      </c>
      <c r="R174" s="200">
        <f>SUMIFS('Job Number'!$Q$2:$Q$290,'Job Number'!$A$2:$A$290,'Product Result'!R$1,'Job Number'!$E$2:$E$290,'Product Result'!$A$172)</f>
        <v>0</v>
      </c>
      <c r="S174" s="200">
        <f>SUMIFS('Job Number'!$Q$2:$Q$290,'Job Number'!$A$2:$A$290,'Product Result'!S$1,'Job Number'!$E$2:$E$290,'Product Result'!$A$172)</f>
        <v>0</v>
      </c>
      <c r="T174" s="200">
        <f>SUMIFS('Job Number'!$Q$2:$Q$290,'Job Number'!$A$2:$A$290,'Product Result'!T$1,'Job Number'!$E$2:$E$290,'Product Result'!$A$172)</f>
        <v>0</v>
      </c>
      <c r="U174" s="200">
        <f>SUMIFS('Job Number'!$Q$2:$Q$290,'Job Number'!$A$2:$A$290,'Product Result'!U$1,'Job Number'!$E$2:$E$290,'Product Result'!$A$172)</f>
        <v>0</v>
      </c>
      <c r="V174" s="200">
        <f>SUMIFS('Job Number'!$Q$2:$Q$290,'Job Number'!$A$2:$A$290,'Product Result'!V$1,'Job Number'!$E$2:$E$290,'Product Result'!$A$172)</f>
        <v>0</v>
      </c>
      <c r="W174" s="200">
        <f>SUMIFS('Job Number'!$Q$2:$Q$290,'Job Number'!$A$2:$A$290,'Product Result'!W$1,'Job Number'!$E$2:$E$290,'Product Result'!$A$172)</f>
        <v>0</v>
      </c>
      <c r="X174" s="200">
        <f>SUMIFS('Job Number'!$Q$2:$Q$290,'Job Number'!$A$2:$A$290,'Product Result'!X$1,'Job Number'!$E$2:$E$290,'Product Result'!$A$172)</f>
        <v>0</v>
      </c>
      <c r="Y174" s="200">
        <f>SUMIFS('Job Number'!$Q$2:$Q$290,'Job Number'!$A$2:$A$290,'Product Result'!Y$1,'Job Number'!$E$2:$E$290,'Product Result'!$A$172)</f>
        <v>0</v>
      </c>
      <c r="Z174" s="200">
        <f>SUMIFS('Job Number'!$Q$2:$Q$290,'Job Number'!$A$2:$A$290,'Product Result'!Z$1,'Job Number'!$E$2:$E$290,'Product Result'!$A$172)</f>
        <v>0</v>
      </c>
      <c r="AA174" s="200">
        <f>SUMIFS('Job Number'!$Q$2:$Q$290,'Job Number'!$A$2:$A$290,'Product Result'!AA$1,'Job Number'!$E$2:$E$290,'Product Result'!$A$172)</f>
        <v>0</v>
      </c>
      <c r="AB174" s="200">
        <f>SUMIFS('Job Number'!$Q$2:$Q$290,'Job Number'!$A$2:$A$290,'Product Result'!AB$1,'Job Number'!$E$2:$E$290,'Product Result'!$A$172)</f>
        <v>0</v>
      </c>
      <c r="AC174" s="200">
        <f>SUMIFS('Job Number'!$Q$2:$Q$290,'Job Number'!$A$2:$A$290,'Product Result'!AC$1,'Job Number'!$E$2:$E$290,'Product Result'!$A$172)</f>
        <v>0</v>
      </c>
      <c r="AD174" s="200">
        <f>SUMIFS('Job Number'!$Q$2:$Q$290,'Job Number'!$A$2:$A$290,'Product Result'!AD$1,'Job Number'!$E$2:$E$290,'Product Result'!$A$172)</f>
        <v>0</v>
      </c>
      <c r="AE174" s="200">
        <f>SUMIFS('Job Number'!$Q$2:$Q$290,'Job Number'!$A$2:$A$290,'Product Result'!AE$1,'Job Number'!$E$2:$E$290,'Product Result'!$A$172)</f>
        <v>0</v>
      </c>
      <c r="AF174" s="200">
        <f>SUMIFS('Job Number'!$Q$2:$Q$290,'Job Number'!$A$2:$A$290,'Product Result'!AF$1,'Job Number'!$E$2:$E$290,'Product Result'!$A$172)</f>
        <v>0</v>
      </c>
      <c r="AG174" s="200">
        <f>SUMIFS('Job Number'!$Q$2:$Q$290,'Job Number'!$A$2:$A$290,'Product Result'!AG$1,'Job Number'!$E$2:$E$290,'Product Result'!$A$172)</f>
        <v>0</v>
      </c>
      <c r="AH174" s="200">
        <f>SUMIFS('Job Number'!$Q$2:$Q$290,'Job Number'!$A$2:$A$290,'Product Result'!AH$1,'Job Number'!$E$2:$E$290,'Product Result'!$A$172)</f>
        <v>0</v>
      </c>
    </row>
    <row r="175" ht="15.75" spans="2:34">
      <c r="B175" s="228">
        <f>IFERROR(B174/B172,0)</f>
        <v>0</v>
      </c>
      <c r="C175" s="3" t="s">
        <v>49</v>
      </c>
      <c r="D175" s="223" t="str">
        <f t="shared" ref="D175:AH175" si="34">IFERROR(D174/D172,"")</f>
        <v/>
      </c>
      <c r="E175" s="223" t="str">
        <f t="shared" si="34"/>
        <v/>
      </c>
      <c r="F175" s="223" t="str">
        <f t="shared" si="34"/>
        <v/>
      </c>
      <c r="G175" s="223" t="str">
        <f t="shared" si="34"/>
        <v/>
      </c>
      <c r="H175" s="223" t="str">
        <f t="shared" si="34"/>
        <v/>
      </c>
      <c r="I175" s="223" t="str">
        <f t="shared" si="34"/>
        <v/>
      </c>
      <c r="J175" s="223">
        <f t="shared" si="34"/>
        <v>0</v>
      </c>
      <c r="K175" s="223">
        <f t="shared" si="34"/>
        <v>0</v>
      </c>
      <c r="L175" s="223">
        <f t="shared" si="34"/>
        <v>0</v>
      </c>
      <c r="M175" s="223" t="str">
        <f t="shared" si="34"/>
        <v/>
      </c>
      <c r="N175" s="223" t="str">
        <f t="shared" si="34"/>
        <v/>
      </c>
      <c r="O175" s="223" t="str">
        <f t="shared" si="34"/>
        <v/>
      </c>
      <c r="P175" s="223" t="str">
        <f t="shared" si="34"/>
        <v/>
      </c>
      <c r="Q175" s="223" t="str">
        <f t="shared" si="34"/>
        <v/>
      </c>
      <c r="R175" s="223" t="str">
        <f t="shared" si="34"/>
        <v/>
      </c>
      <c r="S175" s="223" t="str">
        <f t="shared" si="34"/>
        <v/>
      </c>
      <c r="T175" s="223" t="str">
        <f t="shared" si="34"/>
        <v/>
      </c>
      <c r="U175" s="223" t="str">
        <f t="shared" si="34"/>
        <v/>
      </c>
      <c r="V175" s="223" t="str">
        <f t="shared" si="34"/>
        <v/>
      </c>
      <c r="W175" s="223">
        <f t="shared" si="34"/>
        <v>0</v>
      </c>
      <c r="X175" s="223">
        <f t="shared" si="34"/>
        <v>0</v>
      </c>
      <c r="Y175" s="223">
        <f t="shared" si="34"/>
        <v>0</v>
      </c>
      <c r="Z175" s="223">
        <f t="shared" si="34"/>
        <v>0</v>
      </c>
      <c r="AA175" s="223" t="str">
        <f t="shared" si="34"/>
        <v/>
      </c>
      <c r="AB175" s="223">
        <f t="shared" si="34"/>
        <v>0</v>
      </c>
      <c r="AC175" s="223" t="str">
        <f t="shared" si="34"/>
        <v/>
      </c>
      <c r="AD175" s="223">
        <f t="shared" si="34"/>
        <v>0</v>
      </c>
      <c r="AE175" s="223">
        <f t="shared" si="34"/>
        <v>0</v>
      </c>
      <c r="AF175" s="223" t="str">
        <f t="shared" si="34"/>
        <v/>
      </c>
      <c r="AG175" s="223" t="str">
        <f t="shared" si="34"/>
        <v/>
      </c>
      <c r="AH175" s="223" t="str">
        <f t="shared" si="34"/>
        <v/>
      </c>
    </row>
    <row r="176" ht="15.75" spans="4:34"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</row>
    <row r="177" spans="1:34">
      <c r="A177" s="226" t="str">
        <f>'FG TYPE'!B42</f>
        <v>W03-71010075-Y</v>
      </c>
      <c r="B177" s="222">
        <f>SUM(D177:AG177)</f>
        <v>3291</v>
      </c>
      <c r="C177" s="3" t="s">
        <v>46</v>
      </c>
      <c r="D177" s="200">
        <f>SUMIFS('Job Number'!$K$2:$K$290,'Job Number'!$A$2:$A$290,'Product Result'!D$1,'Job Number'!$E$2:$E$290,'Product Result'!$A$177)</f>
        <v>0</v>
      </c>
      <c r="E177" s="200">
        <f>SUMIFS('Job Number'!$K$2:$K$290,'Job Number'!$A$2:$A$290,'Product Result'!E$1,'Job Number'!$E$2:$E$290,'Product Result'!$A$177)</f>
        <v>0</v>
      </c>
      <c r="F177" s="200">
        <f>SUMIFS('Job Number'!$K$2:$K$290,'Job Number'!$A$2:$A$290,'Product Result'!F$1,'Job Number'!$E$2:$E$290,'Product Result'!$A$177)</f>
        <v>0</v>
      </c>
      <c r="G177" s="200">
        <f>SUMIFS('Job Number'!$K$2:$K$290,'Job Number'!$A$2:$A$290,'Product Result'!G$1,'Job Number'!$E$2:$E$290,'Product Result'!$A$177)</f>
        <v>0</v>
      </c>
      <c r="H177" s="200">
        <f>SUMIFS('Job Number'!$K$2:$K$290,'Job Number'!$A$2:$A$290,'Product Result'!H$1,'Job Number'!$E$2:$E$290,'Product Result'!$A$177)</f>
        <v>0</v>
      </c>
      <c r="I177" s="200">
        <f>SUMIFS('Job Number'!$K$2:$K$290,'Job Number'!$A$2:$A$290,'Product Result'!I$1,'Job Number'!$E$2:$E$290,'Product Result'!$A$177)</f>
        <v>0</v>
      </c>
      <c r="J177" s="200">
        <f>SUMIFS('Job Number'!$K$2:$K$290,'Job Number'!$A$2:$A$290,'Product Result'!J$1,'Job Number'!$E$2:$E$290,'Product Result'!$A$177)</f>
        <v>3291</v>
      </c>
      <c r="K177" s="200">
        <f>SUMIFS('Job Number'!$K$2:$K$290,'Job Number'!$A$2:$A$290,'Product Result'!K$1,'Job Number'!$E$2:$E$290,'Product Result'!$A$177)</f>
        <v>0</v>
      </c>
      <c r="L177" s="200">
        <f>SUMIFS('Job Number'!$K$2:$K$290,'Job Number'!$A$2:$A$290,'Product Result'!L$1,'Job Number'!$E$2:$E$290,'Product Result'!$A$177)</f>
        <v>0</v>
      </c>
      <c r="M177" s="200">
        <f>SUMIFS('Job Number'!$K$2:$K$290,'Job Number'!$A$2:$A$290,'Product Result'!M$1,'Job Number'!$E$2:$E$290,'Product Result'!$A$177)</f>
        <v>0</v>
      </c>
      <c r="N177" s="200">
        <f>SUMIFS('Job Number'!$K$2:$K$290,'Job Number'!$A$2:$A$290,'Product Result'!N$1,'Job Number'!$E$2:$E$290,'Product Result'!$A$177)</f>
        <v>0</v>
      </c>
      <c r="O177" s="200">
        <f>SUMIFS('Job Number'!$K$2:$K$290,'Job Number'!$A$2:$A$290,'Product Result'!O$1,'Job Number'!$E$2:$E$290,'Product Result'!$A$177)</f>
        <v>0</v>
      </c>
      <c r="P177" s="200">
        <f>SUMIFS('Job Number'!$K$2:$K$290,'Job Number'!$A$2:$A$290,'Product Result'!P$1,'Job Number'!$E$2:$E$290,'Product Result'!$A$177)</f>
        <v>0</v>
      </c>
      <c r="Q177" s="200">
        <f>SUMIFS('Job Number'!$K$2:$K$290,'Job Number'!$A$2:$A$290,'Product Result'!Q$1,'Job Number'!$E$2:$E$290,'Product Result'!$A$177)</f>
        <v>0</v>
      </c>
      <c r="R177" s="200">
        <f>SUMIFS('Job Number'!$K$2:$K$290,'Job Number'!$A$2:$A$290,'Product Result'!R$1,'Job Number'!$E$2:$E$290,'Product Result'!$A$177)</f>
        <v>0</v>
      </c>
      <c r="S177" s="200">
        <f>SUMIFS('Job Number'!$K$2:$K$290,'Job Number'!$A$2:$A$290,'Product Result'!S$1,'Job Number'!$E$2:$E$290,'Product Result'!$A$177)</f>
        <v>0</v>
      </c>
      <c r="T177" s="200">
        <f>SUMIFS('Job Number'!$K$2:$K$290,'Job Number'!$A$2:$A$290,'Product Result'!T$1,'Job Number'!$E$2:$E$290,'Product Result'!$A$177)</f>
        <v>0</v>
      </c>
      <c r="U177" s="200">
        <f>SUMIFS('Job Number'!$K$2:$K$290,'Job Number'!$A$2:$A$290,'Product Result'!U$1,'Job Number'!$E$2:$E$290,'Product Result'!$A$177)</f>
        <v>0</v>
      </c>
      <c r="V177" s="200">
        <f>SUMIFS('Job Number'!$K$2:$K$290,'Job Number'!$A$2:$A$290,'Product Result'!V$1,'Job Number'!$E$2:$E$290,'Product Result'!$A$177)</f>
        <v>0</v>
      </c>
      <c r="W177" s="200">
        <f>SUMIFS('Job Number'!$K$2:$K$290,'Job Number'!$A$2:$A$290,'Product Result'!W$1,'Job Number'!$E$2:$E$290,'Product Result'!$A$177)</f>
        <v>0</v>
      </c>
      <c r="X177" s="200">
        <f>SUMIFS('Job Number'!$K$2:$K$290,'Job Number'!$A$2:$A$290,'Product Result'!X$1,'Job Number'!$E$2:$E$290,'Product Result'!$A$177)</f>
        <v>0</v>
      </c>
      <c r="Y177" s="200">
        <f>SUMIFS('Job Number'!$K$2:$K$290,'Job Number'!$A$2:$A$290,'Product Result'!Y$1,'Job Number'!$E$2:$E$290,'Product Result'!$A$177)</f>
        <v>0</v>
      </c>
      <c r="Z177" s="200">
        <f>SUMIFS('Job Number'!$K$2:$K$290,'Job Number'!$A$2:$A$290,'Product Result'!Z$1,'Job Number'!$E$2:$E$290,'Product Result'!$A$177)</f>
        <v>0</v>
      </c>
      <c r="AA177" s="200">
        <f>SUMIFS('Job Number'!$K$2:$K$290,'Job Number'!$A$2:$A$290,'Product Result'!AA$1,'Job Number'!$E$2:$E$290,'Product Result'!$A$177)</f>
        <v>0</v>
      </c>
      <c r="AB177" s="200">
        <f>SUMIFS('Job Number'!$K$2:$K$290,'Job Number'!$A$2:$A$290,'Product Result'!AB$1,'Job Number'!$E$2:$E$290,'Product Result'!$A$177)</f>
        <v>0</v>
      </c>
      <c r="AC177" s="200">
        <f>SUMIFS('Job Number'!$K$2:$K$290,'Job Number'!$A$2:$A$290,'Product Result'!AC$1,'Job Number'!$E$2:$E$290,'Product Result'!$A$177)</f>
        <v>0</v>
      </c>
      <c r="AD177" s="200">
        <f>SUMIFS('Job Number'!$K$2:$K$290,'Job Number'!$A$2:$A$290,'Product Result'!AD$1,'Job Number'!$E$2:$E$290,'Product Result'!$A$177)</f>
        <v>0</v>
      </c>
      <c r="AE177" s="200">
        <f>SUMIFS('Job Number'!$K$2:$K$290,'Job Number'!$A$2:$A$290,'Product Result'!AE$1,'Job Number'!$E$2:$E$290,'Product Result'!$A$177)</f>
        <v>0</v>
      </c>
      <c r="AF177" s="200">
        <f>SUMIFS('Job Number'!$K$2:$K$290,'Job Number'!$A$2:$A$290,'Product Result'!AF$1,'Job Number'!$E$2:$E$290,'Product Result'!$A$177)</f>
        <v>0</v>
      </c>
      <c r="AG177" s="200">
        <f>SUMIFS('Job Number'!$K$2:$K$290,'Job Number'!$A$2:$A$290,'Product Result'!AG$1,'Job Number'!$E$2:$E$290,'Product Result'!$A$177)</f>
        <v>0</v>
      </c>
      <c r="AH177" s="200">
        <f>SUMIFS('Job Number'!$K$2:$K$290,'Job Number'!$A$2:$A$290,'Product Result'!AH$1,'Job Number'!$E$2:$E$290,'Product Result'!$A$177)</f>
        <v>0</v>
      </c>
    </row>
    <row r="178" spans="1:34">
      <c r="A178" s="226" t="str">
        <f>'FG TYPE'!C42</f>
        <v>BL98</v>
      </c>
      <c r="B178" s="221">
        <f>IFERROR(B177/#REF!,0)</f>
        <v>0</v>
      </c>
      <c r="C178" s="3" t="s">
        <v>47</v>
      </c>
      <c r="D178" s="9" t="str">
        <f>IFERROR(D177/#REF!,"")</f>
        <v/>
      </c>
      <c r="E178" s="9" t="str">
        <f>IFERROR(E177/#REF!,"")</f>
        <v/>
      </c>
      <c r="F178" s="9" t="str">
        <f>IFERROR(F177/#REF!,"")</f>
        <v/>
      </c>
      <c r="G178" s="9" t="str">
        <f>IFERROR(G177/#REF!,"")</f>
        <v/>
      </c>
      <c r="H178" s="9" t="str">
        <f>IFERROR(H177/#REF!,"")</f>
        <v/>
      </c>
      <c r="I178" s="9" t="str">
        <f>IFERROR(I177/#REF!,"")</f>
        <v/>
      </c>
      <c r="J178" s="9" t="str">
        <f>IFERROR(J177/#REF!,"")</f>
        <v/>
      </c>
      <c r="K178" s="9" t="str">
        <f>IFERROR(K177/#REF!,"")</f>
        <v/>
      </c>
      <c r="L178" s="9" t="str">
        <f>IFERROR(L177/#REF!,"")</f>
        <v/>
      </c>
      <c r="M178" s="9" t="str">
        <f>IFERROR(M177/#REF!,"")</f>
        <v/>
      </c>
      <c r="N178" s="9" t="str">
        <f>IFERROR(N177/#REF!,"")</f>
        <v/>
      </c>
      <c r="O178" s="9" t="str">
        <f>IFERROR(O177/#REF!,"")</f>
        <v/>
      </c>
      <c r="P178" s="9" t="str">
        <f>IFERROR(P177/#REF!,"")</f>
        <v/>
      </c>
      <c r="Q178" s="9" t="str">
        <f>IFERROR(Q177/#REF!,"")</f>
        <v/>
      </c>
      <c r="R178" s="9" t="str">
        <f>IFERROR(R177/#REF!,"")</f>
        <v/>
      </c>
      <c r="S178" s="9" t="str">
        <f>IFERROR(S177/#REF!,"")</f>
        <v/>
      </c>
      <c r="T178" s="9" t="str">
        <f>IFERROR(T177/#REF!,"")</f>
        <v/>
      </c>
      <c r="U178" s="9" t="str">
        <f>IFERROR(U177/#REF!,"")</f>
        <v/>
      </c>
      <c r="V178" s="9" t="str">
        <f>IFERROR(V177/#REF!,"")</f>
        <v/>
      </c>
      <c r="W178" s="9" t="str">
        <f>IFERROR(W177/#REF!,"")</f>
        <v/>
      </c>
      <c r="X178" s="9" t="str">
        <f>IFERROR(X177/#REF!,"")</f>
        <v/>
      </c>
      <c r="Y178" s="9" t="str">
        <f>IFERROR(Y177/#REF!,"")</f>
        <v/>
      </c>
      <c r="Z178" s="9" t="str">
        <f>IFERROR(Z177/#REF!,"")</f>
        <v/>
      </c>
      <c r="AA178" s="9" t="str">
        <f>IFERROR(AA177/#REF!,"")</f>
        <v/>
      </c>
      <c r="AB178" s="9" t="str">
        <f>IFERROR(AB177/#REF!,"")</f>
        <v/>
      </c>
      <c r="AC178" s="9" t="str">
        <f>IFERROR(AC177/#REF!,"")</f>
        <v/>
      </c>
      <c r="AD178" s="9" t="str">
        <f>IFERROR(AD177/#REF!,"")</f>
        <v/>
      </c>
      <c r="AE178" s="9" t="str">
        <f>IFERROR(AE177/#REF!,"")</f>
        <v/>
      </c>
      <c r="AF178" s="9" t="str">
        <f>IFERROR(AF177/#REF!,"")</f>
        <v/>
      </c>
      <c r="AG178" s="9" t="str">
        <f>IFERROR(AG177/#REF!,"")</f>
        <v/>
      </c>
      <c r="AH178" s="9" t="str">
        <f>IFERROR(AH177/#REF!,"")</f>
        <v/>
      </c>
    </row>
    <row r="179" spans="2:34">
      <c r="B179" s="222">
        <f>SUM(D179:AG179)-AG179-Z179-S179-L179</f>
        <v>0</v>
      </c>
      <c r="C179" s="3" t="s">
        <v>48</v>
      </c>
      <c r="D179" s="200">
        <f>SUMIFS('Job Number'!$Q$2:$Q$290,'Job Number'!$A$2:$A$290,'Product Result'!D$1,'Job Number'!$E$2:$E$290,'Product Result'!$A$178)</f>
        <v>0</v>
      </c>
      <c r="E179" s="200">
        <f>SUMIFS('Job Number'!$Q$2:$Q$290,'Job Number'!$A$2:$A$290,'Product Result'!E$1,'Job Number'!$E$2:$E$290,'Product Result'!$A$178)</f>
        <v>0</v>
      </c>
      <c r="F179" s="200">
        <f>SUMIFS('Job Number'!$Q$2:$Q$290,'Job Number'!$A$2:$A$290,'Product Result'!F$1,'Job Number'!$E$2:$E$290,'Product Result'!$A$178)</f>
        <v>0</v>
      </c>
      <c r="G179" s="200">
        <f>SUMIFS('Job Number'!$Q$2:$Q$290,'Job Number'!$A$2:$A$290,'Product Result'!G$1,'Job Number'!$E$2:$E$290,'Product Result'!$A$178)</f>
        <v>0</v>
      </c>
      <c r="H179" s="200">
        <f>SUMIFS('Job Number'!$Q$2:$Q$290,'Job Number'!$A$2:$A$290,'Product Result'!H$1,'Job Number'!$E$2:$E$290,'Product Result'!$A$178)</f>
        <v>0</v>
      </c>
      <c r="I179" s="200">
        <f>SUMIFS('Job Number'!$Q$2:$Q$290,'Job Number'!$A$2:$A$290,'Product Result'!I$1,'Job Number'!$E$2:$E$290,'Product Result'!$A$178)</f>
        <v>0</v>
      </c>
      <c r="J179" s="200">
        <f>SUMIFS('Job Number'!$Q$2:$Q$290,'Job Number'!$A$2:$A$290,'Product Result'!J$1,'Job Number'!$E$2:$E$290,'Product Result'!$A$178)</f>
        <v>0</v>
      </c>
      <c r="K179" s="200">
        <f>SUMIFS('Job Number'!$Q$2:$Q$290,'Job Number'!$A$2:$A$290,'Product Result'!K$1,'Job Number'!$E$2:$E$290,'Product Result'!$A$178)</f>
        <v>0</v>
      </c>
      <c r="L179" s="200">
        <f>SUMIFS('Job Number'!$Q$2:$Q$290,'Job Number'!$A$2:$A$290,'Product Result'!L$1,'Job Number'!$E$2:$E$290,'Product Result'!$A$178)</f>
        <v>0</v>
      </c>
      <c r="M179" s="200">
        <f>SUMIFS('Job Number'!$Q$2:$Q$290,'Job Number'!$A$2:$A$290,'Product Result'!M$1,'Job Number'!$E$2:$E$290,'Product Result'!$A$178)</f>
        <v>0</v>
      </c>
      <c r="N179" s="200">
        <f>SUMIFS('Job Number'!$Q$2:$Q$290,'Job Number'!$A$2:$A$290,'Product Result'!N$1,'Job Number'!$E$2:$E$290,'Product Result'!$A$178)</f>
        <v>0</v>
      </c>
      <c r="O179" s="200">
        <f>SUMIFS('Job Number'!$Q$2:$Q$290,'Job Number'!$A$2:$A$290,'Product Result'!O$1,'Job Number'!$E$2:$E$290,'Product Result'!$A$178)</f>
        <v>0</v>
      </c>
      <c r="P179" s="200">
        <f>SUMIFS('Job Number'!$Q$2:$Q$290,'Job Number'!$A$2:$A$290,'Product Result'!P$1,'Job Number'!$E$2:$E$290,'Product Result'!$A$178)</f>
        <v>0</v>
      </c>
      <c r="Q179" s="200">
        <f>SUMIFS('Job Number'!$Q$2:$Q$290,'Job Number'!$A$2:$A$290,'Product Result'!Q$1,'Job Number'!$E$2:$E$290,'Product Result'!$A$178)</f>
        <v>0</v>
      </c>
      <c r="R179" s="200">
        <f>SUMIFS('Job Number'!$Q$2:$Q$290,'Job Number'!$A$2:$A$290,'Product Result'!R$1,'Job Number'!$E$2:$E$290,'Product Result'!$A$178)</f>
        <v>0</v>
      </c>
      <c r="S179" s="200">
        <f>SUMIFS('Job Number'!$Q$2:$Q$290,'Job Number'!$A$2:$A$290,'Product Result'!S$1,'Job Number'!$E$2:$E$290,'Product Result'!$A$178)</f>
        <v>0</v>
      </c>
      <c r="T179" s="200">
        <f>SUMIFS('Job Number'!$Q$2:$Q$290,'Job Number'!$A$2:$A$290,'Product Result'!T$1,'Job Number'!$E$2:$E$290,'Product Result'!$A$178)</f>
        <v>0</v>
      </c>
      <c r="U179" s="200">
        <f>SUMIFS('Job Number'!$Q$2:$Q$290,'Job Number'!$A$2:$A$290,'Product Result'!U$1,'Job Number'!$E$2:$E$290,'Product Result'!$A$178)</f>
        <v>0</v>
      </c>
      <c r="V179" s="200">
        <f>SUMIFS('Job Number'!$Q$2:$Q$290,'Job Number'!$A$2:$A$290,'Product Result'!V$1,'Job Number'!$E$2:$E$290,'Product Result'!$A$178)</f>
        <v>0</v>
      </c>
      <c r="W179" s="200">
        <f>SUMIFS('Job Number'!$Q$2:$Q$290,'Job Number'!$A$2:$A$290,'Product Result'!W$1,'Job Number'!$E$2:$E$290,'Product Result'!$A$178)</f>
        <v>0</v>
      </c>
      <c r="X179" s="200">
        <f>SUMIFS('Job Number'!$Q$2:$Q$290,'Job Number'!$A$2:$A$290,'Product Result'!X$1,'Job Number'!$E$2:$E$290,'Product Result'!$A$178)</f>
        <v>0</v>
      </c>
      <c r="Y179" s="200">
        <f>SUMIFS('Job Number'!$Q$2:$Q$290,'Job Number'!$A$2:$A$290,'Product Result'!Y$1,'Job Number'!$E$2:$E$290,'Product Result'!$A$178)</f>
        <v>0</v>
      </c>
      <c r="Z179" s="200">
        <f>SUMIFS('Job Number'!$Q$2:$Q$290,'Job Number'!$A$2:$A$290,'Product Result'!Z$1,'Job Number'!$E$2:$E$290,'Product Result'!$A$178)</f>
        <v>0</v>
      </c>
      <c r="AA179" s="200">
        <f>SUMIFS('Job Number'!$Q$2:$Q$290,'Job Number'!$A$2:$A$290,'Product Result'!AA$1,'Job Number'!$E$2:$E$290,'Product Result'!$A$178)</f>
        <v>0</v>
      </c>
      <c r="AB179" s="200">
        <f>SUMIFS('Job Number'!$Q$2:$Q$290,'Job Number'!$A$2:$A$290,'Product Result'!AB$1,'Job Number'!$E$2:$E$290,'Product Result'!$A$178)</f>
        <v>0</v>
      </c>
      <c r="AC179" s="200">
        <f>SUMIFS('Job Number'!$Q$2:$Q$290,'Job Number'!$A$2:$A$290,'Product Result'!AC$1,'Job Number'!$E$2:$E$290,'Product Result'!$A$178)</f>
        <v>0</v>
      </c>
      <c r="AD179" s="200">
        <f>SUMIFS('Job Number'!$Q$2:$Q$290,'Job Number'!$A$2:$A$290,'Product Result'!AD$1,'Job Number'!$E$2:$E$290,'Product Result'!$A$178)</f>
        <v>0</v>
      </c>
      <c r="AE179" s="200">
        <f>SUMIFS('Job Number'!$Q$2:$Q$290,'Job Number'!$A$2:$A$290,'Product Result'!AE$1,'Job Number'!$E$2:$E$290,'Product Result'!$A$178)</f>
        <v>0</v>
      </c>
      <c r="AF179" s="200">
        <f>SUMIFS('Job Number'!$Q$2:$Q$290,'Job Number'!$A$2:$A$290,'Product Result'!AF$1,'Job Number'!$E$2:$E$290,'Product Result'!$A$178)</f>
        <v>0</v>
      </c>
      <c r="AG179" s="200">
        <f>SUMIFS('Job Number'!$Q$2:$Q$290,'Job Number'!$A$2:$A$290,'Product Result'!AG$1,'Job Number'!$E$2:$E$290,'Product Result'!$A$178)</f>
        <v>0</v>
      </c>
      <c r="AH179" s="200">
        <f>SUMIFS('Job Number'!$Q$2:$Q$290,'Job Number'!$A$2:$A$290,'Product Result'!AH$1,'Job Number'!$E$2:$E$290,'Product Result'!$A$178)</f>
        <v>0</v>
      </c>
    </row>
    <row r="180" ht="15.75" spans="2:34">
      <c r="B180" s="228">
        <f>IFERROR(B179/B177,0)</f>
        <v>0</v>
      </c>
      <c r="C180" s="3" t="s">
        <v>49</v>
      </c>
      <c r="D180" s="223" t="str">
        <f t="shared" ref="D180:AH180" si="35">IFERROR(D179/D177,"")</f>
        <v/>
      </c>
      <c r="E180" s="223" t="str">
        <f t="shared" si="35"/>
        <v/>
      </c>
      <c r="F180" s="223" t="str">
        <f t="shared" si="35"/>
        <v/>
      </c>
      <c r="G180" s="223" t="str">
        <f t="shared" si="35"/>
        <v/>
      </c>
      <c r="H180" s="223" t="str">
        <f t="shared" si="35"/>
        <v/>
      </c>
      <c r="I180" s="223" t="str">
        <f t="shared" si="35"/>
        <v/>
      </c>
      <c r="J180" s="223">
        <f t="shared" si="35"/>
        <v>0</v>
      </c>
      <c r="K180" s="223" t="str">
        <f t="shared" si="35"/>
        <v/>
      </c>
      <c r="L180" s="223" t="str">
        <f t="shared" si="35"/>
        <v/>
      </c>
      <c r="M180" s="223" t="str">
        <f t="shared" si="35"/>
        <v/>
      </c>
      <c r="N180" s="223" t="str">
        <f t="shared" si="35"/>
        <v/>
      </c>
      <c r="O180" s="223" t="str">
        <f t="shared" si="35"/>
        <v/>
      </c>
      <c r="P180" s="223" t="str">
        <f t="shared" si="35"/>
        <v/>
      </c>
      <c r="Q180" s="223" t="str">
        <f t="shared" si="35"/>
        <v/>
      </c>
      <c r="R180" s="223" t="str">
        <f t="shared" si="35"/>
        <v/>
      </c>
      <c r="S180" s="223" t="str">
        <f t="shared" si="35"/>
        <v/>
      </c>
      <c r="T180" s="223" t="str">
        <f t="shared" si="35"/>
        <v/>
      </c>
      <c r="U180" s="223" t="str">
        <f t="shared" si="35"/>
        <v/>
      </c>
      <c r="V180" s="223" t="str">
        <f t="shared" si="35"/>
        <v/>
      </c>
      <c r="W180" s="223" t="str">
        <f t="shared" si="35"/>
        <v/>
      </c>
      <c r="X180" s="223" t="str">
        <f t="shared" si="35"/>
        <v/>
      </c>
      <c r="Y180" s="223" t="str">
        <f t="shared" si="35"/>
        <v/>
      </c>
      <c r="Z180" s="223" t="str">
        <f t="shared" si="35"/>
        <v/>
      </c>
      <c r="AA180" s="223" t="str">
        <f t="shared" si="35"/>
        <v/>
      </c>
      <c r="AB180" s="223" t="str">
        <f t="shared" si="35"/>
        <v/>
      </c>
      <c r="AC180" s="223" t="str">
        <f t="shared" si="35"/>
        <v/>
      </c>
      <c r="AD180" s="223" t="str">
        <f t="shared" si="35"/>
        <v/>
      </c>
      <c r="AE180" s="223" t="str">
        <f t="shared" si="35"/>
        <v/>
      </c>
      <c r="AF180" s="223" t="str">
        <f t="shared" si="35"/>
        <v/>
      </c>
      <c r="AG180" s="223" t="str">
        <f t="shared" si="35"/>
        <v/>
      </c>
      <c r="AH180" s="223" t="str">
        <f t="shared" si="35"/>
        <v/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L111"/>
  <sheetViews>
    <sheetView zoomScale="75" zoomScaleNormal="75" workbookViewId="0">
      <pane xSplit="3" ySplit="1" topLeftCell="D2" activePane="bottomRight" state="frozen"/>
      <selection/>
      <selection pane="topRight"/>
      <selection pane="bottomLeft"/>
      <selection pane="bottomRight" activeCell="M37" sqref="M37"/>
    </sheetView>
  </sheetViews>
  <sheetFormatPr defaultColWidth="9" defaultRowHeight="15"/>
  <cols>
    <col min="1" max="1" width="17.1428571428571" style="2" customWidth="1"/>
    <col min="2" max="2" width="23.4285714285714" style="3" customWidth="1"/>
    <col min="3" max="3" width="9.14285714285714" style="3"/>
    <col min="4" max="4" width="10.4285714285714" style="3" customWidth="1"/>
    <col min="5" max="6" width="10.5714285714286" style="3" customWidth="1"/>
    <col min="7" max="9" width="10.2857142857143" style="3" customWidth="1"/>
    <col min="10" max="10" width="10.4285714285714" style="3" customWidth="1"/>
    <col min="11" max="12" width="10.2857142857143" style="3" customWidth="1"/>
    <col min="13" max="13" width="9.71428571428571" style="3" customWidth="1"/>
    <col min="14" max="21" width="10.2857142857143" style="3" customWidth="1"/>
    <col min="22" max="22" width="9.14285714285714" style="3"/>
    <col min="23" max="34" width="10.2857142857143" style="3" customWidth="1"/>
    <col min="35" max="16384" width="9.14285714285714" style="3"/>
  </cols>
  <sheetData>
    <row r="1" spans="1:34">
      <c r="A1" s="2" t="s">
        <v>39</v>
      </c>
      <c r="B1" s="2" t="s">
        <v>40</v>
      </c>
      <c r="C1" s="3" t="s">
        <v>41</v>
      </c>
      <c r="D1" s="4">
        <v>45352</v>
      </c>
      <c r="E1" s="4">
        <v>45353</v>
      </c>
      <c r="F1" s="4">
        <v>45354</v>
      </c>
      <c r="G1" s="4">
        <v>45355</v>
      </c>
      <c r="H1" s="4">
        <v>45356</v>
      </c>
      <c r="I1" s="4">
        <v>45357</v>
      </c>
      <c r="J1" s="4">
        <v>45358</v>
      </c>
      <c r="K1" s="4">
        <v>45359</v>
      </c>
      <c r="L1" s="4">
        <v>45360</v>
      </c>
      <c r="M1" s="4">
        <v>45361</v>
      </c>
      <c r="N1" s="4">
        <v>45362</v>
      </c>
      <c r="O1" s="4">
        <v>45363</v>
      </c>
      <c r="P1" s="4">
        <v>45364</v>
      </c>
      <c r="Q1" s="4">
        <v>45365</v>
      </c>
      <c r="R1" s="4">
        <v>45366</v>
      </c>
      <c r="S1" s="4">
        <v>45367</v>
      </c>
      <c r="T1" s="4">
        <v>45368</v>
      </c>
      <c r="U1" s="4">
        <v>45369</v>
      </c>
      <c r="V1" s="4">
        <v>45370</v>
      </c>
      <c r="W1" s="4">
        <v>45371</v>
      </c>
      <c r="X1" s="4">
        <v>45372</v>
      </c>
      <c r="Y1" s="4">
        <v>45373</v>
      </c>
      <c r="Z1" s="4">
        <v>45374</v>
      </c>
      <c r="AA1" s="4">
        <v>45375</v>
      </c>
      <c r="AB1" s="4">
        <v>45376</v>
      </c>
      <c r="AC1" s="4">
        <v>45377</v>
      </c>
      <c r="AD1" s="4">
        <v>45378</v>
      </c>
      <c r="AE1" s="4">
        <v>45379</v>
      </c>
      <c r="AF1" s="4">
        <v>45380</v>
      </c>
      <c r="AG1" s="4">
        <v>45381</v>
      </c>
      <c r="AH1" s="4">
        <v>45382</v>
      </c>
    </row>
    <row r="2" ht="18" customHeight="1" spans="1:34">
      <c r="A2" s="297" t="str">
        <f>'Line Output'!A2</f>
        <v>W01-03000027</v>
      </c>
      <c r="B2" s="297" t="str">
        <f>'Line Output'!B2</f>
        <v>0,127 A</v>
      </c>
      <c r="C2" s="13">
        <f>IFERROR(VLOOKUP(A2,'FG TYPE'!$B:$D,3,FALSE),0)</f>
        <v>35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Height="1" spans="2:34">
      <c r="B3" s="9">
        <f>IFERROR(SUM(D3:AG3)/COUNTIF(D3:AG3,"&gt;0"),0)</f>
        <v>35</v>
      </c>
      <c r="C3" s="12" t="str">
        <f>'Line Output'!C3</f>
        <v>S01</v>
      </c>
      <c r="D3" s="11" t="str">
        <f>IFERROR($C$2/SUMIFS('Job Number'!$I$2:$I$290,'Job Number'!$A$2:$A$290,'Line Performance'!D$1,'Job Number'!$B$2:$B$290,'Line Performance'!$C3,'Job Number'!$E$2:$E$290,'Line Performance'!$A$2),"")</f>
        <v/>
      </c>
      <c r="E3" s="11" t="str">
        <f>IFERROR($C$2/SUMIFS('Job Number'!$I$2:$I$290,'Job Number'!$A$2:$A$290,'Line Performance'!E$1,'Job Number'!$B$2:$B$290,'Line Performance'!$C3,'Job Number'!$E$2:$E$290,'Line Performance'!$A$2),"")</f>
        <v/>
      </c>
      <c r="F3" s="11" t="str">
        <f>IFERROR($C$2/SUMIFS('Job Number'!$I$2:$I$290,'Job Number'!$A$2:$A$290,'Line Performance'!F$1,'Job Number'!$B$2:$B$290,'Line Performance'!$C3,'Job Number'!$E$2:$E$290,'Line Performance'!$A$2),"")</f>
        <v/>
      </c>
      <c r="G3" s="11" t="str">
        <f>IFERROR($C$2/SUMIFS('Job Number'!$I$2:$I$290,'Job Number'!$A$2:$A$290,'Line Performance'!G$1,'Job Number'!$B$2:$B$290,'Line Performance'!$C3,'Job Number'!$E$2:$E$290,'Line Performance'!$A$2),"")</f>
        <v/>
      </c>
      <c r="H3" s="11" t="str">
        <f>IFERROR($C$2/SUMIFS('Job Number'!$I$2:$I$290,'Job Number'!$A$2:$A$290,'Line Performance'!H$1,'Job Number'!$B$2:$B$290,'Line Performance'!$C3,'Job Number'!$E$2:$E$290,'Line Performance'!$A$2),"")</f>
        <v/>
      </c>
      <c r="I3" s="11" t="str">
        <f>IFERROR($C$2/SUMIFS('Job Number'!$I$2:$I$290,'Job Number'!$A$2:$A$290,'Line Performance'!I$1,'Job Number'!$B$2:$B$290,'Line Performance'!$C3,'Job Number'!$E$2:$E$290,'Line Performance'!$A$2),"")</f>
        <v/>
      </c>
      <c r="J3" s="11" t="str">
        <f>IFERROR($C$2/SUMIFS('Job Number'!$I$2:$I$290,'Job Number'!$A$2:$A$290,'Line Performance'!J$1,'Job Number'!$B$2:$B$290,'Line Performance'!$C3,'Job Number'!$E$2:$E$290,'Line Performance'!$A$2),"")</f>
        <v/>
      </c>
      <c r="K3" s="11" t="str">
        <f>IFERROR($C$2/SUMIFS('Job Number'!$I$2:$I$290,'Job Number'!$A$2:$A$290,'Line Performance'!K$1,'Job Number'!$B$2:$B$290,'Line Performance'!$C3,'Job Number'!$E$2:$E$290,'Line Performance'!$A$2),"")</f>
        <v/>
      </c>
      <c r="L3" s="11" t="str">
        <f>IFERROR($C$2/SUMIFS('Job Number'!$I$2:$I$290,'Job Number'!$A$2:$A$290,'Line Performance'!L$1,'Job Number'!$B$2:$B$290,'Line Performance'!$C3,'Job Number'!$E$2:$E$290,'Line Performance'!$A$2),"")</f>
        <v/>
      </c>
      <c r="M3" s="11" t="str">
        <f>IFERROR($C$2/SUMIFS('Job Number'!$I$2:$I$290,'Job Number'!$A$2:$A$290,'Line Performance'!M$1,'Job Number'!$B$2:$B$290,'Line Performance'!$C3,'Job Number'!$E$2:$E$290,'Line Performance'!$A$2),"")</f>
        <v/>
      </c>
      <c r="N3" s="11" t="str">
        <f>IFERROR($C$2/SUMIFS('Job Number'!$I$2:$I$290,'Job Number'!$A$2:$A$290,'Line Performance'!N$1,'Job Number'!$B$2:$B$290,'Line Performance'!$C3,'Job Number'!$E$2:$E$290,'Line Performance'!$A$2),"")</f>
        <v/>
      </c>
      <c r="O3" s="11" t="str">
        <f>IFERROR($C$2/SUMIFS('Job Number'!$I$2:$I$290,'Job Number'!$A$2:$A$290,'Line Performance'!O$1,'Job Number'!$B$2:$B$290,'Line Performance'!$C3,'Job Number'!$E$2:$E$290,'Line Performance'!$A$2),"")</f>
        <v/>
      </c>
      <c r="P3" s="11" t="str">
        <f>IFERROR($C$2/SUMIFS('Job Number'!$I$2:$I$290,'Job Number'!$A$2:$A$290,'Line Performance'!P$1,'Job Number'!$B$2:$B$290,'Line Performance'!$C3,'Job Number'!$E$2:$E$290,'Line Performance'!$A$2),"")</f>
        <v/>
      </c>
      <c r="Q3" s="11" t="str">
        <f>IFERROR($C$2/SUMIFS('Job Number'!$I$2:$I$290,'Job Number'!$A$2:$A$290,'Line Performance'!Q$1,'Job Number'!$B$2:$B$290,'Line Performance'!$C3,'Job Number'!$E$2:$E$290,'Line Performance'!$A$2),"")</f>
        <v/>
      </c>
      <c r="R3" s="11" t="str">
        <f>IFERROR($C$2/SUMIFS('Job Number'!$I$2:$I$290,'Job Number'!$A$2:$A$290,'Line Performance'!R$1,'Job Number'!$B$2:$B$290,'Line Performance'!$C3,'Job Number'!$E$2:$E$290,'Line Performance'!$A$2),"")</f>
        <v/>
      </c>
      <c r="S3" s="11" t="str">
        <f>IFERROR($C$2/SUMIFS('Job Number'!$I$2:$I$290,'Job Number'!$A$2:$A$290,'Line Performance'!S$1,'Job Number'!$B$2:$B$290,'Line Performance'!$C3,'Job Number'!$E$2:$E$290,'Line Performance'!$A$2),"")</f>
        <v/>
      </c>
      <c r="T3" s="11" t="str">
        <f>IFERROR($C$2/SUMIFS('Job Number'!$I$2:$I$290,'Job Number'!$A$2:$A$290,'Line Performance'!T$1,'Job Number'!$B$2:$B$290,'Line Performance'!$C3,'Job Number'!$E$2:$E$290,'Line Performance'!$A$2),"")</f>
        <v/>
      </c>
      <c r="U3" s="11" t="str">
        <f>IFERROR($C$2/SUMIFS('Job Number'!$I$2:$I$290,'Job Number'!$A$2:$A$290,'Line Performance'!U$1,'Job Number'!$B$2:$B$290,'Line Performance'!$C3,'Job Number'!$E$2:$E$290,'Line Performance'!$A$2),"")</f>
        <v/>
      </c>
      <c r="V3" s="11" t="str">
        <f>IFERROR($C$2/SUMIFS('Job Number'!$I$2:$I$290,'Job Number'!$A$2:$A$290,'Line Performance'!V$1,'Job Number'!$B$2:$B$290,'Line Performance'!$C3,'Job Number'!$E$2:$E$290,'Line Performance'!$A$2),"")</f>
        <v/>
      </c>
      <c r="W3" s="11" t="str">
        <f>IFERROR($C$2/SUMIFS('Job Number'!$I$2:$I$290,'Job Number'!$A$2:$A$290,'Line Performance'!W$1,'Job Number'!$B$2:$B$290,'Line Performance'!$C3,'Job Number'!$E$2:$E$290,'Line Performance'!$A$2),"")</f>
        <v/>
      </c>
      <c r="X3" s="11" t="str">
        <f>IFERROR($C$2/SUMIFS('Job Number'!$I$2:$I$290,'Job Number'!$A$2:$A$290,'Line Performance'!X$1,'Job Number'!$B$2:$B$290,'Line Performance'!$C3,'Job Number'!$E$2:$E$290,'Line Performance'!$A$2),"")</f>
        <v/>
      </c>
      <c r="Y3" s="11" t="str">
        <f>IFERROR($C$2/SUMIFS('Job Number'!$I$2:$I$290,'Job Number'!$A$2:$A$290,'Line Performance'!Y$1,'Job Number'!$B$2:$B$290,'Line Performance'!$C3,'Job Number'!$E$2:$E$290,'Line Performance'!$A$2),"")</f>
        <v/>
      </c>
      <c r="Z3" s="11">
        <f>IFERROR($C$2/SUMIFS('Job Number'!$I$2:$I$290,'Job Number'!$A$2:$A$290,'Line Performance'!Z$1,'Job Number'!$B$2:$B$290,'Line Performance'!$C3,'Job Number'!$E$2:$E$290,'Line Performance'!$A$2),"")</f>
        <v>35</v>
      </c>
      <c r="AA3" s="11" t="str">
        <f>IFERROR($C$2/SUMIFS('Job Number'!$I$2:$I$290,'Job Number'!$A$2:$A$290,'Line Performance'!AA$1,'Job Number'!$B$2:$B$290,'Line Performance'!$C3,'Job Number'!$E$2:$E$290,'Line Performance'!$A$2),"")</f>
        <v/>
      </c>
      <c r="AB3" s="11" t="str">
        <f>IFERROR($C$2/SUMIFS('Job Number'!$I$2:$I$290,'Job Number'!$A$2:$A$290,'Line Performance'!AB$1,'Job Number'!$B$2:$B$290,'Line Performance'!$C3,'Job Number'!$E$2:$E$290,'Line Performance'!$A$2),"")</f>
        <v/>
      </c>
      <c r="AC3" s="11" t="str">
        <f>IFERROR($C$2/SUMIFS('Job Number'!$I$2:$I$290,'Job Number'!$A$2:$A$290,'Line Performance'!AC$1,'Job Number'!$B$2:$B$290,'Line Performance'!$C3,'Job Number'!$E$2:$E$290,'Line Performance'!$A$2),"")</f>
        <v/>
      </c>
      <c r="AD3" s="11" t="str">
        <f>IFERROR($C$2/SUMIFS('Job Number'!$I$2:$I$290,'Job Number'!$A$2:$A$290,'Line Performance'!AD$1,'Job Number'!$B$2:$B$290,'Line Performance'!$C3,'Job Number'!$E$2:$E$290,'Line Performance'!$A$2),"")</f>
        <v/>
      </c>
      <c r="AE3" s="11" t="str">
        <f>IFERROR($C$2/SUMIFS('Job Number'!$I$2:$I$290,'Job Number'!$A$2:$A$290,'Line Performance'!AE$1,'Job Number'!$B$2:$B$290,'Line Performance'!$C3,'Job Number'!$E$2:$E$290,'Line Performance'!$A$2),"")</f>
        <v/>
      </c>
      <c r="AF3" s="11" t="str">
        <f>IFERROR($C$2/SUMIFS('Job Number'!$I$2:$I$290,'Job Number'!$A$2:$A$290,'Line Performance'!AF$1,'Job Number'!$B$2:$B$290,'Line Performance'!$C3,'Job Number'!$E$2:$E$290,'Line Performance'!$A$2),"")</f>
        <v/>
      </c>
      <c r="AG3" s="11" t="str">
        <f>IFERROR($C$2/SUMIFS('Job Number'!$I$2:$I$290,'Job Number'!$A$2:$A$290,'Line Performance'!AG$1,'Job Number'!$B$2:$B$290,'Line Performance'!$C3,'Job Number'!$E$2:$E$290,'Line Performance'!$A$2),"")</f>
        <v/>
      </c>
      <c r="AH3" s="11" t="str">
        <f>IFERROR($C$2/SUMIFS('Job Number'!$I$2:$I$290,'Job Number'!$A$2:$A$290,'Line Performance'!AH$1,'Job Number'!$B$2:$B$290,'Line Performance'!$C3,'Job Number'!$E$2:$E$290,'Line Performance'!$A$2),"")</f>
        <v/>
      </c>
    </row>
    <row r="4" ht="12" customHeight="1" spans="2:34">
      <c r="B4" s="9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8.75" customHeight="1" spans="1:34">
      <c r="A5" s="297" t="str">
        <f>'Line Output'!A5</f>
        <v>W01-03000013</v>
      </c>
      <c r="B5" s="297" t="str">
        <f>'Line Output'!B5</f>
        <v>0,120 A</v>
      </c>
      <c r="C5" s="13">
        <f>IFERROR(VLOOKUP(A5,'FG TYPE'!$B:$D,3,FALSE),0)</f>
        <v>35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Height="1" spans="2:38">
      <c r="B6" s="9">
        <f>IFERROR(SUM(D6:AG6)/COUNTIF(D6:AG6,"&gt;0"),0)</f>
        <v>0</v>
      </c>
      <c r="C6" s="12" t="str">
        <f>'Line Output'!C6</f>
        <v>S01</v>
      </c>
      <c r="D6" s="11" t="str">
        <f>IFERROR($C$5/SUMIFS('Job Number'!$I$2:$I$290,'Job Number'!$A$2:$A$290,'Line Performance'!D$1,'Job Number'!$B$2:$B$290,'Line Performance'!$C6,'Job Number'!$E$2:$E$290,'Line Performance'!$A$5),"")</f>
        <v/>
      </c>
      <c r="E6" s="11" t="str">
        <f>IFERROR($C$5/SUMIFS('Job Number'!$I$2:$I$290,'Job Number'!$A$2:$A$290,'Line Performance'!E$1,'Job Number'!$B$2:$B$290,'Line Performance'!$C6,'Job Number'!$E$2:$E$290,'Line Performance'!$A$5),"")</f>
        <v/>
      </c>
      <c r="F6" s="11" t="str">
        <f>IFERROR($C$5/SUMIFS('Job Number'!$I$2:$I$290,'Job Number'!$A$2:$A$290,'Line Performance'!F$1,'Job Number'!$B$2:$B$290,'Line Performance'!$C6,'Job Number'!$E$2:$E$290,'Line Performance'!$A$5),"")</f>
        <v/>
      </c>
      <c r="G6" s="11" t="str">
        <f>IFERROR($C$5/SUMIFS('Job Number'!$I$2:$I$290,'Job Number'!$A$2:$A$290,'Line Performance'!G$1,'Job Number'!$B$2:$B$290,'Line Performance'!$C6,'Job Number'!$E$2:$E$290,'Line Performance'!$A$5),"")</f>
        <v/>
      </c>
      <c r="H6" s="11" t="str">
        <f>IFERROR($C$5/SUMIFS('Job Number'!$I$2:$I$290,'Job Number'!$A$2:$A$290,'Line Performance'!H$1,'Job Number'!$B$2:$B$290,'Line Performance'!$C6,'Job Number'!$E$2:$E$290,'Line Performance'!$A$5),"")</f>
        <v/>
      </c>
      <c r="I6" s="11" t="str">
        <f>IFERROR($C$5/SUMIFS('Job Number'!$I$2:$I$290,'Job Number'!$A$2:$A$290,'Line Performance'!I$1,'Job Number'!$B$2:$B$290,'Line Performance'!$C6,'Job Number'!$E$2:$E$290,'Line Performance'!$A$5),"")</f>
        <v/>
      </c>
      <c r="J6" s="11" t="str">
        <f>IFERROR($C$5/SUMIFS('Job Number'!$I$2:$I$290,'Job Number'!$A$2:$A$290,'Line Performance'!J$1,'Job Number'!$B$2:$B$290,'Line Performance'!$C6,'Job Number'!$E$2:$E$290,'Line Performance'!$A$5),"")</f>
        <v/>
      </c>
      <c r="K6" s="11" t="str">
        <f>IFERROR($C$5/SUMIFS('Job Number'!$I$2:$I$290,'Job Number'!$A$2:$A$290,'Line Performance'!K$1,'Job Number'!$B$2:$B$290,'Line Performance'!$C6,'Job Number'!$E$2:$E$290,'Line Performance'!$A$5),"")</f>
        <v/>
      </c>
      <c r="L6" s="11" t="str">
        <f>IFERROR($C$5/SUMIFS('Job Number'!$I$2:$I$290,'Job Number'!$A$2:$A$290,'Line Performance'!L$1,'Job Number'!$B$2:$B$290,'Line Performance'!$C6,'Job Number'!$E$2:$E$290,'Line Performance'!$A$5),"")</f>
        <v/>
      </c>
      <c r="M6" s="11" t="str">
        <f>IFERROR($C$5/SUMIFS('Job Number'!$I$2:$I$290,'Job Number'!$A$2:$A$290,'Line Performance'!M$1,'Job Number'!$B$2:$B$290,'Line Performance'!$C6,'Job Number'!$E$2:$E$290,'Line Performance'!$A$5),"")</f>
        <v/>
      </c>
      <c r="N6" s="11" t="str">
        <f>IFERROR($C$5/SUMIFS('Job Number'!$I$2:$I$290,'Job Number'!$A$2:$A$290,'Line Performance'!N$1,'Job Number'!$B$2:$B$290,'Line Performance'!$C6,'Job Number'!$E$2:$E$290,'Line Performance'!$A$5),"")</f>
        <v/>
      </c>
      <c r="O6" s="11" t="str">
        <f>IFERROR($C$5/SUMIFS('Job Number'!$I$2:$I$290,'Job Number'!$A$2:$A$290,'Line Performance'!O$1,'Job Number'!$B$2:$B$290,'Line Performance'!$C6,'Job Number'!$E$2:$E$290,'Line Performance'!$A$5),"")</f>
        <v/>
      </c>
      <c r="P6" s="11" t="str">
        <f>IFERROR($C$5/SUMIFS('Job Number'!$I$2:$I$290,'Job Number'!$A$2:$A$290,'Line Performance'!P$1,'Job Number'!$B$2:$B$290,'Line Performance'!$C6,'Job Number'!$E$2:$E$290,'Line Performance'!$A$5),"")</f>
        <v/>
      </c>
      <c r="Q6" s="11" t="str">
        <f>IFERROR($C$5/SUMIFS('Job Number'!$I$2:$I$290,'Job Number'!$A$2:$A$290,'Line Performance'!Q$1,'Job Number'!$B$2:$B$290,'Line Performance'!$C6,'Job Number'!$E$2:$E$290,'Line Performance'!$A$5),"")</f>
        <v/>
      </c>
      <c r="R6" s="11" t="str">
        <f>IFERROR($C$5/SUMIFS('Job Number'!$I$2:$I$290,'Job Number'!$A$2:$A$290,'Line Performance'!R$1,'Job Number'!$B$2:$B$290,'Line Performance'!$C6,'Job Number'!$E$2:$E$290,'Line Performance'!$A$5),"")</f>
        <v/>
      </c>
      <c r="S6" s="11" t="str">
        <f>IFERROR($C$5/SUMIFS('Job Number'!$I$2:$I$290,'Job Number'!$A$2:$A$290,'Line Performance'!S$1,'Job Number'!$B$2:$B$290,'Line Performance'!$C6,'Job Number'!$E$2:$E$290,'Line Performance'!$A$5),"")</f>
        <v/>
      </c>
      <c r="T6" s="11" t="str">
        <f>IFERROR($C$5/SUMIFS('Job Number'!$I$2:$I$290,'Job Number'!$A$2:$A$290,'Line Performance'!T$1,'Job Number'!$B$2:$B$290,'Line Performance'!$C6,'Job Number'!$E$2:$E$290,'Line Performance'!$A$5),"")</f>
        <v/>
      </c>
      <c r="U6" s="11" t="str">
        <f>IFERROR($C$5/SUMIFS('Job Number'!$I$2:$I$290,'Job Number'!$A$2:$A$290,'Line Performance'!U$1,'Job Number'!$B$2:$B$290,'Line Performance'!$C6,'Job Number'!$E$2:$E$290,'Line Performance'!$A$5),"")</f>
        <v/>
      </c>
      <c r="V6" s="11" t="str">
        <f>IFERROR($C$5/SUMIFS('Job Number'!$I$2:$I$290,'Job Number'!$A$2:$A$290,'Line Performance'!V$1,'Job Number'!$B$2:$B$290,'Line Performance'!$C6,'Job Number'!$E$2:$E$290,'Line Performance'!$A$5),"")</f>
        <v/>
      </c>
      <c r="W6" s="11" t="str">
        <f>IFERROR($C$5/SUMIFS('Job Number'!$I$2:$I$290,'Job Number'!$A$2:$A$290,'Line Performance'!W$1,'Job Number'!$B$2:$B$290,'Line Performance'!$C6,'Job Number'!$E$2:$E$290,'Line Performance'!$A$5),"")</f>
        <v/>
      </c>
      <c r="X6" s="11" t="str">
        <f>IFERROR($C$5/SUMIFS('Job Number'!$I$2:$I$290,'Job Number'!$A$2:$A$290,'Line Performance'!X$1,'Job Number'!$B$2:$B$290,'Line Performance'!$C6,'Job Number'!$E$2:$E$290,'Line Performance'!$A$5),"")</f>
        <v/>
      </c>
      <c r="Y6" s="11" t="str">
        <f>IFERROR($C$5/SUMIFS('Job Number'!$I$2:$I$290,'Job Number'!$A$2:$A$290,'Line Performance'!Y$1,'Job Number'!$B$2:$B$290,'Line Performance'!$C6,'Job Number'!$E$2:$E$290,'Line Performance'!$A$5),"")</f>
        <v/>
      </c>
      <c r="Z6" s="11" t="str">
        <f>IFERROR($C$5/SUMIFS('Job Number'!$I$2:$I$290,'Job Number'!$A$2:$A$290,'Line Performance'!Z$1,'Job Number'!$B$2:$B$290,'Line Performance'!$C6,'Job Number'!$E$2:$E$290,'Line Performance'!$A$5),"")</f>
        <v/>
      </c>
      <c r="AA6" s="11" t="str">
        <f>IFERROR($C$5/SUMIFS('Job Number'!$I$2:$I$290,'Job Number'!$A$2:$A$290,'Line Performance'!AA$1,'Job Number'!$B$2:$B$290,'Line Performance'!$C6,'Job Number'!$E$2:$E$290,'Line Performance'!$A$5),"")</f>
        <v/>
      </c>
      <c r="AB6" s="11" t="str">
        <f>IFERROR($C$5/SUMIFS('Job Number'!$I$2:$I$290,'Job Number'!$A$2:$A$290,'Line Performance'!AB$1,'Job Number'!$B$2:$B$290,'Line Performance'!$C6,'Job Number'!$E$2:$E$290,'Line Performance'!$A$5),"")</f>
        <v/>
      </c>
      <c r="AC6" s="11" t="str">
        <f>IFERROR($C$5/SUMIFS('Job Number'!$I$2:$I$290,'Job Number'!$A$2:$A$290,'Line Performance'!AC$1,'Job Number'!$B$2:$B$290,'Line Performance'!$C6,'Job Number'!$E$2:$E$290,'Line Performance'!$A$5),"")</f>
        <v/>
      </c>
      <c r="AD6" s="11" t="str">
        <f>IFERROR($C$5/SUMIFS('Job Number'!$I$2:$I$290,'Job Number'!$A$2:$A$290,'Line Performance'!AD$1,'Job Number'!$B$2:$B$290,'Line Performance'!$C6,'Job Number'!$E$2:$E$290,'Line Performance'!$A$5),"")</f>
        <v/>
      </c>
      <c r="AE6" s="11" t="str">
        <f>IFERROR($C$5/SUMIFS('Job Number'!$I$2:$I$290,'Job Number'!$A$2:$A$290,'Line Performance'!AE$1,'Job Number'!$B$2:$B$290,'Line Performance'!$C6,'Job Number'!$E$2:$E$290,'Line Performance'!$A$5),"")</f>
        <v/>
      </c>
      <c r="AF6" s="11" t="str">
        <f>IFERROR($C$5/SUMIFS('Job Number'!$I$2:$I$290,'Job Number'!$A$2:$A$290,'Line Performance'!AF$1,'Job Number'!$B$2:$B$290,'Line Performance'!$C6,'Job Number'!$E$2:$E$290,'Line Performance'!$A$5),"")</f>
        <v/>
      </c>
      <c r="AG6" s="11" t="str">
        <f>IFERROR($C$5/SUMIFS('Job Number'!$I$2:$I$290,'Job Number'!$A$2:$A$290,'Line Performance'!AG$1,'Job Number'!$B$2:$B$290,'Line Performance'!$C6,'Job Number'!$E$2:$E$290,'Line Performance'!$A$5),"")</f>
        <v/>
      </c>
      <c r="AH6" s="11" t="str">
        <f>IFERROR($C$5/SUMIFS('Job Number'!$I$2:$I$290,'Job Number'!$A$2:$A$290,'Line Performance'!AH$1,'Job Number'!$B$2:$B$290,'Line Performance'!$C6,'Job Number'!$E$2:$E$290,'Line Performance'!$A$5),"")</f>
        <v/>
      </c>
      <c r="AI6" s="11" t="str">
        <f>IFERROR(#REF!/SUMIFS('Job Number'!#REF!,'Job Number'!$A$2:$A$290,'Line Performance'!AI$1,'Job Number'!$B$2:$B$290,'Line Performance'!$C6,'Job Number'!$E$2:$E$290,'Line Performance'!#REF!),"")</f>
        <v/>
      </c>
      <c r="AJ6" s="11" t="str">
        <f>IFERROR(#REF!/SUMIFS('Job Number'!#REF!,'Job Number'!$A$2:$A$290,'Line Performance'!AJ$1,'Job Number'!$B$2:$B$290,'Line Performance'!$C6,'Job Number'!$E$2:$E$290,'Line Performance'!#REF!),"")</f>
        <v/>
      </c>
      <c r="AK6" s="11" t="str">
        <f>IFERROR(#REF!/SUMIFS('Job Number'!#REF!,'Job Number'!$A$2:$A$290,'Line Performance'!AK$1,'Job Number'!$B$2:$B$290,'Line Performance'!$C6,'Job Number'!$E$2:$E$290,'Line Performance'!#REF!),"")</f>
        <v/>
      </c>
      <c r="AL6" s="11" t="str">
        <f>IFERROR(#REF!/SUMIFS('Job Number'!#REF!,'Job Number'!$A$2:$A$290,'Line Performance'!AL$1,'Job Number'!$B$2:$B$290,'Line Performance'!$C6,'Job Number'!$E$2:$E$290,'Line Performance'!#REF!),"")</f>
        <v/>
      </c>
    </row>
    <row r="7" customHeight="1" spans="2:38">
      <c r="B7" s="9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ht="18.75" customHeight="1" spans="1:34">
      <c r="A8" s="297" t="str">
        <f>'Line Output'!A8</f>
        <v>W01-03000026</v>
      </c>
      <c r="B8" s="297" t="str">
        <f>'Line Output'!B8</f>
        <v>0,200 A</v>
      </c>
      <c r="C8" s="13">
        <f>IFERROR(VLOOKUP(A8,'FG TYPE'!$B:$D,3,FALSE),0)</f>
        <v>79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Height="1" spans="2:38">
      <c r="B9" s="9">
        <f>IFERROR(SUM(D9:AG9)/COUNTIF(D9:AG9,"&gt;0"),0)</f>
        <v>0</v>
      </c>
      <c r="C9" s="12" t="str">
        <f>'Line Output'!C9</f>
        <v>S01</v>
      </c>
      <c r="D9" s="11" t="str">
        <f>IFERROR($C$8/SUMIFS('Job Number'!$I$2:$I$290,'Job Number'!$A$2:$A$290,'Line Performance'!D$1,'Job Number'!$B$2:$B$290,'Line Performance'!$C9,'Job Number'!$E$2:$E$290,'Line Performance'!$A$8),"")</f>
        <v/>
      </c>
      <c r="E9" s="11" t="str">
        <f>IFERROR($C$8/SUMIFS('Job Number'!$I$2:$I$290,'Job Number'!$A$2:$A$290,'Line Performance'!E$1,'Job Number'!$B$2:$B$290,'Line Performance'!$C9,'Job Number'!$E$2:$E$290,'Line Performance'!$A$8),"")</f>
        <v/>
      </c>
      <c r="F9" s="11" t="str">
        <f>IFERROR($C$8/SUMIFS('Job Number'!$I$2:$I$290,'Job Number'!$A$2:$A$290,'Line Performance'!F$1,'Job Number'!$B$2:$B$290,'Line Performance'!$C9,'Job Number'!$E$2:$E$290,'Line Performance'!$A$8),"")</f>
        <v/>
      </c>
      <c r="G9" s="11" t="str">
        <f>IFERROR($C$8/SUMIFS('Job Number'!$I$2:$I$290,'Job Number'!$A$2:$A$290,'Line Performance'!G$1,'Job Number'!$B$2:$B$290,'Line Performance'!$C9,'Job Number'!$E$2:$E$290,'Line Performance'!$A$8),"")</f>
        <v/>
      </c>
      <c r="H9" s="11" t="str">
        <f>IFERROR($C$8/SUMIFS('Job Number'!$I$2:$I$290,'Job Number'!$A$2:$A$290,'Line Performance'!H$1,'Job Number'!$B$2:$B$290,'Line Performance'!$C9,'Job Number'!$E$2:$E$290,'Line Performance'!$A$8),"")</f>
        <v/>
      </c>
      <c r="I9" s="11" t="str">
        <f>IFERROR($C$8/SUMIFS('Job Number'!$I$2:$I$290,'Job Number'!$A$2:$A$290,'Line Performance'!I$1,'Job Number'!$B$2:$B$290,'Line Performance'!$C9,'Job Number'!$E$2:$E$290,'Line Performance'!$A$8),"")</f>
        <v/>
      </c>
      <c r="J9" s="11" t="str">
        <f>IFERROR($C$8/SUMIFS('Job Number'!$I$2:$I$290,'Job Number'!$A$2:$A$290,'Line Performance'!J$1,'Job Number'!$B$2:$B$290,'Line Performance'!$C9,'Job Number'!$E$2:$E$290,'Line Performance'!$A$8),"")</f>
        <v/>
      </c>
      <c r="K9" s="11" t="str">
        <f>IFERROR($C$8/SUMIFS('Job Number'!$I$2:$I$290,'Job Number'!$A$2:$A$290,'Line Performance'!K$1,'Job Number'!$B$2:$B$290,'Line Performance'!$C9,'Job Number'!$E$2:$E$290,'Line Performance'!$A$8),"")</f>
        <v/>
      </c>
      <c r="L9" s="11" t="str">
        <f>IFERROR($C$8/SUMIFS('Job Number'!$I$2:$I$290,'Job Number'!$A$2:$A$290,'Line Performance'!L$1,'Job Number'!$B$2:$B$290,'Line Performance'!$C9,'Job Number'!$E$2:$E$290,'Line Performance'!$A$8),"")</f>
        <v/>
      </c>
      <c r="M9" s="11" t="str">
        <f>IFERROR($C$8/SUMIFS('Job Number'!$I$2:$I$290,'Job Number'!$A$2:$A$290,'Line Performance'!M$1,'Job Number'!$B$2:$B$290,'Line Performance'!$C9,'Job Number'!$E$2:$E$290,'Line Performance'!$A$8),"")</f>
        <v/>
      </c>
      <c r="N9" s="11" t="str">
        <f>IFERROR($C$8/SUMIFS('Job Number'!$I$2:$I$290,'Job Number'!$A$2:$A$290,'Line Performance'!N$1,'Job Number'!$B$2:$B$290,'Line Performance'!$C9,'Job Number'!$E$2:$E$290,'Line Performance'!$A$8),"")</f>
        <v/>
      </c>
      <c r="O9" s="11" t="str">
        <f>IFERROR($C$8/SUMIFS('Job Number'!$I$2:$I$290,'Job Number'!$A$2:$A$290,'Line Performance'!O$1,'Job Number'!$B$2:$B$290,'Line Performance'!$C9,'Job Number'!$E$2:$E$290,'Line Performance'!$A$8),"")</f>
        <v/>
      </c>
      <c r="P9" s="11" t="str">
        <f>IFERROR($C$8/SUMIFS('Job Number'!$I$2:$I$290,'Job Number'!$A$2:$A$290,'Line Performance'!P$1,'Job Number'!$B$2:$B$290,'Line Performance'!$C9,'Job Number'!$E$2:$E$290,'Line Performance'!$A$8),"")</f>
        <v/>
      </c>
      <c r="Q9" s="11" t="str">
        <f>IFERROR($C$8/SUMIFS('Job Number'!$I$2:$I$290,'Job Number'!$A$2:$A$290,'Line Performance'!Q$1,'Job Number'!$B$2:$B$290,'Line Performance'!$C9,'Job Number'!$E$2:$E$290,'Line Performance'!$A$8),"")</f>
        <v/>
      </c>
      <c r="R9" s="11" t="str">
        <f>IFERROR($C$8/SUMIFS('Job Number'!$I$2:$I$290,'Job Number'!$A$2:$A$290,'Line Performance'!R$1,'Job Number'!$B$2:$B$290,'Line Performance'!$C9,'Job Number'!$E$2:$E$290,'Line Performance'!$A$8),"")</f>
        <v/>
      </c>
      <c r="S9" s="11" t="str">
        <f>IFERROR($C$8/SUMIFS('Job Number'!$I$2:$I$290,'Job Number'!$A$2:$A$290,'Line Performance'!S$1,'Job Number'!$B$2:$B$290,'Line Performance'!$C9,'Job Number'!$E$2:$E$290,'Line Performance'!$A$8),"")</f>
        <v/>
      </c>
      <c r="T9" s="11" t="str">
        <f>IFERROR($C$8/SUMIFS('Job Number'!$I$2:$I$290,'Job Number'!$A$2:$A$290,'Line Performance'!T$1,'Job Number'!$B$2:$B$290,'Line Performance'!$C9,'Job Number'!$E$2:$E$290,'Line Performance'!$A$8),"")</f>
        <v/>
      </c>
      <c r="U9" s="11" t="str">
        <f>IFERROR($C$8/SUMIFS('Job Number'!$I$2:$I$290,'Job Number'!$A$2:$A$290,'Line Performance'!U$1,'Job Number'!$B$2:$B$290,'Line Performance'!$C9,'Job Number'!$E$2:$E$290,'Line Performance'!$A$8),"")</f>
        <v/>
      </c>
      <c r="V9" s="11" t="str">
        <f>IFERROR($C$8/SUMIFS('Job Number'!$I$2:$I$290,'Job Number'!$A$2:$A$290,'Line Performance'!V$1,'Job Number'!$B$2:$B$290,'Line Performance'!$C9,'Job Number'!$E$2:$E$290,'Line Performance'!$A$8),"")</f>
        <v/>
      </c>
      <c r="W9" s="11" t="str">
        <f>IFERROR($C$8/SUMIFS('Job Number'!$I$2:$I$290,'Job Number'!$A$2:$A$290,'Line Performance'!W$1,'Job Number'!$B$2:$B$290,'Line Performance'!$C9,'Job Number'!$E$2:$E$290,'Line Performance'!$A$8),"")</f>
        <v/>
      </c>
      <c r="X9" s="11" t="str">
        <f>IFERROR($C$8/SUMIFS('Job Number'!$I$2:$I$290,'Job Number'!$A$2:$A$290,'Line Performance'!X$1,'Job Number'!$B$2:$B$290,'Line Performance'!$C9,'Job Number'!$E$2:$E$290,'Line Performance'!$A$8),"")</f>
        <v/>
      </c>
      <c r="Y9" s="11" t="str">
        <f>IFERROR($C$8/SUMIFS('Job Number'!$I$2:$I$290,'Job Number'!$A$2:$A$290,'Line Performance'!Y$1,'Job Number'!$B$2:$B$290,'Line Performance'!$C9,'Job Number'!$E$2:$E$290,'Line Performance'!$A$8),"")</f>
        <v/>
      </c>
      <c r="Z9" s="11" t="str">
        <f>IFERROR($C$8/SUMIFS('Job Number'!$I$2:$I$290,'Job Number'!$A$2:$A$290,'Line Performance'!Z$1,'Job Number'!$B$2:$B$290,'Line Performance'!$C9,'Job Number'!$E$2:$E$290,'Line Performance'!$A$8),"")</f>
        <v/>
      </c>
      <c r="AA9" s="11" t="str">
        <f>IFERROR($C$8/SUMIFS('Job Number'!$I$2:$I$290,'Job Number'!$A$2:$A$290,'Line Performance'!AA$1,'Job Number'!$B$2:$B$290,'Line Performance'!$C9,'Job Number'!$E$2:$E$290,'Line Performance'!$A$8),"")</f>
        <v/>
      </c>
      <c r="AB9" s="11" t="str">
        <f>IFERROR($C$8/SUMIFS('Job Number'!$I$2:$I$290,'Job Number'!$A$2:$A$290,'Line Performance'!AB$1,'Job Number'!$B$2:$B$290,'Line Performance'!$C9,'Job Number'!$E$2:$E$290,'Line Performance'!$A$8),"")</f>
        <v/>
      </c>
      <c r="AC9" s="11" t="str">
        <f>IFERROR($C$8/SUMIFS('Job Number'!$I$2:$I$290,'Job Number'!$A$2:$A$290,'Line Performance'!AC$1,'Job Number'!$B$2:$B$290,'Line Performance'!$C9,'Job Number'!$E$2:$E$290,'Line Performance'!$A$8),"")</f>
        <v/>
      </c>
      <c r="AD9" s="11" t="str">
        <f>IFERROR($C$8/SUMIFS('Job Number'!$I$2:$I$290,'Job Number'!$A$2:$A$290,'Line Performance'!AD$1,'Job Number'!$B$2:$B$290,'Line Performance'!$C9,'Job Number'!$E$2:$E$290,'Line Performance'!$A$8),"")</f>
        <v/>
      </c>
      <c r="AE9" s="11" t="str">
        <f>IFERROR($C$8/SUMIFS('Job Number'!$I$2:$I$290,'Job Number'!$A$2:$A$290,'Line Performance'!AE$1,'Job Number'!$B$2:$B$290,'Line Performance'!$C9,'Job Number'!$E$2:$E$290,'Line Performance'!$A$8),"")</f>
        <v/>
      </c>
      <c r="AF9" s="11" t="str">
        <f>IFERROR($C$8/SUMIFS('Job Number'!$I$2:$I$290,'Job Number'!$A$2:$A$290,'Line Performance'!AF$1,'Job Number'!$B$2:$B$290,'Line Performance'!$C9,'Job Number'!$E$2:$E$290,'Line Performance'!$A$8),"")</f>
        <v/>
      </c>
      <c r="AG9" s="11" t="str">
        <f>IFERROR($C$8/SUMIFS('Job Number'!$I$2:$I$290,'Job Number'!$A$2:$A$290,'Line Performance'!AG$1,'Job Number'!$B$2:$B$290,'Line Performance'!$C9,'Job Number'!$E$2:$E$290,'Line Performance'!$A$8),"")</f>
        <v/>
      </c>
      <c r="AH9" s="11" t="str">
        <f>IFERROR($C$8/SUMIFS('Job Number'!$I$2:$I$290,'Job Number'!$A$2:$A$290,'Line Performance'!AH$1,'Job Number'!$B$2:$B$290,'Line Performance'!$C9,'Job Number'!$E$2:$E$290,'Line Performance'!$A$8),"")</f>
        <v/>
      </c>
      <c r="AI9" s="11" t="str">
        <f>IFERROR(#REF!/SUMIFS('Job Number'!#REF!,'Job Number'!$A$2:$A$290,'Line Performance'!AI$1,'Job Number'!$B$2:$B$290,'Line Performance'!$C9,'Job Number'!$E$2:$E$290,'Line Performance'!#REF!),"")</f>
        <v/>
      </c>
      <c r="AJ9" s="11" t="str">
        <f>IFERROR(#REF!/SUMIFS('Job Number'!#REF!,'Job Number'!$A$2:$A$290,'Line Performance'!AJ$1,'Job Number'!$B$2:$B$290,'Line Performance'!$C9,'Job Number'!$E$2:$E$290,'Line Performance'!#REF!),"")</f>
        <v/>
      </c>
      <c r="AK9" s="11" t="str">
        <f>IFERROR(#REF!/SUMIFS('Job Number'!#REF!,'Job Number'!$A$2:$A$290,'Line Performance'!AK$1,'Job Number'!$B$2:$B$290,'Line Performance'!$C9,'Job Number'!$E$2:$E$290,'Line Performance'!#REF!),"")</f>
        <v/>
      </c>
      <c r="AL9" s="11" t="str">
        <f>IFERROR(#REF!/SUMIFS('Job Number'!#REF!,'Job Number'!$A$2:$A$290,'Line Performance'!AL$1,'Job Number'!$B$2:$B$290,'Line Performance'!$C9,'Job Number'!$E$2:$E$290,'Line Performance'!#REF!),"")</f>
        <v/>
      </c>
    </row>
    <row r="10" customHeight="1" spans="2:38">
      <c r="B10" s="9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ht="18.75" customHeight="1" spans="1:34">
      <c r="A11" s="297" t="str">
        <f>'Line Output'!A11</f>
        <v>W01-03000020</v>
      </c>
      <c r="B11" s="297" t="str">
        <f>'Line Output'!B11</f>
        <v>0,160 A</v>
      </c>
      <c r="C11" s="13">
        <f>IFERROR(VLOOKUP(A11,'FG TYPE'!$B:$D,3,FALSE),0)</f>
        <v>56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customHeight="1" spans="2:38">
      <c r="B12" s="9">
        <f>IFERROR(SUM(D12:AG12)/COUNTIF(D12:AG12,"&gt;0"),0)</f>
        <v>14.7518518518518</v>
      </c>
      <c r="C12" s="12" t="str">
        <f>'Line Output'!C12</f>
        <v>S01</v>
      </c>
      <c r="D12" s="11" t="str">
        <f>IFERROR($C$11/SUMIFS('Job Number'!$I$2:$I$290,'Job Number'!$A$2:$A$290,'Line Performance'!D$1,'Job Number'!$B$2:$B$290,'Line Performance'!$C12,'Job Number'!$E$2:$E$290,'Line Performance'!$A$11),"")</f>
        <v/>
      </c>
      <c r="E12" s="11" t="str">
        <f>IFERROR($C$11/SUMIFS('Job Number'!$I$2:$I$290,'Job Number'!$A$2:$A$290,'Line Performance'!E$1,'Job Number'!$B$2:$B$290,'Line Performance'!$C12,'Job Number'!$E$2:$E$290,'Line Performance'!$A$11),"")</f>
        <v/>
      </c>
      <c r="F12" s="11" t="str">
        <f>IFERROR($C$11/SUMIFS('Job Number'!$I$2:$I$290,'Job Number'!$A$2:$A$290,'Line Performance'!F$1,'Job Number'!$B$2:$B$290,'Line Performance'!$C12,'Job Number'!$E$2:$E$290,'Line Performance'!$A$11),"")</f>
        <v/>
      </c>
      <c r="G12" s="11" t="str">
        <f>IFERROR($C$11/SUMIFS('Job Number'!$I$2:$I$290,'Job Number'!$A$2:$A$290,'Line Performance'!G$1,'Job Number'!$B$2:$B$290,'Line Performance'!$C12,'Job Number'!$E$2:$E$290,'Line Performance'!$A$11),"")</f>
        <v/>
      </c>
      <c r="H12" s="11">
        <f>IFERROR($C$11/SUMIFS('Job Number'!$I$2:$I$290,'Job Number'!$A$2:$A$290,'Line Performance'!H$1,'Job Number'!$B$2:$B$290,'Line Performance'!$C12,'Job Number'!$E$2:$E$290,'Line Performance'!$A$11),"")</f>
        <v>11.2</v>
      </c>
      <c r="I12" s="11">
        <f>IFERROR($C$11/SUMIFS('Job Number'!$I$2:$I$290,'Job Number'!$A$2:$A$290,'Line Performance'!I$1,'Job Number'!$B$2:$B$290,'Line Performance'!$C12,'Job Number'!$E$2:$E$290,'Line Performance'!$A$11),"")</f>
        <v>18.6666666666667</v>
      </c>
      <c r="J12" s="11" t="str">
        <f>IFERROR($C$11/SUMIFS('Job Number'!$I$2:$I$290,'Job Number'!$A$2:$A$290,'Line Performance'!J$1,'Job Number'!$B$2:$B$290,'Line Performance'!$C12,'Job Number'!$E$2:$E$290,'Line Performance'!$A$11),"")</f>
        <v/>
      </c>
      <c r="K12" s="11" t="str">
        <f>IFERROR($C$11/SUMIFS('Job Number'!$I$2:$I$290,'Job Number'!$A$2:$A$290,'Line Performance'!K$1,'Job Number'!$B$2:$B$290,'Line Performance'!$C12,'Job Number'!$E$2:$E$290,'Line Performance'!$A$11),"")</f>
        <v/>
      </c>
      <c r="L12" s="11" t="str">
        <f>IFERROR($C$11/SUMIFS('Job Number'!$I$2:$I$290,'Job Number'!$A$2:$A$290,'Line Performance'!L$1,'Job Number'!$B$2:$B$290,'Line Performance'!$C12,'Job Number'!$E$2:$E$290,'Line Performance'!$A$11),"")</f>
        <v/>
      </c>
      <c r="M12" s="11" t="str">
        <f>IFERROR($C$11/SUMIFS('Job Number'!$I$2:$I$290,'Job Number'!$A$2:$A$290,'Line Performance'!M$1,'Job Number'!$B$2:$B$290,'Line Performance'!$C12,'Job Number'!$E$2:$E$290,'Line Performance'!$A$11),"")</f>
        <v/>
      </c>
      <c r="N12" s="11" t="str">
        <f>IFERROR($C$11/SUMIFS('Job Number'!$I$2:$I$290,'Job Number'!$A$2:$A$290,'Line Performance'!N$1,'Job Number'!$B$2:$B$290,'Line Performance'!$C12,'Job Number'!$E$2:$E$290,'Line Performance'!$A$11),"")</f>
        <v/>
      </c>
      <c r="O12" s="11">
        <f>IFERROR($C$11/SUMIFS('Job Number'!$I$2:$I$290,'Job Number'!$A$2:$A$290,'Line Performance'!O$1,'Job Number'!$B$2:$B$290,'Line Performance'!$C12,'Job Number'!$E$2:$E$290,'Line Performance'!$A$11),"")</f>
        <v>28</v>
      </c>
      <c r="P12" s="11">
        <f>IFERROR($C$11/SUMIFS('Job Number'!$I$2:$I$290,'Job Number'!$A$2:$A$290,'Line Performance'!P$1,'Job Number'!$B$2:$B$290,'Line Performance'!$C12,'Job Number'!$E$2:$E$290,'Line Performance'!$A$11),"")</f>
        <v>3.73333333333333</v>
      </c>
      <c r="Q12" s="11">
        <f>IFERROR($C$11/SUMIFS('Job Number'!$I$2:$I$290,'Job Number'!$A$2:$A$290,'Line Performance'!Q$1,'Job Number'!$B$2:$B$290,'Line Performance'!$C12,'Job Number'!$E$2:$E$290,'Line Performance'!$A$11),"")</f>
        <v>4.66666666666667</v>
      </c>
      <c r="R12" s="11">
        <f>IFERROR($C$11/SUMIFS('Job Number'!$I$2:$I$290,'Job Number'!$A$2:$A$290,'Line Performance'!R$1,'Job Number'!$B$2:$B$290,'Line Performance'!$C12,'Job Number'!$E$2:$E$290,'Line Performance'!$A$11),"")</f>
        <v>28</v>
      </c>
      <c r="S12" s="11" t="str">
        <f>IFERROR($C$11/SUMIFS('Job Number'!$I$2:$I$290,'Job Number'!$A$2:$A$290,'Line Performance'!S$1,'Job Number'!$B$2:$B$290,'Line Performance'!$C12,'Job Number'!$E$2:$E$290,'Line Performance'!$A$11),"")</f>
        <v/>
      </c>
      <c r="T12" s="11" t="str">
        <f>IFERROR($C$11/SUMIFS('Job Number'!$I$2:$I$290,'Job Number'!$A$2:$A$290,'Line Performance'!T$1,'Job Number'!$B$2:$B$290,'Line Performance'!$C12,'Job Number'!$E$2:$E$290,'Line Performance'!$A$11),"")</f>
        <v/>
      </c>
      <c r="U12" s="11" t="str">
        <f>IFERROR($C$11/SUMIFS('Job Number'!$I$2:$I$290,'Job Number'!$A$2:$A$290,'Line Performance'!U$1,'Job Number'!$B$2:$B$290,'Line Performance'!$C12,'Job Number'!$E$2:$E$290,'Line Performance'!$A$11),"")</f>
        <v/>
      </c>
      <c r="V12" s="11" t="str">
        <f>IFERROR($C$11/SUMIFS('Job Number'!$I$2:$I$290,'Job Number'!$A$2:$A$290,'Line Performance'!V$1,'Job Number'!$B$2:$B$290,'Line Performance'!$C12,'Job Number'!$E$2:$E$290,'Line Performance'!$A$11),"")</f>
        <v/>
      </c>
      <c r="W12" s="11">
        <f>IFERROR($C$11/SUMIFS('Job Number'!$I$2:$I$290,'Job Number'!$A$2:$A$290,'Line Performance'!W$1,'Job Number'!$B$2:$B$290,'Line Performance'!$C12,'Job Number'!$E$2:$E$290,'Line Performance'!$A$11),"")</f>
        <v>7</v>
      </c>
      <c r="X12" s="11">
        <f>IFERROR($C$11/SUMIFS('Job Number'!$I$2:$I$290,'Job Number'!$A$2:$A$290,'Line Performance'!X$1,'Job Number'!$B$2:$B$290,'Line Performance'!$C12,'Job Number'!$E$2:$E$290,'Line Performance'!$A$11),"")</f>
        <v>3.5</v>
      </c>
      <c r="Y12" s="11">
        <f>IFERROR($C$11/SUMIFS('Job Number'!$I$2:$I$290,'Job Number'!$A$2:$A$290,'Line Performance'!Y$1,'Job Number'!$B$2:$B$290,'Line Performance'!$C12,'Job Number'!$E$2:$E$290,'Line Performance'!$A$11),"")</f>
        <v>28</v>
      </c>
      <c r="Z12" s="11" t="str">
        <f>IFERROR($C$11/SUMIFS('Job Number'!$I$2:$I$290,'Job Number'!$A$2:$A$290,'Line Performance'!Z$1,'Job Number'!$B$2:$B$290,'Line Performance'!$C12,'Job Number'!$E$2:$E$290,'Line Performance'!$A$11),"")</f>
        <v/>
      </c>
      <c r="AA12" s="11" t="str">
        <f>IFERROR($C$11/SUMIFS('Job Number'!$I$2:$I$290,'Job Number'!$A$2:$A$290,'Line Performance'!AA$1,'Job Number'!$B$2:$B$290,'Line Performance'!$C12,'Job Number'!$E$2:$E$290,'Line Performance'!$A$11),"")</f>
        <v/>
      </c>
      <c r="AB12" s="11" t="str">
        <f>IFERROR($C$11/SUMIFS('Job Number'!$I$2:$I$290,'Job Number'!$A$2:$A$290,'Line Performance'!AB$1,'Job Number'!$B$2:$B$290,'Line Performance'!$C12,'Job Number'!$E$2:$E$290,'Line Performance'!$A$11),"")</f>
        <v/>
      </c>
      <c r="AC12" s="11" t="str">
        <f>IFERROR($C$11/SUMIFS('Job Number'!$I$2:$I$290,'Job Number'!$A$2:$A$290,'Line Performance'!AC$1,'Job Number'!$B$2:$B$290,'Line Performance'!$C12,'Job Number'!$E$2:$E$290,'Line Performance'!$A$11),"")</f>
        <v/>
      </c>
      <c r="AD12" s="11" t="str">
        <f>IFERROR($C$11/SUMIFS('Job Number'!$I$2:$I$290,'Job Number'!$A$2:$A$290,'Line Performance'!AD$1,'Job Number'!$B$2:$B$290,'Line Performance'!$C12,'Job Number'!$E$2:$E$290,'Line Performance'!$A$11),"")</f>
        <v/>
      </c>
      <c r="AE12" s="11" t="str">
        <f>IFERROR($C$11/SUMIFS('Job Number'!$I$2:$I$290,'Job Number'!$A$2:$A$290,'Line Performance'!AE$1,'Job Number'!$B$2:$B$290,'Line Performance'!$C12,'Job Number'!$E$2:$E$290,'Line Performance'!$A$11),"")</f>
        <v/>
      </c>
      <c r="AF12" s="11" t="str">
        <f>IFERROR($C$11/SUMIFS('Job Number'!$I$2:$I$290,'Job Number'!$A$2:$A$290,'Line Performance'!AF$1,'Job Number'!$B$2:$B$290,'Line Performance'!$C12,'Job Number'!$E$2:$E$290,'Line Performance'!$A$11),"")</f>
        <v/>
      </c>
      <c r="AG12" s="11" t="str">
        <f>IFERROR($C$11/SUMIFS('Job Number'!$I$2:$I$290,'Job Number'!$A$2:$A$290,'Line Performance'!AG$1,'Job Number'!$B$2:$B$290,'Line Performance'!$C12,'Job Number'!$E$2:$E$290,'Line Performance'!$A$11),"")</f>
        <v/>
      </c>
      <c r="AH12" s="11" t="str">
        <f>IFERROR($C$11/SUMIFS('Job Number'!$I$2:$I$290,'Job Number'!$A$2:$A$290,'Line Performance'!AH$1,'Job Number'!$B$2:$B$290,'Line Performance'!$C12,'Job Number'!$E$2:$E$290,'Line Performance'!$A$11),"")</f>
        <v/>
      </c>
      <c r="AI12" s="11" t="str">
        <f>IFERROR(#REF!/SUMIFS('Job Number'!#REF!,'Job Number'!$A$2:$A$290,'Line Performance'!AI$1,'Job Number'!$B$2:$B$290,'Line Performance'!$C12,'Job Number'!$E$2:$E$290,'Line Performance'!#REF!),"")</f>
        <v/>
      </c>
      <c r="AJ12" s="11" t="str">
        <f>IFERROR(#REF!/SUMIFS('Job Number'!#REF!,'Job Number'!$A$2:$A$290,'Line Performance'!AJ$1,'Job Number'!$B$2:$B$290,'Line Performance'!$C12,'Job Number'!$E$2:$E$290,'Line Performance'!#REF!),"")</f>
        <v/>
      </c>
      <c r="AK12" s="11" t="str">
        <f>IFERROR(#REF!/SUMIFS('Job Number'!#REF!,'Job Number'!$A$2:$A$290,'Line Performance'!AK$1,'Job Number'!$B$2:$B$290,'Line Performance'!$C12,'Job Number'!$E$2:$E$290,'Line Performance'!#REF!),"")</f>
        <v/>
      </c>
      <c r="AL12" s="11" t="str">
        <f>IFERROR(#REF!/SUMIFS('Job Number'!#REF!,'Job Number'!$A$2:$A$290,'Line Performance'!AL$1,'Job Number'!$B$2:$B$290,'Line Performance'!$C12,'Job Number'!$E$2:$E$290,'Line Performance'!#REF!),"")</f>
        <v/>
      </c>
    </row>
    <row r="13" customHeight="1" spans="2:38">
      <c r="B13" s="9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ht="18.75" customHeight="1" spans="1:34">
      <c r="A14" s="297" t="str">
        <f>'Line Output'!A14</f>
        <v>W01-03000004</v>
      </c>
      <c r="B14" s="297" t="str">
        <f>'Line Output'!B14</f>
        <v>0,080 A</v>
      </c>
      <c r="C14" s="13">
        <f>IFERROR(VLOOKUP(A14,'FG TYPE'!$B:$D,3,FALSE),0)</f>
        <v>16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customHeight="1" spans="2:38">
      <c r="B15" s="9">
        <f>IFERROR(SUM(D15:AG15)/COUNTIF(D15:AG15,"&gt;0"),0)</f>
        <v>0.762962962962963</v>
      </c>
      <c r="C15" s="12" t="str">
        <f>'Line Output'!C15</f>
        <v>S01</v>
      </c>
      <c r="D15" s="11" t="str">
        <f>IFERROR($C$14/SUMIFS('Job Number'!$I$2:$I$290,'Job Number'!$A$2:$A$290,'Line Performance'!D$1,'Job Number'!$B$2:$B$290,'Line Performance'!$C15,'Job Number'!$E$2:$E$290,'Line Performance'!$A$14),"")</f>
        <v/>
      </c>
      <c r="E15" s="11" t="str">
        <f>IFERROR($C$14/SUMIFS('Job Number'!$I$2:$I$290,'Job Number'!$A$2:$A$290,'Line Performance'!E$1,'Job Number'!$B$2:$B$290,'Line Performance'!$C15,'Job Number'!$E$2:$E$290,'Line Performance'!$A$14),"")</f>
        <v/>
      </c>
      <c r="F15" s="11" t="str">
        <f>IFERROR($C$14/SUMIFS('Job Number'!$I$2:$I$290,'Job Number'!$A$2:$A$290,'Line Performance'!F$1,'Job Number'!$B$2:$B$290,'Line Performance'!$C15,'Job Number'!$E$2:$E$290,'Line Performance'!$A$14),"")</f>
        <v/>
      </c>
      <c r="G15" s="11">
        <f>IFERROR($C$14/SUMIFS('Job Number'!$I$2:$I$290,'Job Number'!$A$2:$A$290,'Line Performance'!G$1,'Job Number'!$B$2:$B$290,'Line Performance'!$C15,'Job Number'!$E$2:$E$290,'Line Performance'!$A$14),"")</f>
        <v>0.666666666666667</v>
      </c>
      <c r="H15" s="11">
        <f>IFERROR($C$14/SUMIFS('Job Number'!$I$2:$I$290,'Job Number'!$A$2:$A$290,'Line Performance'!H$1,'Job Number'!$B$2:$B$290,'Line Performance'!$C15,'Job Number'!$E$2:$E$290,'Line Performance'!$A$14),"")</f>
        <v>0.666666666666667</v>
      </c>
      <c r="I15" s="11">
        <f>IFERROR($C$14/SUMIFS('Job Number'!$I$2:$I$290,'Job Number'!$A$2:$A$290,'Line Performance'!I$1,'Job Number'!$B$2:$B$290,'Line Performance'!$C15,'Job Number'!$E$2:$E$290,'Line Performance'!$A$14),"")</f>
        <v>0.666666666666667</v>
      </c>
      <c r="J15" s="11">
        <f>IFERROR($C$14/SUMIFS('Job Number'!$I$2:$I$290,'Job Number'!$A$2:$A$290,'Line Performance'!J$1,'Job Number'!$B$2:$B$290,'Line Performance'!$C15,'Job Number'!$E$2:$E$290,'Line Performance'!$A$14),"")</f>
        <v>0.666666666666667</v>
      </c>
      <c r="K15" s="11">
        <f>IFERROR($C$14/SUMIFS('Job Number'!$I$2:$I$290,'Job Number'!$A$2:$A$290,'Line Performance'!K$1,'Job Number'!$B$2:$B$290,'Line Performance'!$C15,'Job Number'!$E$2:$E$290,'Line Performance'!$A$14),"")</f>
        <v>0.666666666666667</v>
      </c>
      <c r="L15" s="11">
        <f>IFERROR($C$14/SUMIFS('Job Number'!$I$2:$I$290,'Job Number'!$A$2:$A$290,'Line Performance'!L$1,'Job Number'!$B$2:$B$290,'Line Performance'!$C15,'Job Number'!$E$2:$E$290,'Line Performance'!$A$14),"")</f>
        <v>1.06666666666667</v>
      </c>
      <c r="M15" s="11" t="str">
        <f>IFERROR($C$14/SUMIFS('Job Number'!$I$2:$I$290,'Job Number'!$A$2:$A$290,'Line Performance'!M$1,'Job Number'!$B$2:$B$290,'Line Performance'!$C15,'Job Number'!$E$2:$E$290,'Line Performance'!$A$14),"")</f>
        <v/>
      </c>
      <c r="N15" s="11" t="str">
        <f>IFERROR($C$14/SUMIFS('Job Number'!$I$2:$I$290,'Job Number'!$A$2:$A$290,'Line Performance'!N$1,'Job Number'!$B$2:$B$290,'Line Performance'!$C15,'Job Number'!$E$2:$E$290,'Line Performance'!$A$14),"")</f>
        <v/>
      </c>
      <c r="O15" s="11">
        <f>IFERROR($C$14/SUMIFS('Job Number'!$I$2:$I$290,'Job Number'!$A$2:$A$290,'Line Performance'!O$1,'Job Number'!$B$2:$B$290,'Line Performance'!$C15,'Job Number'!$E$2:$E$290,'Line Performance'!$A$14),"")</f>
        <v>0.8</v>
      </c>
      <c r="P15" s="11">
        <f>IFERROR($C$14/SUMIFS('Job Number'!$I$2:$I$290,'Job Number'!$A$2:$A$290,'Line Performance'!P$1,'Job Number'!$B$2:$B$290,'Line Performance'!$C15,'Job Number'!$E$2:$E$290,'Line Performance'!$A$14),"")</f>
        <v>0.888888888888889</v>
      </c>
      <c r="Q15" s="11">
        <f>IFERROR($C$14/SUMIFS('Job Number'!$I$2:$I$290,'Job Number'!$A$2:$A$290,'Line Performance'!Q$1,'Job Number'!$B$2:$B$290,'Line Performance'!$C15,'Job Number'!$E$2:$E$290,'Line Performance'!$A$14),"")</f>
        <v>0.666666666666667</v>
      </c>
      <c r="R15" s="11">
        <f>IFERROR($C$14/SUMIFS('Job Number'!$I$2:$I$290,'Job Number'!$A$2:$A$290,'Line Performance'!R$1,'Job Number'!$B$2:$B$290,'Line Performance'!$C15,'Job Number'!$E$2:$E$290,'Line Performance'!$A$14),"")</f>
        <v>0.666666666666667</v>
      </c>
      <c r="S15" s="11">
        <f>IFERROR($C$14/SUMIFS('Job Number'!$I$2:$I$290,'Job Number'!$A$2:$A$290,'Line Performance'!S$1,'Job Number'!$B$2:$B$290,'Line Performance'!$C15,'Job Number'!$E$2:$E$290,'Line Performance'!$A$14),"")</f>
        <v>1.06666666666667</v>
      </c>
      <c r="T15" s="11" t="str">
        <f>IFERROR($C$14/SUMIFS('Job Number'!$I$2:$I$290,'Job Number'!$A$2:$A$290,'Line Performance'!T$1,'Job Number'!$B$2:$B$290,'Line Performance'!$C15,'Job Number'!$E$2:$E$290,'Line Performance'!$A$14),"")</f>
        <v/>
      </c>
      <c r="U15" s="11">
        <f>IFERROR($C$14/SUMIFS('Job Number'!$I$2:$I$290,'Job Number'!$A$2:$A$290,'Line Performance'!U$1,'Job Number'!$B$2:$B$290,'Line Performance'!$C15,'Job Number'!$E$2:$E$290,'Line Performance'!$A$14),"")</f>
        <v>0.666666666666667</v>
      </c>
      <c r="V15" s="11">
        <f>IFERROR($C$14/SUMIFS('Job Number'!$I$2:$I$290,'Job Number'!$A$2:$A$290,'Line Performance'!V$1,'Job Number'!$B$2:$B$290,'Line Performance'!$C15,'Job Number'!$E$2:$E$290,'Line Performance'!$A$14),"")</f>
        <v>0.666666666666667</v>
      </c>
      <c r="W15" s="11">
        <f>IFERROR($C$14/SUMIFS('Job Number'!$I$2:$I$290,'Job Number'!$A$2:$A$290,'Line Performance'!W$1,'Job Number'!$B$2:$B$290,'Line Performance'!$C15,'Job Number'!$E$2:$E$290,'Line Performance'!$A$14),"")</f>
        <v>0.666666666666667</v>
      </c>
      <c r="X15" s="11">
        <f>IFERROR($C$14/SUMIFS('Job Number'!$I$2:$I$290,'Job Number'!$A$2:$A$290,'Line Performance'!X$1,'Job Number'!$B$2:$B$290,'Line Performance'!$C15,'Job Number'!$E$2:$E$290,'Line Performance'!$A$14),"")</f>
        <v>1</v>
      </c>
      <c r="Y15" s="11">
        <f>IFERROR($C$14/SUMIFS('Job Number'!$I$2:$I$290,'Job Number'!$A$2:$A$290,'Line Performance'!Y$1,'Job Number'!$B$2:$B$290,'Line Performance'!$C15,'Job Number'!$E$2:$E$290,'Line Performance'!$A$14),"")</f>
        <v>0.666666666666667</v>
      </c>
      <c r="Z15" s="11">
        <f>IFERROR($C$14/SUMIFS('Job Number'!$I$2:$I$290,'Job Number'!$A$2:$A$290,'Line Performance'!Z$1,'Job Number'!$B$2:$B$290,'Line Performance'!$C15,'Job Number'!$E$2:$E$290,'Line Performance'!$A$14),"")</f>
        <v>1.06666666666667</v>
      </c>
      <c r="AA15" s="11" t="str">
        <f>IFERROR($C$14/SUMIFS('Job Number'!$I$2:$I$290,'Job Number'!$A$2:$A$290,'Line Performance'!AA$1,'Job Number'!$B$2:$B$290,'Line Performance'!$C15,'Job Number'!$E$2:$E$290,'Line Performance'!$A$14),"")</f>
        <v/>
      </c>
      <c r="AB15" s="11">
        <f>IFERROR($C$14/SUMIFS('Job Number'!$I$2:$I$290,'Job Number'!$A$2:$A$290,'Line Performance'!AB$1,'Job Number'!$B$2:$B$290,'Line Performance'!$C15,'Job Number'!$E$2:$E$290,'Line Performance'!$A$14),"")</f>
        <v>0.666666666666667</v>
      </c>
      <c r="AC15" s="11">
        <f>IFERROR($C$14/SUMIFS('Job Number'!$I$2:$I$290,'Job Number'!$A$2:$A$290,'Line Performance'!AC$1,'Job Number'!$B$2:$B$290,'Line Performance'!$C15,'Job Number'!$E$2:$E$290,'Line Performance'!$A$14),"")</f>
        <v>0.666666666666667</v>
      </c>
      <c r="AD15" s="11">
        <f>IFERROR($C$14/SUMIFS('Job Number'!$I$2:$I$290,'Job Number'!$A$2:$A$290,'Line Performance'!AD$1,'Job Number'!$B$2:$B$290,'Line Performance'!$C15,'Job Number'!$E$2:$E$290,'Line Performance'!$A$14),"")</f>
        <v>0.8</v>
      </c>
      <c r="AE15" s="11">
        <f>IFERROR($C$14/SUMIFS('Job Number'!$I$2:$I$290,'Job Number'!$A$2:$A$290,'Line Performance'!AE$1,'Job Number'!$B$2:$B$290,'Line Performance'!$C15,'Job Number'!$E$2:$E$290,'Line Performance'!$A$14),"")</f>
        <v>0.666666666666667</v>
      </c>
      <c r="AF15" s="11" t="str">
        <f>IFERROR($C$14/SUMIFS('Job Number'!$I$2:$I$290,'Job Number'!$A$2:$A$290,'Line Performance'!AF$1,'Job Number'!$B$2:$B$290,'Line Performance'!$C15,'Job Number'!$E$2:$E$290,'Line Performance'!$A$14),"")</f>
        <v/>
      </c>
      <c r="AG15" s="11" t="str">
        <f>IFERROR($C$14/SUMIFS('Job Number'!$I$2:$I$290,'Job Number'!$A$2:$A$290,'Line Performance'!AG$1,'Job Number'!$B$2:$B$290,'Line Performance'!$C15,'Job Number'!$E$2:$E$290,'Line Performance'!$A$14),"")</f>
        <v/>
      </c>
      <c r="AH15" s="11" t="str">
        <f>IFERROR($C$14/SUMIFS('Job Number'!$I$2:$I$290,'Job Number'!$A$2:$A$290,'Line Performance'!AH$1,'Job Number'!$B$2:$B$290,'Line Performance'!$C15,'Job Number'!$E$2:$E$290,'Line Performance'!$A$14),"")</f>
        <v/>
      </c>
      <c r="AI15" s="11" t="str">
        <f>IFERROR(#REF!/SUMIFS('Job Number'!#REF!,'Job Number'!$A$2:$A$290,'Line Performance'!AI$1,'Job Number'!$B$2:$B$290,'Line Performance'!$C15,'Job Number'!$E$2:$E$290,'Line Performance'!#REF!),"")</f>
        <v/>
      </c>
      <c r="AJ15" s="11" t="str">
        <f>IFERROR(#REF!/SUMIFS('Job Number'!#REF!,'Job Number'!$A$2:$A$290,'Line Performance'!AJ$1,'Job Number'!$B$2:$B$290,'Line Performance'!$C15,'Job Number'!$E$2:$E$290,'Line Performance'!#REF!),"")</f>
        <v/>
      </c>
      <c r="AK15" s="11" t="str">
        <f>IFERROR(#REF!/SUMIFS('Job Number'!#REF!,'Job Number'!$A$2:$A$290,'Line Performance'!AK$1,'Job Number'!$B$2:$B$290,'Line Performance'!$C15,'Job Number'!$E$2:$E$290,'Line Performance'!#REF!),"")</f>
        <v/>
      </c>
      <c r="AL15" s="11" t="str">
        <f>IFERROR(#REF!/SUMIFS('Job Number'!#REF!,'Job Number'!$A$2:$A$290,'Line Performance'!AL$1,'Job Number'!$B$2:$B$290,'Line Performance'!$C15,'Job Number'!$E$2:$E$290,'Line Performance'!#REF!),"")</f>
        <v/>
      </c>
    </row>
    <row r="16" ht="12.75" customHeight="1" spans="2:38">
      <c r="B16" s="9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ht="18.75" customHeight="1" spans="1:34">
      <c r="A17" s="297" t="str">
        <f>'Line Output'!A17</f>
        <v>W01-03000025</v>
      </c>
      <c r="B17" s="297" t="str">
        <f>'Line Output'!B17</f>
        <v>0,180 A</v>
      </c>
      <c r="C17" s="13">
        <f>IFERROR(VLOOKUP(A17,'FG TYPE'!$B:$D,3,FALSE),0)</f>
        <v>64</v>
      </c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customHeight="1" spans="2:38">
      <c r="B18" s="9">
        <f>IFERROR(SUM(D18:AG18)/COUNTIF(D18:AG18,"&gt;0"),0)</f>
        <v>0</v>
      </c>
      <c r="C18" s="12" t="str">
        <f>'Line Output'!C18</f>
        <v>S01</v>
      </c>
      <c r="D18" s="11" t="str">
        <f>IFERROR($C$17/SUMIFS('Job Number'!$I$2:$I$290,'Job Number'!$A$2:$A$290,'Line Performance'!D$1,'Job Number'!$B$2:$B$290,'Line Performance'!$C18,'Job Number'!$E$2:$E$290,'Line Performance'!$A$17),"")</f>
        <v/>
      </c>
      <c r="E18" s="11" t="str">
        <f>IFERROR($C$17/SUMIFS('Job Number'!$I$2:$I$290,'Job Number'!$A$2:$A$290,'Line Performance'!E$1,'Job Number'!$B$2:$B$290,'Line Performance'!$C18,'Job Number'!$E$2:$E$290,'Line Performance'!$A$17),"")</f>
        <v/>
      </c>
      <c r="F18" s="11" t="str">
        <f>IFERROR($C$17/SUMIFS('Job Number'!$I$2:$I$290,'Job Number'!$A$2:$A$290,'Line Performance'!F$1,'Job Number'!$B$2:$B$290,'Line Performance'!$C18,'Job Number'!$E$2:$E$290,'Line Performance'!$A$17),"")</f>
        <v/>
      </c>
      <c r="G18" s="11" t="str">
        <f>IFERROR($C$17/SUMIFS('Job Number'!$I$2:$I$290,'Job Number'!$A$2:$A$290,'Line Performance'!G$1,'Job Number'!$B$2:$B$290,'Line Performance'!$C18,'Job Number'!$E$2:$E$290,'Line Performance'!$A$17),"")</f>
        <v/>
      </c>
      <c r="H18" s="11" t="str">
        <f>IFERROR($C$17/SUMIFS('Job Number'!$I$2:$I$290,'Job Number'!$A$2:$A$290,'Line Performance'!H$1,'Job Number'!$B$2:$B$290,'Line Performance'!$C18,'Job Number'!$E$2:$E$290,'Line Performance'!$A$17),"")</f>
        <v/>
      </c>
      <c r="I18" s="11" t="str">
        <f>IFERROR($C$17/SUMIFS('Job Number'!$I$2:$I$290,'Job Number'!$A$2:$A$290,'Line Performance'!I$1,'Job Number'!$B$2:$B$290,'Line Performance'!$C18,'Job Number'!$E$2:$E$290,'Line Performance'!$A$17),"")</f>
        <v/>
      </c>
      <c r="J18" s="11" t="str">
        <f>IFERROR($C$17/SUMIFS('Job Number'!$I$2:$I$290,'Job Number'!$A$2:$A$290,'Line Performance'!J$1,'Job Number'!$B$2:$B$290,'Line Performance'!$C18,'Job Number'!$E$2:$E$290,'Line Performance'!$A$17),"")</f>
        <v/>
      </c>
      <c r="K18" s="11" t="str">
        <f>IFERROR($C$17/SUMIFS('Job Number'!$I$2:$I$290,'Job Number'!$A$2:$A$290,'Line Performance'!K$1,'Job Number'!$B$2:$B$290,'Line Performance'!$C18,'Job Number'!$E$2:$E$290,'Line Performance'!$A$17),"")</f>
        <v/>
      </c>
      <c r="L18" s="11" t="str">
        <f>IFERROR($C$17/SUMIFS('Job Number'!$I$2:$I$290,'Job Number'!$A$2:$A$290,'Line Performance'!L$1,'Job Number'!$B$2:$B$290,'Line Performance'!$C18,'Job Number'!$E$2:$E$290,'Line Performance'!$A$17),"")</f>
        <v/>
      </c>
      <c r="M18" s="11" t="str">
        <f>IFERROR($C$17/SUMIFS('Job Number'!$I$2:$I$290,'Job Number'!$A$2:$A$290,'Line Performance'!M$1,'Job Number'!$B$2:$B$290,'Line Performance'!$C18,'Job Number'!$E$2:$E$290,'Line Performance'!$A$17),"")</f>
        <v/>
      </c>
      <c r="N18" s="11" t="str">
        <f>IFERROR($C$17/SUMIFS('Job Number'!$I$2:$I$290,'Job Number'!$A$2:$A$290,'Line Performance'!N$1,'Job Number'!$B$2:$B$290,'Line Performance'!$C18,'Job Number'!$E$2:$E$290,'Line Performance'!$A$17),"")</f>
        <v/>
      </c>
      <c r="O18" s="11" t="str">
        <f>IFERROR($C$17/SUMIFS('Job Number'!$I$2:$I$290,'Job Number'!$A$2:$A$290,'Line Performance'!O$1,'Job Number'!$B$2:$B$290,'Line Performance'!$C18,'Job Number'!$E$2:$E$290,'Line Performance'!$A$17),"")</f>
        <v/>
      </c>
      <c r="P18" s="11" t="str">
        <f>IFERROR($C$17/SUMIFS('Job Number'!$I$2:$I$290,'Job Number'!$A$2:$A$290,'Line Performance'!P$1,'Job Number'!$B$2:$B$290,'Line Performance'!$C18,'Job Number'!$E$2:$E$290,'Line Performance'!$A$17),"")</f>
        <v/>
      </c>
      <c r="Q18" s="11" t="str">
        <f>IFERROR($C$17/SUMIFS('Job Number'!$I$2:$I$290,'Job Number'!$A$2:$A$290,'Line Performance'!Q$1,'Job Number'!$B$2:$B$290,'Line Performance'!$C18,'Job Number'!$E$2:$E$290,'Line Performance'!$A$17),"")</f>
        <v/>
      </c>
      <c r="R18" s="11" t="str">
        <f>IFERROR($C$17/SUMIFS('Job Number'!$I$2:$I$290,'Job Number'!$A$2:$A$290,'Line Performance'!R$1,'Job Number'!$B$2:$B$290,'Line Performance'!$C18,'Job Number'!$E$2:$E$290,'Line Performance'!$A$17),"")</f>
        <v/>
      </c>
      <c r="S18" s="11" t="str">
        <f>IFERROR($C$17/SUMIFS('Job Number'!$I$2:$I$290,'Job Number'!$A$2:$A$290,'Line Performance'!S$1,'Job Number'!$B$2:$B$290,'Line Performance'!$C18,'Job Number'!$E$2:$E$290,'Line Performance'!$A$17),"")</f>
        <v/>
      </c>
      <c r="T18" s="11" t="str">
        <f>IFERROR($C$17/SUMIFS('Job Number'!$I$2:$I$290,'Job Number'!$A$2:$A$290,'Line Performance'!T$1,'Job Number'!$B$2:$B$290,'Line Performance'!$C18,'Job Number'!$E$2:$E$290,'Line Performance'!$A$17),"")</f>
        <v/>
      </c>
      <c r="U18" s="11" t="str">
        <f>IFERROR($C$17/SUMIFS('Job Number'!$I$2:$I$290,'Job Number'!$A$2:$A$290,'Line Performance'!U$1,'Job Number'!$B$2:$B$290,'Line Performance'!$C18,'Job Number'!$E$2:$E$290,'Line Performance'!$A$17),"")</f>
        <v/>
      </c>
      <c r="V18" s="11" t="str">
        <f>IFERROR($C$17/SUMIFS('Job Number'!$I$2:$I$290,'Job Number'!$A$2:$A$290,'Line Performance'!V$1,'Job Number'!$B$2:$B$290,'Line Performance'!$C18,'Job Number'!$E$2:$E$290,'Line Performance'!$A$17),"")</f>
        <v/>
      </c>
      <c r="W18" s="11" t="str">
        <f>IFERROR($C$17/SUMIFS('Job Number'!$I$2:$I$290,'Job Number'!$A$2:$A$290,'Line Performance'!W$1,'Job Number'!$B$2:$B$290,'Line Performance'!$C18,'Job Number'!$E$2:$E$290,'Line Performance'!$A$17),"")</f>
        <v/>
      </c>
      <c r="X18" s="11" t="str">
        <f>IFERROR($C$17/SUMIFS('Job Number'!$I$2:$I$290,'Job Number'!$A$2:$A$290,'Line Performance'!X$1,'Job Number'!$B$2:$B$290,'Line Performance'!$C18,'Job Number'!$E$2:$E$290,'Line Performance'!$A$17),"")</f>
        <v/>
      </c>
      <c r="Y18" s="11" t="str">
        <f>IFERROR($C$17/SUMIFS('Job Number'!$I$2:$I$290,'Job Number'!$A$2:$A$290,'Line Performance'!Y$1,'Job Number'!$B$2:$B$290,'Line Performance'!$C18,'Job Number'!$E$2:$E$290,'Line Performance'!$A$17),"")</f>
        <v/>
      </c>
      <c r="Z18" s="11" t="str">
        <f>IFERROR($C$17/SUMIFS('Job Number'!$I$2:$I$290,'Job Number'!$A$2:$A$290,'Line Performance'!Z$1,'Job Number'!$B$2:$B$290,'Line Performance'!$C18,'Job Number'!$E$2:$E$290,'Line Performance'!$A$17),"")</f>
        <v/>
      </c>
      <c r="AA18" s="11" t="str">
        <f>IFERROR($C$17/SUMIFS('Job Number'!$I$2:$I$290,'Job Number'!$A$2:$A$290,'Line Performance'!AA$1,'Job Number'!$B$2:$B$290,'Line Performance'!$C18,'Job Number'!$E$2:$E$290,'Line Performance'!$A$17),"")</f>
        <v/>
      </c>
      <c r="AB18" s="11" t="str">
        <f>IFERROR($C$17/SUMIFS('Job Number'!$I$2:$I$290,'Job Number'!$A$2:$A$290,'Line Performance'!AB$1,'Job Number'!$B$2:$B$290,'Line Performance'!$C18,'Job Number'!$E$2:$E$290,'Line Performance'!$A$17),"")</f>
        <v/>
      </c>
      <c r="AC18" s="11" t="str">
        <f>IFERROR($C$17/SUMIFS('Job Number'!$I$2:$I$290,'Job Number'!$A$2:$A$290,'Line Performance'!AC$1,'Job Number'!$B$2:$B$290,'Line Performance'!$C18,'Job Number'!$E$2:$E$290,'Line Performance'!$A$17),"")</f>
        <v/>
      </c>
      <c r="AD18" s="11" t="str">
        <f>IFERROR($C$17/SUMIFS('Job Number'!$I$2:$I$290,'Job Number'!$A$2:$A$290,'Line Performance'!AD$1,'Job Number'!$B$2:$B$290,'Line Performance'!$C18,'Job Number'!$E$2:$E$290,'Line Performance'!$A$17),"")</f>
        <v/>
      </c>
      <c r="AE18" s="11" t="str">
        <f>IFERROR($C$17/SUMIFS('Job Number'!$I$2:$I$290,'Job Number'!$A$2:$A$290,'Line Performance'!AE$1,'Job Number'!$B$2:$B$290,'Line Performance'!$C18,'Job Number'!$E$2:$E$290,'Line Performance'!$A$17),"")</f>
        <v/>
      </c>
      <c r="AF18" s="11" t="str">
        <f>IFERROR($C$17/SUMIFS('Job Number'!$I$2:$I$290,'Job Number'!$A$2:$A$290,'Line Performance'!AF$1,'Job Number'!$B$2:$B$290,'Line Performance'!$C18,'Job Number'!$E$2:$E$290,'Line Performance'!$A$17),"")</f>
        <v/>
      </c>
      <c r="AG18" s="11" t="str">
        <f>IFERROR($C$17/SUMIFS('Job Number'!$I$2:$I$290,'Job Number'!$A$2:$A$290,'Line Performance'!AG$1,'Job Number'!$B$2:$B$290,'Line Performance'!$C18,'Job Number'!$E$2:$E$290,'Line Performance'!$A$17),"")</f>
        <v/>
      </c>
      <c r="AH18" s="11" t="str">
        <f>IFERROR($C$17/SUMIFS('Job Number'!$I$2:$I$290,'Job Number'!$A$2:$A$290,'Line Performance'!AH$1,'Job Number'!$B$2:$B$290,'Line Performance'!$C18,'Job Number'!$E$2:$E$290,'Line Performance'!$A$17),"")</f>
        <v/>
      </c>
      <c r="AI18" s="11" t="str">
        <f>IFERROR(#REF!/SUMIFS('Job Number'!#REF!,'Job Number'!$A$2:$A$290,'Line Performance'!AI$1,'Job Number'!$B$2:$B$290,'Line Performance'!$C18,'Job Number'!$E$2:$E$290,'Line Performance'!#REF!),"")</f>
        <v/>
      </c>
      <c r="AJ18" s="11" t="str">
        <f>IFERROR(#REF!/SUMIFS('Job Number'!#REF!,'Job Number'!$A$2:$A$290,'Line Performance'!AJ$1,'Job Number'!$B$2:$B$290,'Line Performance'!$C18,'Job Number'!$E$2:$E$290,'Line Performance'!#REF!),"")</f>
        <v/>
      </c>
      <c r="AK18" s="11" t="str">
        <f>IFERROR(#REF!/SUMIFS('Job Number'!#REF!,'Job Number'!$A$2:$A$290,'Line Performance'!AK$1,'Job Number'!$B$2:$B$290,'Line Performance'!$C18,'Job Number'!$E$2:$E$290,'Line Performance'!#REF!),"")</f>
        <v/>
      </c>
      <c r="AL18" s="11" t="str">
        <f>IFERROR(#REF!/SUMIFS('Job Number'!#REF!,'Job Number'!$A$2:$A$290,'Line Performance'!AL$1,'Job Number'!$B$2:$B$290,'Line Performance'!$C18,'Job Number'!$E$2:$E$290,'Line Performance'!#REF!),"")</f>
        <v/>
      </c>
    </row>
    <row r="19" ht="12.75" customHeight="1" spans="2:38">
      <c r="B19" s="9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ht="18.75" customHeight="1" spans="1:34">
      <c r="A20" s="297" t="str">
        <f>'Line Output'!A20</f>
        <v>W01-03000024</v>
      </c>
      <c r="B20" s="297" t="str">
        <f>'Line Output'!B20</f>
        <v>0,260 A</v>
      </c>
      <c r="C20" s="13">
        <f>IFERROR(VLOOKUP(A20,'FG TYPE'!$B:$D,3,FALSE),0)</f>
        <v>111</v>
      </c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customHeight="1" spans="2:38">
      <c r="B21" s="9">
        <f>IFERROR(SUM(D21:AG21)/COUNTIF(D21:AG21,"&gt;0"),0)</f>
        <v>0</v>
      </c>
      <c r="C21" s="12" t="str">
        <f>'Line Output'!C21</f>
        <v>S01</v>
      </c>
      <c r="D21" s="11" t="str">
        <f>IFERROR($C$20/SUMIFS('Job Number'!$I$2:$I$290,'Job Number'!$A$2:$A$290,'Line Performance'!D$1,'Job Number'!$B$2:$B$290,'Line Performance'!$C21,'Job Number'!$E$2:$E$290,'Line Performance'!$A$20),"")</f>
        <v/>
      </c>
      <c r="E21" s="11" t="str">
        <f>IFERROR($C$20/SUMIFS('Job Number'!$I$2:$I$290,'Job Number'!$A$2:$A$290,'Line Performance'!E$1,'Job Number'!$B$2:$B$290,'Line Performance'!$C21,'Job Number'!$E$2:$E$290,'Line Performance'!$A$20),"")</f>
        <v/>
      </c>
      <c r="F21" s="11" t="str">
        <f>IFERROR($C$20/SUMIFS('Job Number'!$I$2:$I$290,'Job Number'!$A$2:$A$290,'Line Performance'!F$1,'Job Number'!$B$2:$B$290,'Line Performance'!$C21,'Job Number'!$E$2:$E$290,'Line Performance'!$A$20),"")</f>
        <v/>
      </c>
      <c r="G21" s="11" t="str">
        <f>IFERROR($C$20/SUMIFS('Job Number'!$I$2:$I$290,'Job Number'!$A$2:$A$290,'Line Performance'!G$1,'Job Number'!$B$2:$B$290,'Line Performance'!$C21,'Job Number'!$E$2:$E$290,'Line Performance'!$A$20),"")</f>
        <v/>
      </c>
      <c r="H21" s="11" t="str">
        <f>IFERROR($C$20/SUMIFS('Job Number'!$I$2:$I$290,'Job Number'!$A$2:$A$290,'Line Performance'!H$1,'Job Number'!$B$2:$B$290,'Line Performance'!$C21,'Job Number'!$E$2:$E$290,'Line Performance'!$A$20),"")</f>
        <v/>
      </c>
      <c r="I21" s="11" t="str">
        <f>IFERROR($C$20/SUMIFS('Job Number'!$I$2:$I$290,'Job Number'!$A$2:$A$290,'Line Performance'!I$1,'Job Number'!$B$2:$B$290,'Line Performance'!$C21,'Job Number'!$E$2:$E$290,'Line Performance'!$A$20),"")</f>
        <v/>
      </c>
      <c r="J21" s="11" t="str">
        <f>IFERROR($C$20/SUMIFS('Job Number'!$I$2:$I$290,'Job Number'!$A$2:$A$290,'Line Performance'!J$1,'Job Number'!$B$2:$B$290,'Line Performance'!$C21,'Job Number'!$E$2:$E$290,'Line Performance'!$A$20),"")</f>
        <v/>
      </c>
      <c r="K21" s="11" t="str">
        <f>IFERROR($C$20/SUMIFS('Job Number'!$I$2:$I$290,'Job Number'!$A$2:$A$290,'Line Performance'!K$1,'Job Number'!$B$2:$B$290,'Line Performance'!$C21,'Job Number'!$E$2:$E$290,'Line Performance'!$A$20),"")</f>
        <v/>
      </c>
      <c r="L21" s="11" t="str">
        <f>IFERROR($C$20/SUMIFS('Job Number'!$I$2:$I$290,'Job Number'!$A$2:$A$290,'Line Performance'!L$1,'Job Number'!$B$2:$B$290,'Line Performance'!$C21,'Job Number'!$E$2:$E$290,'Line Performance'!$A$20),"")</f>
        <v/>
      </c>
      <c r="M21" s="11" t="str">
        <f>IFERROR($C$20/SUMIFS('Job Number'!$I$2:$I$290,'Job Number'!$A$2:$A$290,'Line Performance'!M$1,'Job Number'!$B$2:$B$290,'Line Performance'!$C21,'Job Number'!$E$2:$E$290,'Line Performance'!$A$20),"")</f>
        <v/>
      </c>
      <c r="N21" s="11" t="str">
        <f>IFERROR($C$20/SUMIFS('Job Number'!$I$2:$I$290,'Job Number'!$A$2:$A$290,'Line Performance'!N$1,'Job Number'!$B$2:$B$290,'Line Performance'!$C21,'Job Number'!$E$2:$E$290,'Line Performance'!$A$20),"")</f>
        <v/>
      </c>
      <c r="O21" s="11" t="str">
        <f>IFERROR($C$20/SUMIFS('Job Number'!$I$2:$I$290,'Job Number'!$A$2:$A$290,'Line Performance'!O$1,'Job Number'!$B$2:$B$290,'Line Performance'!$C21,'Job Number'!$E$2:$E$290,'Line Performance'!$A$20),"")</f>
        <v/>
      </c>
      <c r="P21" s="11" t="str">
        <f>IFERROR($C$20/SUMIFS('Job Number'!$I$2:$I$290,'Job Number'!$A$2:$A$290,'Line Performance'!P$1,'Job Number'!$B$2:$B$290,'Line Performance'!$C21,'Job Number'!$E$2:$E$290,'Line Performance'!$A$20),"")</f>
        <v/>
      </c>
      <c r="Q21" s="11" t="str">
        <f>IFERROR($C$20/SUMIFS('Job Number'!$I$2:$I$290,'Job Number'!$A$2:$A$290,'Line Performance'!Q$1,'Job Number'!$B$2:$B$290,'Line Performance'!$C21,'Job Number'!$E$2:$E$290,'Line Performance'!$A$20),"")</f>
        <v/>
      </c>
      <c r="R21" s="11" t="str">
        <f>IFERROR($C$20/SUMIFS('Job Number'!$I$2:$I$290,'Job Number'!$A$2:$A$290,'Line Performance'!R$1,'Job Number'!$B$2:$B$290,'Line Performance'!$C21,'Job Number'!$E$2:$E$290,'Line Performance'!$A$20),"")</f>
        <v/>
      </c>
      <c r="S21" s="11" t="str">
        <f>IFERROR($C$20/SUMIFS('Job Number'!$I$2:$I$290,'Job Number'!$A$2:$A$290,'Line Performance'!S$1,'Job Number'!$B$2:$B$290,'Line Performance'!$C21,'Job Number'!$E$2:$E$290,'Line Performance'!$A$20),"")</f>
        <v/>
      </c>
      <c r="T21" s="11" t="str">
        <f>IFERROR($C$20/SUMIFS('Job Number'!$I$2:$I$290,'Job Number'!$A$2:$A$290,'Line Performance'!T$1,'Job Number'!$B$2:$B$290,'Line Performance'!$C21,'Job Number'!$E$2:$E$290,'Line Performance'!$A$20),"")</f>
        <v/>
      </c>
      <c r="U21" s="11" t="str">
        <f>IFERROR($C$20/SUMIFS('Job Number'!$I$2:$I$290,'Job Number'!$A$2:$A$290,'Line Performance'!U$1,'Job Number'!$B$2:$B$290,'Line Performance'!$C21,'Job Number'!$E$2:$E$290,'Line Performance'!$A$20),"")</f>
        <v/>
      </c>
      <c r="V21" s="11" t="str">
        <f>IFERROR($C$20/SUMIFS('Job Number'!$I$2:$I$290,'Job Number'!$A$2:$A$290,'Line Performance'!V$1,'Job Number'!$B$2:$B$290,'Line Performance'!$C21,'Job Number'!$E$2:$E$290,'Line Performance'!$A$20),"")</f>
        <v/>
      </c>
      <c r="W21" s="11" t="str">
        <f>IFERROR($C$20/SUMIFS('Job Number'!$I$2:$I$290,'Job Number'!$A$2:$A$290,'Line Performance'!W$1,'Job Number'!$B$2:$B$290,'Line Performance'!$C21,'Job Number'!$E$2:$E$290,'Line Performance'!$A$20),"")</f>
        <v/>
      </c>
      <c r="X21" s="11" t="str">
        <f>IFERROR($C$20/SUMIFS('Job Number'!$I$2:$I$290,'Job Number'!$A$2:$A$290,'Line Performance'!X$1,'Job Number'!$B$2:$B$290,'Line Performance'!$C21,'Job Number'!$E$2:$E$290,'Line Performance'!$A$20),"")</f>
        <v/>
      </c>
      <c r="Y21" s="11" t="str">
        <f>IFERROR($C$20/SUMIFS('Job Number'!$I$2:$I$290,'Job Number'!$A$2:$A$290,'Line Performance'!Y$1,'Job Number'!$B$2:$B$290,'Line Performance'!$C21,'Job Number'!$E$2:$E$290,'Line Performance'!$A$20),"")</f>
        <v/>
      </c>
      <c r="Z21" s="11" t="str">
        <f>IFERROR($C$20/SUMIFS('Job Number'!$I$2:$I$290,'Job Number'!$A$2:$A$290,'Line Performance'!Z$1,'Job Number'!$B$2:$B$290,'Line Performance'!$C21,'Job Number'!$E$2:$E$290,'Line Performance'!$A$20),"")</f>
        <v/>
      </c>
      <c r="AA21" s="11" t="str">
        <f>IFERROR($C$20/SUMIFS('Job Number'!$I$2:$I$290,'Job Number'!$A$2:$A$290,'Line Performance'!AA$1,'Job Number'!$B$2:$B$290,'Line Performance'!$C21,'Job Number'!$E$2:$E$290,'Line Performance'!$A$20),"")</f>
        <v/>
      </c>
      <c r="AB21" s="11" t="str">
        <f>IFERROR($C$20/SUMIFS('Job Number'!$I$2:$I$290,'Job Number'!$A$2:$A$290,'Line Performance'!AB$1,'Job Number'!$B$2:$B$290,'Line Performance'!$C21,'Job Number'!$E$2:$E$290,'Line Performance'!$A$20),"")</f>
        <v/>
      </c>
      <c r="AC21" s="11" t="str">
        <f>IFERROR($C$20/SUMIFS('Job Number'!$I$2:$I$290,'Job Number'!$A$2:$A$290,'Line Performance'!AC$1,'Job Number'!$B$2:$B$290,'Line Performance'!$C21,'Job Number'!$E$2:$E$290,'Line Performance'!$A$20),"")</f>
        <v/>
      </c>
      <c r="AD21" s="11" t="str">
        <f>IFERROR($C$20/SUMIFS('Job Number'!$I$2:$I$290,'Job Number'!$A$2:$A$290,'Line Performance'!AD$1,'Job Number'!$B$2:$B$290,'Line Performance'!$C21,'Job Number'!$E$2:$E$290,'Line Performance'!$A$20),"")</f>
        <v/>
      </c>
      <c r="AE21" s="11" t="str">
        <f>IFERROR($C$20/SUMIFS('Job Number'!$I$2:$I$290,'Job Number'!$A$2:$A$290,'Line Performance'!AE$1,'Job Number'!$B$2:$B$290,'Line Performance'!$C21,'Job Number'!$E$2:$E$290,'Line Performance'!$A$20),"")</f>
        <v/>
      </c>
      <c r="AF21" s="11" t="str">
        <f>IFERROR($C$20/SUMIFS('Job Number'!$I$2:$I$290,'Job Number'!$A$2:$A$290,'Line Performance'!AF$1,'Job Number'!$B$2:$B$290,'Line Performance'!$C21,'Job Number'!$E$2:$E$290,'Line Performance'!$A$20),"")</f>
        <v/>
      </c>
      <c r="AG21" s="11" t="str">
        <f>IFERROR($C$20/SUMIFS('Job Number'!$I$2:$I$290,'Job Number'!$A$2:$A$290,'Line Performance'!AG$1,'Job Number'!$B$2:$B$290,'Line Performance'!$C21,'Job Number'!$E$2:$E$290,'Line Performance'!$A$20),"")</f>
        <v/>
      </c>
      <c r="AH21" s="11" t="str">
        <f>IFERROR($C$20/SUMIFS('Job Number'!$I$2:$I$290,'Job Number'!$A$2:$A$290,'Line Performance'!AH$1,'Job Number'!$B$2:$B$290,'Line Performance'!$C21,'Job Number'!$E$2:$E$290,'Line Performance'!$A$20),"")</f>
        <v/>
      </c>
      <c r="AI21" s="11" t="str">
        <f>IFERROR(#REF!/SUMIFS('Job Number'!#REF!,'Job Number'!$A$2:$A$290,'Line Performance'!AI$1,'Job Number'!$B$2:$B$290,'Line Performance'!$C21,'Job Number'!$E$2:$E$290,'Line Performance'!#REF!),"")</f>
        <v/>
      </c>
      <c r="AJ21" s="11" t="str">
        <f>IFERROR(#REF!/SUMIFS('Job Number'!#REF!,'Job Number'!$A$2:$A$290,'Line Performance'!AJ$1,'Job Number'!$B$2:$B$290,'Line Performance'!$C21,'Job Number'!$E$2:$E$290,'Line Performance'!#REF!),"")</f>
        <v/>
      </c>
      <c r="AK21" s="11" t="str">
        <f>IFERROR(#REF!/SUMIFS('Job Number'!#REF!,'Job Number'!$A$2:$A$290,'Line Performance'!AK$1,'Job Number'!$B$2:$B$290,'Line Performance'!$C21,'Job Number'!$E$2:$E$290,'Line Performance'!#REF!),"")</f>
        <v/>
      </c>
      <c r="AL21" s="11" t="str">
        <f>IFERROR(#REF!/SUMIFS('Job Number'!#REF!,'Job Number'!$A$2:$A$290,'Line Performance'!AL$1,'Job Number'!$B$2:$B$290,'Line Performance'!$C21,'Job Number'!$E$2:$E$290,'Line Performance'!#REF!),"")</f>
        <v/>
      </c>
    </row>
    <row r="22" ht="12.75" customHeight="1" spans="2:38">
      <c r="B22" s="9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ht="18.75" customHeight="1" spans="1:34">
      <c r="A23" s="297" t="str">
        <f>'Line Output'!A23</f>
        <v>W01-03000032</v>
      </c>
      <c r="B23" s="297" t="str">
        <f>'Line Output'!B23</f>
        <v>0,320 A</v>
      </c>
      <c r="C23" s="13">
        <f>IFERROR(VLOOKUP(A23,'FG TYPE'!$B:$D,3,FALSE),0)</f>
        <v>134</v>
      </c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customHeight="1" spans="2:38">
      <c r="B24" s="9">
        <f>IFERROR(SUM(D24:AG24)/COUNTIF(D24:AG24,"&gt;0"),0)</f>
        <v>0</v>
      </c>
      <c r="C24" s="12" t="str">
        <f>'Line Output'!C24</f>
        <v>S01</v>
      </c>
      <c r="D24" s="11" t="str">
        <f>IFERROR($C$23/SUMIFS('Job Number'!$I$2:$I$290,'Job Number'!$A$2:$A$290,'Line Performance'!D$1,'Job Number'!$B$2:$B$290,'Line Performance'!$C24,'Job Number'!$E$2:$E$290,'Line Performance'!$A$23),"")</f>
        <v/>
      </c>
      <c r="E24" s="11" t="str">
        <f>IFERROR($C$23/SUMIFS('Job Number'!$I$2:$I$290,'Job Number'!$A$2:$A$290,'Line Performance'!E$1,'Job Number'!$B$2:$B$290,'Line Performance'!$C24,'Job Number'!$E$2:$E$290,'Line Performance'!$A$23),"")</f>
        <v/>
      </c>
      <c r="F24" s="11" t="str">
        <f>IFERROR($C$23/SUMIFS('Job Number'!$I$2:$I$290,'Job Number'!$A$2:$A$290,'Line Performance'!F$1,'Job Number'!$B$2:$B$290,'Line Performance'!$C24,'Job Number'!$E$2:$E$290,'Line Performance'!$A$23),"")</f>
        <v/>
      </c>
      <c r="G24" s="11" t="str">
        <f>IFERROR($C$23/SUMIFS('Job Number'!$I$2:$I$290,'Job Number'!$A$2:$A$290,'Line Performance'!G$1,'Job Number'!$B$2:$B$290,'Line Performance'!$C24,'Job Number'!$E$2:$E$290,'Line Performance'!$A$23),"")</f>
        <v/>
      </c>
      <c r="H24" s="11" t="str">
        <f>IFERROR($C$23/SUMIFS('Job Number'!$I$2:$I$290,'Job Number'!$A$2:$A$290,'Line Performance'!H$1,'Job Number'!$B$2:$B$290,'Line Performance'!$C24,'Job Number'!$E$2:$E$290,'Line Performance'!$A$23),"")</f>
        <v/>
      </c>
      <c r="I24" s="11" t="str">
        <f>IFERROR($C$23/SUMIFS('Job Number'!$I$2:$I$290,'Job Number'!$A$2:$A$290,'Line Performance'!I$1,'Job Number'!$B$2:$B$290,'Line Performance'!$C24,'Job Number'!$E$2:$E$290,'Line Performance'!$A$23),"")</f>
        <v/>
      </c>
      <c r="J24" s="11" t="str">
        <f>IFERROR($C$23/SUMIFS('Job Number'!$I$2:$I$290,'Job Number'!$A$2:$A$290,'Line Performance'!J$1,'Job Number'!$B$2:$B$290,'Line Performance'!$C24,'Job Number'!$E$2:$E$290,'Line Performance'!$A$23),"")</f>
        <v/>
      </c>
      <c r="K24" s="11" t="str">
        <f>IFERROR($C$23/SUMIFS('Job Number'!$I$2:$I$290,'Job Number'!$A$2:$A$290,'Line Performance'!K$1,'Job Number'!$B$2:$B$290,'Line Performance'!$C24,'Job Number'!$E$2:$E$290,'Line Performance'!$A$23),"")</f>
        <v/>
      </c>
      <c r="L24" s="11" t="str">
        <f>IFERROR($C$23/SUMIFS('Job Number'!$I$2:$I$290,'Job Number'!$A$2:$A$290,'Line Performance'!L$1,'Job Number'!$B$2:$B$290,'Line Performance'!$C24,'Job Number'!$E$2:$E$290,'Line Performance'!$A$23),"")</f>
        <v/>
      </c>
      <c r="M24" s="11" t="str">
        <f>IFERROR($C$23/SUMIFS('Job Number'!$I$2:$I$290,'Job Number'!$A$2:$A$290,'Line Performance'!M$1,'Job Number'!$B$2:$B$290,'Line Performance'!$C24,'Job Number'!$E$2:$E$290,'Line Performance'!$A$23),"")</f>
        <v/>
      </c>
      <c r="N24" s="11" t="str">
        <f>IFERROR($C$23/SUMIFS('Job Number'!$I$2:$I$290,'Job Number'!$A$2:$A$290,'Line Performance'!N$1,'Job Number'!$B$2:$B$290,'Line Performance'!$C24,'Job Number'!$E$2:$E$290,'Line Performance'!$A$23),"")</f>
        <v/>
      </c>
      <c r="O24" s="11" t="str">
        <f>IFERROR($C$23/SUMIFS('Job Number'!$I$2:$I$290,'Job Number'!$A$2:$A$290,'Line Performance'!O$1,'Job Number'!$B$2:$B$290,'Line Performance'!$C24,'Job Number'!$E$2:$E$290,'Line Performance'!$A$23),"")</f>
        <v/>
      </c>
      <c r="P24" s="11" t="str">
        <f>IFERROR($C$23/SUMIFS('Job Number'!$I$2:$I$290,'Job Number'!$A$2:$A$290,'Line Performance'!P$1,'Job Number'!$B$2:$B$290,'Line Performance'!$C24,'Job Number'!$E$2:$E$290,'Line Performance'!$A$23),"")</f>
        <v/>
      </c>
      <c r="Q24" s="11" t="str">
        <f>IFERROR($C$23/SUMIFS('Job Number'!$I$2:$I$290,'Job Number'!$A$2:$A$290,'Line Performance'!Q$1,'Job Number'!$B$2:$B$290,'Line Performance'!$C24,'Job Number'!$E$2:$E$290,'Line Performance'!$A$23),"")</f>
        <v/>
      </c>
      <c r="R24" s="11" t="str">
        <f>IFERROR($C$23/SUMIFS('Job Number'!$I$2:$I$290,'Job Number'!$A$2:$A$290,'Line Performance'!R$1,'Job Number'!$B$2:$B$290,'Line Performance'!$C24,'Job Number'!$E$2:$E$290,'Line Performance'!$A$23),"")</f>
        <v/>
      </c>
      <c r="S24" s="11" t="str">
        <f>IFERROR($C$23/SUMIFS('Job Number'!$I$2:$I$290,'Job Number'!$A$2:$A$290,'Line Performance'!S$1,'Job Number'!$B$2:$B$290,'Line Performance'!$C24,'Job Number'!$E$2:$E$290,'Line Performance'!$A$23),"")</f>
        <v/>
      </c>
      <c r="T24" s="11" t="str">
        <f>IFERROR($C$23/SUMIFS('Job Number'!$I$2:$I$290,'Job Number'!$A$2:$A$290,'Line Performance'!T$1,'Job Number'!$B$2:$B$290,'Line Performance'!$C24,'Job Number'!$E$2:$E$290,'Line Performance'!$A$23),"")</f>
        <v/>
      </c>
      <c r="U24" s="11" t="str">
        <f>IFERROR($C$23/SUMIFS('Job Number'!$I$2:$I$290,'Job Number'!$A$2:$A$290,'Line Performance'!U$1,'Job Number'!$B$2:$B$290,'Line Performance'!$C24,'Job Number'!$E$2:$E$290,'Line Performance'!$A$23),"")</f>
        <v/>
      </c>
      <c r="V24" s="11" t="str">
        <f>IFERROR($C$23/SUMIFS('Job Number'!$I$2:$I$290,'Job Number'!$A$2:$A$290,'Line Performance'!V$1,'Job Number'!$B$2:$B$290,'Line Performance'!$C24,'Job Number'!$E$2:$E$290,'Line Performance'!$A$23),"")</f>
        <v/>
      </c>
      <c r="W24" s="11" t="str">
        <f>IFERROR($C$23/SUMIFS('Job Number'!$I$2:$I$290,'Job Number'!$A$2:$A$290,'Line Performance'!W$1,'Job Number'!$B$2:$B$290,'Line Performance'!$C24,'Job Number'!$E$2:$E$290,'Line Performance'!$A$23),"")</f>
        <v/>
      </c>
      <c r="X24" s="11" t="str">
        <f>IFERROR($C$23/SUMIFS('Job Number'!$I$2:$I$290,'Job Number'!$A$2:$A$290,'Line Performance'!X$1,'Job Number'!$B$2:$B$290,'Line Performance'!$C24,'Job Number'!$E$2:$E$290,'Line Performance'!$A$23),"")</f>
        <v/>
      </c>
      <c r="Y24" s="11" t="str">
        <f>IFERROR($C$23/SUMIFS('Job Number'!$I$2:$I$290,'Job Number'!$A$2:$A$290,'Line Performance'!Y$1,'Job Number'!$B$2:$B$290,'Line Performance'!$C24,'Job Number'!$E$2:$E$290,'Line Performance'!$A$23),"")</f>
        <v/>
      </c>
      <c r="Z24" s="11" t="str">
        <f>IFERROR($C$23/SUMIFS('Job Number'!$I$2:$I$290,'Job Number'!$A$2:$A$290,'Line Performance'!Z$1,'Job Number'!$B$2:$B$290,'Line Performance'!$C24,'Job Number'!$E$2:$E$290,'Line Performance'!$A$23),"")</f>
        <v/>
      </c>
      <c r="AA24" s="11" t="str">
        <f>IFERROR($C$23/SUMIFS('Job Number'!$I$2:$I$290,'Job Number'!$A$2:$A$290,'Line Performance'!AA$1,'Job Number'!$B$2:$B$290,'Line Performance'!$C24,'Job Number'!$E$2:$E$290,'Line Performance'!$A$23),"")</f>
        <v/>
      </c>
      <c r="AB24" s="11" t="str">
        <f>IFERROR($C$23/SUMIFS('Job Number'!$I$2:$I$290,'Job Number'!$A$2:$A$290,'Line Performance'!AB$1,'Job Number'!$B$2:$B$290,'Line Performance'!$C24,'Job Number'!$E$2:$E$290,'Line Performance'!$A$23),"")</f>
        <v/>
      </c>
      <c r="AC24" s="11" t="str">
        <f>IFERROR($C$23/SUMIFS('Job Number'!$I$2:$I$290,'Job Number'!$A$2:$A$290,'Line Performance'!AC$1,'Job Number'!$B$2:$B$290,'Line Performance'!$C24,'Job Number'!$E$2:$E$290,'Line Performance'!$A$23),"")</f>
        <v/>
      </c>
      <c r="AD24" s="11" t="str">
        <f>IFERROR($C$23/SUMIFS('Job Number'!$I$2:$I$290,'Job Number'!$A$2:$A$290,'Line Performance'!AD$1,'Job Number'!$B$2:$B$290,'Line Performance'!$C24,'Job Number'!$E$2:$E$290,'Line Performance'!$A$23),"")</f>
        <v/>
      </c>
      <c r="AE24" s="11" t="str">
        <f>IFERROR($C$23/SUMIFS('Job Number'!$I$2:$I$290,'Job Number'!$A$2:$A$290,'Line Performance'!AE$1,'Job Number'!$B$2:$B$290,'Line Performance'!$C24,'Job Number'!$E$2:$E$290,'Line Performance'!$A$23),"")</f>
        <v/>
      </c>
      <c r="AF24" s="11" t="str">
        <f>IFERROR($C$23/SUMIFS('Job Number'!$I$2:$I$290,'Job Number'!$A$2:$A$290,'Line Performance'!AF$1,'Job Number'!$B$2:$B$290,'Line Performance'!$C24,'Job Number'!$E$2:$E$290,'Line Performance'!$A$23),"")</f>
        <v/>
      </c>
      <c r="AG24" s="11" t="str">
        <f>IFERROR($C$23/SUMIFS('Job Number'!$I$2:$I$290,'Job Number'!$A$2:$A$290,'Line Performance'!AG$1,'Job Number'!$B$2:$B$290,'Line Performance'!$C24,'Job Number'!$E$2:$E$290,'Line Performance'!$A$23),"")</f>
        <v/>
      </c>
      <c r="AH24" s="11" t="str">
        <f>IFERROR($C$23/SUMIFS('Job Number'!$I$2:$I$290,'Job Number'!$A$2:$A$290,'Line Performance'!AH$1,'Job Number'!$B$2:$B$290,'Line Performance'!$C24,'Job Number'!$E$2:$E$290,'Line Performance'!$A$23),"")</f>
        <v/>
      </c>
      <c r="AI24" s="11" t="str">
        <f>IFERROR(#REF!/SUMIFS('Job Number'!#REF!,'Job Number'!$A$2:$A$290,'Line Performance'!AI$1,'Job Number'!$B$2:$B$290,'Line Performance'!$C24,'Job Number'!$E$2:$E$290,'Line Performance'!#REF!),"")</f>
        <v/>
      </c>
      <c r="AJ24" s="11" t="str">
        <f>IFERROR(#REF!/SUMIFS('Job Number'!#REF!,'Job Number'!$A$2:$A$290,'Line Performance'!AJ$1,'Job Number'!$B$2:$B$290,'Line Performance'!$C24,'Job Number'!$E$2:$E$290,'Line Performance'!#REF!),"")</f>
        <v/>
      </c>
      <c r="AK24" s="11" t="str">
        <f>IFERROR(#REF!/SUMIFS('Job Number'!#REF!,'Job Number'!$A$2:$A$290,'Line Performance'!AK$1,'Job Number'!$B$2:$B$290,'Line Performance'!$C24,'Job Number'!$E$2:$E$290,'Line Performance'!#REF!),"")</f>
        <v/>
      </c>
      <c r="AL24" s="11" t="str">
        <f>IFERROR(#REF!/SUMIFS('Job Number'!#REF!,'Job Number'!$A$2:$A$290,'Line Performance'!AL$1,'Job Number'!$B$2:$B$290,'Line Performance'!$C24,'Job Number'!$E$2:$E$290,'Line Performance'!#REF!),"")</f>
        <v/>
      </c>
    </row>
    <row r="25" customHeight="1" spans="2:38">
      <c r="B25" s="9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ht="18.75" customHeight="1" spans="1:34">
      <c r="A26" s="297" t="str">
        <f>'Line Output'!A26</f>
        <v>W01-04040001</v>
      </c>
      <c r="B26" s="297" t="str">
        <f>'Line Output'!B26</f>
        <v>0,080 UEW</v>
      </c>
      <c r="C26" s="13">
        <f>IFERROR(VLOOKUP(A26,'FG TYPE'!$B:$D,3,FALSE),0)</f>
        <v>13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customHeight="1" spans="2:38">
      <c r="B27" s="9">
        <f>IFERROR(SUM(D27:AG27)/COUNTIF(D27:AG27,"&gt;0"),0)</f>
        <v>1.8858843537415</v>
      </c>
      <c r="C27" s="12" t="str">
        <f>'Line Output'!C27</f>
        <v>S01</v>
      </c>
      <c r="D27" s="11">
        <f>IFERROR($C$26/SUMIFS('Job Number'!$I$2:$I$290,'Job Number'!$A$2:$A$290,'Line Performance'!D$1,'Job Number'!$B$2:$B$290,'Line Performance'!$C27,'Job Number'!$E$2:$E$290,'Line Performance'!$A$26),"")</f>
        <v>0.65</v>
      </c>
      <c r="E27" s="11">
        <f>IFERROR($C$26/SUMIFS('Job Number'!$I$2:$I$290,'Job Number'!$A$2:$A$290,'Line Performance'!E$1,'Job Number'!$B$2:$B$290,'Line Performance'!$C27,'Job Number'!$E$2:$E$290,'Line Performance'!$A$26),"")</f>
        <v>0.866666666666667</v>
      </c>
      <c r="F27" s="11" t="str">
        <f>IFERROR($C$26/SUMIFS('Job Number'!$I$2:$I$290,'Job Number'!$A$2:$A$290,'Line Performance'!F$1,'Job Number'!$B$2:$B$290,'Line Performance'!$C27,'Job Number'!$E$2:$E$290,'Line Performance'!$A$26),"")</f>
        <v/>
      </c>
      <c r="G27" s="11">
        <f>IFERROR($C$26/SUMIFS('Job Number'!$I$2:$I$290,'Job Number'!$A$2:$A$290,'Line Performance'!G$1,'Job Number'!$B$2:$B$290,'Line Performance'!$C27,'Job Number'!$E$2:$E$290,'Line Performance'!$A$26),"")</f>
        <v>13</v>
      </c>
      <c r="H27" s="11" t="str">
        <f>IFERROR($C$26/SUMIFS('Job Number'!$I$2:$I$290,'Job Number'!$A$2:$A$290,'Line Performance'!H$1,'Job Number'!$B$2:$B$290,'Line Performance'!$C27,'Job Number'!$E$2:$E$290,'Line Performance'!$A$26),"")</f>
        <v/>
      </c>
      <c r="I27" s="11" t="str">
        <f>IFERROR($C$26/SUMIFS('Job Number'!$I$2:$I$290,'Job Number'!$A$2:$A$290,'Line Performance'!I$1,'Job Number'!$B$2:$B$290,'Line Performance'!$C27,'Job Number'!$E$2:$E$290,'Line Performance'!$A$26),"")</f>
        <v/>
      </c>
      <c r="J27" s="11" t="str">
        <f>IFERROR($C$26/SUMIFS('Job Number'!$I$2:$I$290,'Job Number'!$A$2:$A$290,'Line Performance'!J$1,'Job Number'!$B$2:$B$290,'Line Performance'!$C27,'Job Number'!$E$2:$E$290,'Line Performance'!$A$26),"")</f>
        <v/>
      </c>
      <c r="K27" s="11" t="str">
        <f>IFERROR($C$26/SUMIFS('Job Number'!$I$2:$I$290,'Job Number'!$A$2:$A$290,'Line Performance'!K$1,'Job Number'!$B$2:$B$290,'Line Performance'!$C27,'Job Number'!$E$2:$E$290,'Line Performance'!$A$26),"")</f>
        <v/>
      </c>
      <c r="L27" s="11" t="str">
        <f>IFERROR($C$26/SUMIFS('Job Number'!$I$2:$I$290,'Job Number'!$A$2:$A$290,'Line Performance'!L$1,'Job Number'!$B$2:$B$290,'Line Performance'!$C27,'Job Number'!$E$2:$E$290,'Line Performance'!$A$26),"")</f>
        <v/>
      </c>
      <c r="M27" s="11" t="str">
        <f>IFERROR($C$26/SUMIFS('Job Number'!$I$2:$I$290,'Job Number'!$A$2:$A$290,'Line Performance'!M$1,'Job Number'!$B$2:$B$290,'Line Performance'!$C27,'Job Number'!$E$2:$E$290,'Line Performance'!$A$26),"")</f>
        <v/>
      </c>
      <c r="N27" s="11" t="str">
        <f>IFERROR($C$26/SUMIFS('Job Number'!$I$2:$I$290,'Job Number'!$A$2:$A$290,'Line Performance'!N$1,'Job Number'!$B$2:$B$290,'Line Performance'!$C27,'Job Number'!$E$2:$E$290,'Line Performance'!$A$26),"")</f>
        <v/>
      </c>
      <c r="O27" s="11">
        <f>IFERROR($C$26/SUMIFS('Job Number'!$I$2:$I$290,'Job Number'!$A$2:$A$290,'Line Performance'!O$1,'Job Number'!$B$2:$B$290,'Line Performance'!$C27,'Job Number'!$E$2:$E$290,'Line Performance'!$A$26),"")</f>
        <v>0.928571428571429</v>
      </c>
      <c r="P27" s="11">
        <f>IFERROR($C$26/SUMIFS('Job Number'!$I$2:$I$290,'Job Number'!$A$2:$A$290,'Line Performance'!P$1,'Job Number'!$B$2:$B$290,'Line Performance'!$C27,'Job Number'!$E$2:$E$290,'Line Performance'!$A$26),"")</f>
        <v>0.928571428571429</v>
      </c>
      <c r="Q27" s="11">
        <f>IFERROR($C$26/SUMIFS('Job Number'!$I$2:$I$290,'Job Number'!$A$2:$A$290,'Line Performance'!Q$1,'Job Number'!$B$2:$B$290,'Line Performance'!$C27,'Job Number'!$E$2:$E$290,'Line Performance'!$A$26),"")</f>
        <v>2.16666666666667</v>
      </c>
      <c r="R27" s="11" t="str">
        <f>IFERROR($C$26/SUMIFS('Job Number'!$I$2:$I$290,'Job Number'!$A$2:$A$290,'Line Performance'!R$1,'Job Number'!$B$2:$B$290,'Line Performance'!$C27,'Job Number'!$E$2:$E$290,'Line Performance'!$A$26),"")</f>
        <v/>
      </c>
      <c r="S27" s="11" t="str">
        <f>IFERROR($C$26/SUMIFS('Job Number'!$I$2:$I$290,'Job Number'!$A$2:$A$290,'Line Performance'!S$1,'Job Number'!$B$2:$B$290,'Line Performance'!$C27,'Job Number'!$E$2:$E$290,'Line Performance'!$A$26),"")</f>
        <v/>
      </c>
      <c r="T27" s="11" t="str">
        <f>IFERROR($C$26/SUMIFS('Job Number'!$I$2:$I$290,'Job Number'!$A$2:$A$290,'Line Performance'!T$1,'Job Number'!$B$2:$B$290,'Line Performance'!$C27,'Job Number'!$E$2:$E$290,'Line Performance'!$A$26),"")</f>
        <v/>
      </c>
      <c r="U27" s="11" t="str">
        <f>IFERROR($C$26/SUMIFS('Job Number'!$I$2:$I$290,'Job Number'!$A$2:$A$290,'Line Performance'!U$1,'Job Number'!$B$2:$B$290,'Line Performance'!$C27,'Job Number'!$E$2:$E$290,'Line Performance'!$A$26),"")</f>
        <v/>
      </c>
      <c r="V27" s="11">
        <f>IFERROR($C$26/SUMIFS('Job Number'!$I$2:$I$290,'Job Number'!$A$2:$A$290,'Line Performance'!V$1,'Job Number'!$B$2:$B$290,'Line Performance'!$C27,'Job Number'!$E$2:$E$290,'Line Performance'!$A$26),"")</f>
        <v>1.3</v>
      </c>
      <c r="W27" s="11">
        <f>IFERROR($C$26/SUMIFS('Job Number'!$I$2:$I$290,'Job Number'!$A$2:$A$290,'Line Performance'!W$1,'Job Number'!$B$2:$B$290,'Line Performance'!$C27,'Job Number'!$E$2:$E$290,'Line Performance'!$A$26),"")</f>
        <v>0.928571428571429</v>
      </c>
      <c r="X27" s="11">
        <f>IFERROR($C$26/SUMIFS('Job Number'!$I$2:$I$290,'Job Number'!$A$2:$A$290,'Line Performance'!X$1,'Job Number'!$B$2:$B$290,'Line Performance'!$C27,'Job Number'!$E$2:$E$290,'Line Performance'!$A$26),"")</f>
        <v>1.3</v>
      </c>
      <c r="Y27" s="11">
        <f>IFERROR($C$26/SUMIFS('Job Number'!$I$2:$I$290,'Job Number'!$A$2:$A$290,'Line Performance'!Y$1,'Job Number'!$B$2:$B$290,'Line Performance'!$C27,'Job Number'!$E$2:$E$290,'Line Performance'!$A$26),"")</f>
        <v>1.08333333333333</v>
      </c>
      <c r="Z27" s="11" t="str">
        <f>IFERROR($C$26/SUMIFS('Job Number'!$I$2:$I$290,'Job Number'!$A$2:$A$290,'Line Performance'!Z$1,'Job Number'!$B$2:$B$290,'Line Performance'!$C27,'Job Number'!$E$2:$E$290,'Line Performance'!$A$26),"")</f>
        <v/>
      </c>
      <c r="AA27" s="11" t="str">
        <f>IFERROR($C$26/SUMIFS('Job Number'!$I$2:$I$290,'Job Number'!$A$2:$A$290,'Line Performance'!AA$1,'Job Number'!$B$2:$B$290,'Line Performance'!$C27,'Job Number'!$E$2:$E$290,'Line Performance'!$A$26),"")</f>
        <v/>
      </c>
      <c r="AB27" s="11">
        <f>IFERROR($C$26/SUMIFS('Job Number'!$I$2:$I$290,'Job Number'!$A$2:$A$290,'Line Performance'!AB$1,'Job Number'!$B$2:$B$290,'Line Performance'!$C27,'Job Number'!$E$2:$E$290,'Line Performance'!$A$26),"")</f>
        <v>0.65</v>
      </c>
      <c r="AC27" s="11">
        <f>IFERROR($C$26/SUMIFS('Job Number'!$I$2:$I$290,'Job Number'!$A$2:$A$290,'Line Performance'!AC$1,'Job Number'!$B$2:$B$290,'Line Performance'!$C27,'Job Number'!$E$2:$E$290,'Line Performance'!$A$26),"")</f>
        <v>0.65</v>
      </c>
      <c r="AD27" s="11">
        <f>IFERROR($C$26/SUMIFS('Job Number'!$I$2:$I$290,'Job Number'!$A$2:$A$290,'Line Performance'!AD$1,'Job Number'!$B$2:$B$290,'Line Performance'!$C27,'Job Number'!$E$2:$E$290,'Line Performance'!$A$26),"")</f>
        <v>0.65</v>
      </c>
      <c r="AE27" s="11">
        <f>IFERROR($C$26/SUMIFS('Job Number'!$I$2:$I$290,'Job Number'!$A$2:$A$290,'Line Performance'!AE$1,'Job Number'!$B$2:$B$290,'Line Performance'!$C27,'Job Number'!$E$2:$E$290,'Line Performance'!$A$26),"")</f>
        <v>1.3</v>
      </c>
      <c r="AF27" s="11" t="str">
        <f>IFERROR($C$26/SUMIFS('Job Number'!$I$2:$I$290,'Job Number'!$A$2:$A$290,'Line Performance'!AF$1,'Job Number'!$B$2:$B$290,'Line Performance'!$C27,'Job Number'!$E$2:$E$290,'Line Performance'!$A$26),"")</f>
        <v/>
      </c>
      <c r="AG27" s="11" t="str">
        <f>IFERROR($C$26/SUMIFS('Job Number'!$I$2:$I$290,'Job Number'!$A$2:$A$290,'Line Performance'!AG$1,'Job Number'!$B$2:$B$290,'Line Performance'!$C27,'Job Number'!$E$2:$E$290,'Line Performance'!$A$26),"")</f>
        <v/>
      </c>
      <c r="AH27" s="11" t="str">
        <f>IFERROR($C$26/SUMIFS('Job Number'!$I$2:$I$290,'Job Number'!$A$2:$A$290,'Line Performance'!AH$1,'Job Number'!$B$2:$B$290,'Line Performance'!$C27,'Job Number'!$E$2:$E$290,'Line Performance'!$A$26),"")</f>
        <v/>
      </c>
      <c r="AI27" s="11" t="str">
        <f>IFERROR(#REF!/SUMIFS('Job Number'!#REF!,'Job Number'!$A$2:$A$290,'Line Performance'!AI$1,'Job Number'!$B$2:$B$290,'Line Performance'!$C27,'Job Number'!$E$2:$E$290,'Line Performance'!#REF!),"")</f>
        <v/>
      </c>
      <c r="AJ27" s="11" t="str">
        <f>IFERROR(#REF!/SUMIFS('Job Number'!#REF!,'Job Number'!$A$2:$A$290,'Line Performance'!AJ$1,'Job Number'!$B$2:$B$290,'Line Performance'!$C27,'Job Number'!$E$2:$E$290,'Line Performance'!#REF!),"")</f>
        <v/>
      </c>
      <c r="AK27" s="11" t="str">
        <f>IFERROR(#REF!/SUMIFS('Job Number'!#REF!,'Job Number'!$A$2:$A$290,'Line Performance'!AK$1,'Job Number'!$B$2:$B$290,'Line Performance'!$C27,'Job Number'!$E$2:$E$290,'Line Performance'!#REF!),"")</f>
        <v/>
      </c>
      <c r="AL27" s="11" t="str">
        <f>IFERROR(#REF!/SUMIFS('Job Number'!#REF!,'Job Number'!$A$2:$A$290,'Line Performance'!AL$1,'Job Number'!$B$2:$B$290,'Line Performance'!$C27,'Job Number'!$E$2:$E$290,'Line Performance'!#REF!),"")</f>
        <v/>
      </c>
    </row>
    <row r="28" customHeight="1" spans="2:38">
      <c r="B28" s="9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8.75" customHeight="1" spans="1:34">
      <c r="A29" s="297" t="str">
        <f>'Line Output'!A29</f>
        <v>W01-04040011-Y</v>
      </c>
      <c r="B29" s="297" t="str">
        <f>'Line Output'!B29</f>
        <v>0,080 T</v>
      </c>
      <c r="C29" s="13">
        <f>IFERROR(VLOOKUP(A29,'FG TYPE'!$B:$D,3,FALSE),0)</f>
        <v>15</v>
      </c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customHeight="1" spans="2:38">
      <c r="B30" s="9">
        <f>IFERROR(SUM(D30:AG30)/COUNTIF(D30:AG30,"&gt;0"),0)</f>
        <v>7.13888888888889</v>
      </c>
      <c r="C30" s="12" t="str">
        <f>'Line Output'!C30</f>
        <v>S01</v>
      </c>
      <c r="D30" s="11" t="str">
        <f>IFERROR($C$29/SUMIFS('Job Number'!$I$2:$I$290,'Job Number'!$A$2:$A$290,'Line Performance'!D$1,'Job Number'!$B$2:$B$290,'Line Performance'!$C30,'Job Number'!$E$2:$E$290,'Line Performance'!$A$29),"")</f>
        <v/>
      </c>
      <c r="E30" s="11" t="str">
        <f>IFERROR($C$29/SUMIFS('Job Number'!$I$2:$I$290,'Job Number'!$A$2:$A$290,'Line Performance'!E$1,'Job Number'!$B$2:$B$290,'Line Performance'!$C30,'Job Number'!$E$2:$E$290,'Line Performance'!$A$29),"")</f>
        <v/>
      </c>
      <c r="F30" s="11" t="str">
        <f>IFERROR($C$29/SUMIFS('Job Number'!$I$2:$I$290,'Job Number'!$A$2:$A$290,'Line Performance'!F$1,'Job Number'!$B$2:$B$290,'Line Performance'!$C30,'Job Number'!$E$2:$E$290,'Line Performance'!$A$29),"")</f>
        <v/>
      </c>
      <c r="G30" s="11" t="str">
        <f>IFERROR($C$29/SUMIFS('Job Number'!$I$2:$I$290,'Job Number'!$A$2:$A$290,'Line Performance'!G$1,'Job Number'!$B$2:$B$290,'Line Performance'!$C30,'Job Number'!$E$2:$E$290,'Line Performance'!$A$29),"")</f>
        <v/>
      </c>
      <c r="H30" s="11">
        <f>IFERROR($C$29/SUMIFS('Job Number'!$I$2:$I$290,'Job Number'!$A$2:$A$290,'Line Performance'!H$1,'Job Number'!$B$2:$B$290,'Line Performance'!$C30,'Job Number'!$E$2:$E$290,'Line Performance'!$A$29),"")</f>
        <v>15</v>
      </c>
      <c r="I30" s="11">
        <f>IFERROR($C$29/SUMIFS('Job Number'!$I$2:$I$290,'Job Number'!$A$2:$A$290,'Line Performance'!I$1,'Job Number'!$B$2:$B$290,'Line Performance'!$C30,'Job Number'!$E$2:$E$290,'Line Performance'!$A$29),"")</f>
        <v>15</v>
      </c>
      <c r="J30" s="11" t="str">
        <f>IFERROR($C$29/SUMIFS('Job Number'!$I$2:$I$290,'Job Number'!$A$2:$A$290,'Line Performance'!J$1,'Job Number'!$B$2:$B$290,'Line Performance'!$C30,'Job Number'!$E$2:$E$290,'Line Performance'!$A$29),"")</f>
        <v/>
      </c>
      <c r="K30" s="11">
        <f>IFERROR($C$29/SUMIFS('Job Number'!$I$2:$I$290,'Job Number'!$A$2:$A$290,'Line Performance'!K$1,'Job Number'!$B$2:$B$290,'Line Performance'!$C30,'Job Number'!$E$2:$E$290,'Line Performance'!$A$29),"")</f>
        <v>10</v>
      </c>
      <c r="L30" s="11" t="str">
        <f>IFERROR($C$29/SUMIFS('Job Number'!$I$2:$I$290,'Job Number'!$A$2:$A$290,'Line Performance'!L$1,'Job Number'!$B$2:$B$290,'Line Performance'!$C30,'Job Number'!$E$2:$E$290,'Line Performance'!$A$29),"")</f>
        <v/>
      </c>
      <c r="M30" s="11" t="str">
        <f>IFERROR($C$29/SUMIFS('Job Number'!$I$2:$I$290,'Job Number'!$A$2:$A$290,'Line Performance'!M$1,'Job Number'!$B$2:$B$290,'Line Performance'!$C30,'Job Number'!$E$2:$E$290,'Line Performance'!$A$29),"")</f>
        <v/>
      </c>
      <c r="N30" s="11" t="str">
        <f>IFERROR($C$29/SUMIFS('Job Number'!$I$2:$I$290,'Job Number'!$A$2:$A$290,'Line Performance'!N$1,'Job Number'!$B$2:$B$290,'Line Performance'!$C30,'Job Number'!$E$2:$E$290,'Line Performance'!$A$29),"")</f>
        <v/>
      </c>
      <c r="O30" s="11" t="str">
        <f>IFERROR($C$29/SUMIFS('Job Number'!$I$2:$I$290,'Job Number'!$A$2:$A$290,'Line Performance'!O$1,'Job Number'!$B$2:$B$290,'Line Performance'!$C30,'Job Number'!$E$2:$E$290,'Line Performance'!$A$29),"")</f>
        <v/>
      </c>
      <c r="P30" s="11" t="str">
        <f>IFERROR($C$29/SUMIFS('Job Number'!$I$2:$I$290,'Job Number'!$A$2:$A$290,'Line Performance'!P$1,'Job Number'!$B$2:$B$290,'Line Performance'!$C30,'Job Number'!$E$2:$E$290,'Line Performance'!$A$29),"")</f>
        <v/>
      </c>
      <c r="Q30" s="11" t="str">
        <f>IFERROR($C$29/SUMIFS('Job Number'!$I$2:$I$290,'Job Number'!$A$2:$A$290,'Line Performance'!Q$1,'Job Number'!$B$2:$B$290,'Line Performance'!$C30,'Job Number'!$E$2:$E$290,'Line Performance'!$A$29),"")</f>
        <v/>
      </c>
      <c r="R30" s="11" t="str">
        <f>IFERROR($C$29/SUMIFS('Job Number'!$I$2:$I$290,'Job Number'!$A$2:$A$290,'Line Performance'!R$1,'Job Number'!$B$2:$B$290,'Line Performance'!$C30,'Job Number'!$E$2:$E$290,'Line Performance'!$A$29),"")</f>
        <v/>
      </c>
      <c r="S30" s="11" t="str">
        <f>IFERROR($C$29/SUMIFS('Job Number'!$I$2:$I$290,'Job Number'!$A$2:$A$290,'Line Performance'!S$1,'Job Number'!$B$2:$B$290,'Line Performance'!$C30,'Job Number'!$E$2:$E$290,'Line Performance'!$A$29),"")</f>
        <v/>
      </c>
      <c r="T30" s="11" t="str">
        <f>IFERROR($C$29/SUMIFS('Job Number'!$I$2:$I$290,'Job Number'!$A$2:$A$290,'Line Performance'!T$1,'Job Number'!$B$2:$B$290,'Line Performance'!$C30,'Job Number'!$E$2:$E$290,'Line Performance'!$A$29),"")</f>
        <v/>
      </c>
      <c r="U30" s="11" t="str">
        <f>IFERROR($C$29/SUMIFS('Job Number'!$I$2:$I$290,'Job Number'!$A$2:$A$290,'Line Performance'!U$1,'Job Number'!$B$2:$B$290,'Line Performance'!$C30,'Job Number'!$E$2:$E$290,'Line Performance'!$A$29),"")</f>
        <v/>
      </c>
      <c r="V30" s="11" t="str">
        <f>IFERROR($C$29/SUMIFS('Job Number'!$I$2:$I$290,'Job Number'!$A$2:$A$290,'Line Performance'!V$1,'Job Number'!$B$2:$B$290,'Line Performance'!$C30,'Job Number'!$E$2:$E$290,'Line Performance'!$A$29),"")</f>
        <v/>
      </c>
      <c r="W30" s="11" t="str">
        <f>IFERROR($C$29/SUMIFS('Job Number'!$I$2:$I$290,'Job Number'!$A$2:$A$290,'Line Performance'!W$1,'Job Number'!$B$2:$B$290,'Line Performance'!$C30,'Job Number'!$E$2:$E$290,'Line Performance'!$A$29),"")</f>
        <v/>
      </c>
      <c r="X30" s="11">
        <f>IFERROR($C$29/SUMIFS('Job Number'!$I$2:$I$290,'Job Number'!$A$2:$A$290,'Line Performance'!X$1,'Job Number'!$B$2:$B$290,'Line Performance'!$C30,'Job Number'!$E$2:$E$290,'Line Performance'!$A$29),"")</f>
        <v>5</v>
      </c>
      <c r="Y30" s="11">
        <f>IFERROR($C$29/SUMIFS('Job Number'!$I$2:$I$290,'Job Number'!$A$2:$A$290,'Line Performance'!Y$1,'Job Number'!$B$2:$B$290,'Line Performance'!$C30,'Job Number'!$E$2:$E$290,'Line Performance'!$A$29),"")</f>
        <v>3.75</v>
      </c>
      <c r="Z30" s="11" t="str">
        <f>IFERROR($C$29/SUMIFS('Job Number'!$I$2:$I$290,'Job Number'!$A$2:$A$290,'Line Performance'!Z$1,'Job Number'!$B$2:$B$290,'Line Performance'!$C30,'Job Number'!$E$2:$E$290,'Line Performance'!$A$29),"")</f>
        <v/>
      </c>
      <c r="AA30" s="11" t="str">
        <f>IFERROR($C$29/SUMIFS('Job Number'!$I$2:$I$290,'Job Number'!$A$2:$A$290,'Line Performance'!AA$1,'Job Number'!$B$2:$B$290,'Line Performance'!$C30,'Job Number'!$E$2:$E$290,'Line Performance'!$A$29),"")</f>
        <v/>
      </c>
      <c r="AB30" s="11">
        <f>IFERROR($C$29/SUMIFS('Job Number'!$I$2:$I$290,'Job Number'!$A$2:$A$290,'Line Performance'!AB$1,'Job Number'!$B$2:$B$290,'Line Performance'!$C30,'Job Number'!$E$2:$E$290,'Line Performance'!$A$29),"")</f>
        <v>3</v>
      </c>
      <c r="AC30" s="11">
        <f>IFERROR($C$29/SUMIFS('Job Number'!$I$2:$I$290,'Job Number'!$A$2:$A$290,'Line Performance'!AC$1,'Job Number'!$B$2:$B$290,'Line Performance'!$C30,'Job Number'!$E$2:$E$290,'Line Performance'!$A$29),"")</f>
        <v>3.75</v>
      </c>
      <c r="AD30" s="11">
        <f>IFERROR($C$29/SUMIFS('Job Number'!$I$2:$I$290,'Job Number'!$A$2:$A$290,'Line Performance'!AD$1,'Job Number'!$B$2:$B$290,'Line Performance'!$C30,'Job Number'!$E$2:$E$290,'Line Performance'!$A$29),"")</f>
        <v>3.75</v>
      </c>
      <c r="AE30" s="11">
        <f>IFERROR($C$29/SUMIFS('Job Number'!$I$2:$I$290,'Job Number'!$A$2:$A$290,'Line Performance'!AE$1,'Job Number'!$B$2:$B$290,'Line Performance'!$C30,'Job Number'!$E$2:$E$290,'Line Performance'!$A$29),"")</f>
        <v>5</v>
      </c>
      <c r="AF30" s="11" t="str">
        <f>IFERROR($C$29/SUMIFS('Job Number'!$I$2:$I$290,'Job Number'!$A$2:$A$290,'Line Performance'!AF$1,'Job Number'!$B$2:$B$290,'Line Performance'!$C30,'Job Number'!$E$2:$E$290,'Line Performance'!$A$29),"")</f>
        <v/>
      </c>
      <c r="AG30" s="11" t="str">
        <f>IFERROR($C$29/SUMIFS('Job Number'!$I$2:$I$290,'Job Number'!$A$2:$A$290,'Line Performance'!AG$1,'Job Number'!$B$2:$B$290,'Line Performance'!$C30,'Job Number'!$E$2:$E$290,'Line Performance'!$A$29),"")</f>
        <v/>
      </c>
      <c r="AH30" s="11" t="str">
        <f>IFERROR($C$29/SUMIFS('Job Number'!$I$2:$I$290,'Job Number'!$A$2:$A$290,'Line Performance'!AH$1,'Job Number'!$B$2:$B$290,'Line Performance'!$C30,'Job Number'!$E$2:$E$290,'Line Performance'!$A$29),"")</f>
        <v/>
      </c>
      <c r="AI30" s="11" t="str">
        <f>IFERROR(#REF!/SUMIFS('Job Number'!#REF!,'Job Number'!$A$2:$A$290,'Line Performance'!AI$1,'Job Number'!$B$2:$B$290,'Line Performance'!$C30,'Job Number'!$E$2:$E$290,'Line Performance'!#REF!),"")</f>
        <v/>
      </c>
      <c r="AJ30" s="11" t="str">
        <f>IFERROR(#REF!/SUMIFS('Job Number'!#REF!,'Job Number'!$A$2:$A$290,'Line Performance'!AJ$1,'Job Number'!$B$2:$B$290,'Line Performance'!$C30,'Job Number'!$E$2:$E$290,'Line Performance'!#REF!),"")</f>
        <v/>
      </c>
      <c r="AK30" s="11" t="str">
        <f>IFERROR(#REF!/SUMIFS('Job Number'!#REF!,'Job Number'!$A$2:$A$290,'Line Performance'!AK$1,'Job Number'!$B$2:$B$290,'Line Performance'!$C30,'Job Number'!$E$2:$E$290,'Line Performance'!#REF!),"")</f>
        <v/>
      </c>
      <c r="AL30" s="11" t="str">
        <f>IFERROR(#REF!/SUMIFS('Job Number'!#REF!,'Job Number'!$A$2:$A$290,'Line Performance'!AL$1,'Job Number'!$B$2:$B$290,'Line Performance'!$C30,'Job Number'!$E$2:$E$290,'Line Performance'!#REF!),"")</f>
        <v/>
      </c>
    </row>
    <row r="31" customHeight="1" spans="2:38">
      <c r="B31" s="9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ht="18.75" customHeight="1" spans="1:34">
      <c r="A32" s="297" t="str">
        <f>'Line Output'!A32</f>
        <v>W01-04040013-Y</v>
      </c>
      <c r="B32" s="297" t="str">
        <f>'Line Output'!B32</f>
        <v>0,254 T</v>
      </c>
      <c r="C32" s="13">
        <f>IFERROR(VLOOKUP(A32,'FG TYPE'!$B:$D,3,FALSE),0)</f>
        <v>127</v>
      </c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customHeight="1" spans="2:38">
      <c r="B33" s="9">
        <f>IFERROR(SUM(D33:AG33)/COUNTIF(D33:AG33,"&gt;0"),0)</f>
        <v>0</v>
      </c>
      <c r="C33" s="12" t="str">
        <f>'Line Output'!C33</f>
        <v>S01</v>
      </c>
      <c r="D33" s="11" t="str">
        <f>IFERROR($C$32/SUMIFS('Job Number'!$I$2:$I$290,'Job Number'!$A$2:$A$290,'Line Performance'!D$1,'Job Number'!$B$2:$B$290,'Line Performance'!$C33,'Job Number'!$E$2:$E$290,'Line Performance'!$A$32),"")</f>
        <v/>
      </c>
      <c r="E33" s="11" t="str">
        <f>IFERROR($C$32/SUMIFS('Job Number'!$I$2:$I$290,'Job Number'!$A$2:$A$290,'Line Performance'!E$1,'Job Number'!$B$2:$B$290,'Line Performance'!$C33,'Job Number'!$E$2:$E$290,'Line Performance'!$A$32),"")</f>
        <v/>
      </c>
      <c r="F33" s="11" t="str">
        <f>IFERROR($C$32/SUMIFS('Job Number'!$I$2:$I$290,'Job Number'!$A$2:$A$290,'Line Performance'!F$1,'Job Number'!$B$2:$B$290,'Line Performance'!$C33,'Job Number'!$E$2:$E$290,'Line Performance'!$A$32),"")</f>
        <v/>
      </c>
      <c r="G33" s="11" t="str">
        <f>IFERROR($C$32/SUMIFS('Job Number'!$I$2:$I$290,'Job Number'!$A$2:$A$290,'Line Performance'!G$1,'Job Number'!$B$2:$B$290,'Line Performance'!$C33,'Job Number'!$E$2:$E$290,'Line Performance'!$A$32),"")</f>
        <v/>
      </c>
      <c r="H33" s="11" t="str">
        <f>IFERROR($C$32/SUMIFS('Job Number'!$I$2:$I$290,'Job Number'!$A$2:$A$290,'Line Performance'!H$1,'Job Number'!$B$2:$B$290,'Line Performance'!$C33,'Job Number'!$E$2:$E$290,'Line Performance'!$A$32),"")</f>
        <v/>
      </c>
      <c r="I33" s="11" t="str">
        <f>IFERROR($C$32/SUMIFS('Job Number'!$I$2:$I$290,'Job Number'!$A$2:$A$290,'Line Performance'!I$1,'Job Number'!$B$2:$B$290,'Line Performance'!$C33,'Job Number'!$E$2:$E$290,'Line Performance'!$A$32),"")</f>
        <v/>
      </c>
      <c r="J33" s="11" t="str">
        <f>IFERROR($C$32/SUMIFS('Job Number'!$I$2:$I$290,'Job Number'!$A$2:$A$290,'Line Performance'!J$1,'Job Number'!$B$2:$B$290,'Line Performance'!$C33,'Job Number'!$E$2:$E$290,'Line Performance'!$A$32),"")</f>
        <v/>
      </c>
      <c r="K33" s="11" t="str">
        <f>IFERROR($C$32/SUMIFS('Job Number'!$I$2:$I$290,'Job Number'!$A$2:$A$290,'Line Performance'!K$1,'Job Number'!$B$2:$B$290,'Line Performance'!$C33,'Job Number'!$E$2:$E$290,'Line Performance'!$A$32),"")</f>
        <v/>
      </c>
      <c r="L33" s="11" t="str">
        <f>IFERROR($C$32/SUMIFS('Job Number'!$I$2:$I$290,'Job Number'!$A$2:$A$290,'Line Performance'!L$1,'Job Number'!$B$2:$B$290,'Line Performance'!$C33,'Job Number'!$E$2:$E$290,'Line Performance'!$A$32),"")</f>
        <v/>
      </c>
      <c r="M33" s="11" t="str">
        <f>IFERROR($C$32/SUMIFS('Job Number'!$I$2:$I$290,'Job Number'!$A$2:$A$290,'Line Performance'!M$1,'Job Number'!$B$2:$B$290,'Line Performance'!$C33,'Job Number'!$E$2:$E$290,'Line Performance'!$A$32),"")</f>
        <v/>
      </c>
      <c r="N33" s="11" t="str">
        <f>IFERROR($C$32/SUMIFS('Job Number'!$I$2:$I$290,'Job Number'!$A$2:$A$290,'Line Performance'!N$1,'Job Number'!$B$2:$B$290,'Line Performance'!$C33,'Job Number'!$E$2:$E$290,'Line Performance'!$A$32),"")</f>
        <v/>
      </c>
      <c r="O33" s="11" t="str">
        <f>IFERROR($C$32/SUMIFS('Job Number'!$I$2:$I$290,'Job Number'!$A$2:$A$290,'Line Performance'!O$1,'Job Number'!$B$2:$B$290,'Line Performance'!$C33,'Job Number'!$E$2:$E$290,'Line Performance'!$A$32),"")</f>
        <v/>
      </c>
      <c r="P33" s="11" t="str">
        <f>IFERROR($C$32/SUMIFS('Job Number'!$I$2:$I$290,'Job Number'!$A$2:$A$290,'Line Performance'!P$1,'Job Number'!$B$2:$B$290,'Line Performance'!$C33,'Job Number'!$E$2:$E$290,'Line Performance'!$A$32),"")</f>
        <v/>
      </c>
      <c r="Q33" s="11" t="str">
        <f>IFERROR($C$32/SUMIFS('Job Number'!$I$2:$I$290,'Job Number'!$A$2:$A$290,'Line Performance'!Q$1,'Job Number'!$B$2:$B$290,'Line Performance'!$C33,'Job Number'!$E$2:$E$290,'Line Performance'!$A$32),"")</f>
        <v/>
      </c>
      <c r="R33" s="11" t="str">
        <f>IFERROR($C$32/SUMIFS('Job Number'!$I$2:$I$290,'Job Number'!$A$2:$A$290,'Line Performance'!R$1,'Job Number'!$B$2:$B$290,'Line Performance'!$C33,'Job Number'!$E$2:$E$290,'Line Performance'!$A$32),"")</f>
        <v/>
      </c>
      <c r="S33" s="11" t="str">
        <f>IFERROR($C$32/SUMIFS('Job Number'!$I$2:$I$290,'Job Number'!$A$2:$A$290,'Line Performance'!S$1,'Job Number'!$B$2:$B$290,'Line Performance'!$C33,'Job Number'!$E$2:$E$290,'Line Performance'!$A$32),"")</f>
        <v/>
      </c>
      <c r="T33" s="11" t="str">
        <f>IFERROR($C$32/SUMIFS('Job Number'!$I$2:$I$290,'Job Number'!$A$2:$A$290,'Line Performance'!T$1,'Job Number'!$B$2:$B$290,'Line Performance'!$C33,'Job Number'!$E$2:$E$290,'Line Performance'!$A$32),"")</f>
        <v/>
      </c>
      <c r="U33" s="11" t="str">
        <f>IFERROR($C$32/SUMIFS('Job Number'!$I$2:$I$290,'Job Number'!$A$2:$A$290,'Line Performance'!U$1,'Job Number'!$B$2:$B$290,'Line Performance'!$C33,'Job Number'!$E$2:$E$290,'Line Performance'!$A$32),"")</f>
        <v/>
      </c>
      <c r="V33" s="11" t="str">
        <f>IFERROR($C$32/SUMIFS('Job Number'!$I$2:$I$290,'Job Number'!$A$2:$A$290,'Line Performance'!V$1,'Job Number'!$B$2:$B$290,'Line Performance'!$C33,'Job Number'!$E$2:$E$290,'Line Performance'!$A$32),"")</f>
        <v/>
      </c>
      <c r="W33" s="11" t="str">
        <f>IFERROR($C$32/SUMIFS('Job Number'!$I$2:$I$290,'Job Number'!$A$2:$A$290,'Line Performance'!W$1,'Job Number'!$B$2:$B$290,'Line Performance'!$C33,'Job Number'!$E$2:$E$290,'Line Performance'!$A$32),"")</f>
        <v/>
      </c>
      <c r="X33" s="11" t="str">
        <f>IFERROR($C$32/SUMIFS('Job Number'!$I$2:$I$290,'Job Number'!$A$2:$A$290,'Line Performance'!X$1,'Job Number'!$B$2:$B$290,'Line Performance'!$C33,'Job Number'!$E$2:$E$290,'Line Performance'!$A$32),"")</f>
        <v/>
      </c>
      <c r="Y33" s="11" t="str">
        <f>IFERROR($C$32/SUMIFS('Job Number'!$I$2:$I$290,'Job Number'!$A$2:$A$290,'Line Performance'!Y$1,'Job Number'!$B$2:$B$290,'Line Performance'!$C33,'Job Number'!$E$2:$E$290,'Line Performance'!$A$32),"")</f>
        <v/>
      </c>
      <c r="Z33" s="11" t="str">
        <f>IFERROR($C$32/SUMIFS('Job Number'!$I$2:$I$290,'Job Number'!$A$2:$A$290,'Line Performance'!Z$1,'Job Number'!$B$2:$B$290,'Line Performance'!$C33,'Job Number'!$E$2:$E$290,'Line Performance'!$A$32),"")</f>
        <v/>
      </c>
      <c r="AA33" s="11" t="str">
        <f>IFERROR($C$32/SUMIFS('Job Number'!$I$2:$I$290,'Job Number'!$A$2:$A$290,'Line Performance'!AA$1,'Job Number'!$B$2:$B$290,'Line Performance'!$C33,'Job Number'!$E$2:$E$290,'Line Performance'!$A$32),"")</f>
        <v/>
      </c>
      <c r="AB33" s="11" t="str">
        <f>IFERROR($C$32/SUMIFS('Job Number'!$I$2:$I$290,'Job Number'!$A$2:$A$290,'Line Performance'!AB$1,'Job Number'!$B$2:$B$290,'Line Performance'!$C33,'Job Number'!$E$2:$E$290,'Line Performance'!$A$32),"")</f>
        <v/>
      </c>
      <c r="AC33" s="11" t="str">
        <f>IFERROR($C$32/SUMIFS('Job Number'!$I$2:$I$290,'Job Number'!$A$2:$A$290,'Line Performance'!AC$1,'Job Number'!$B$2:$B$290,'Line Performance'!$C33,'Job Number'!$E$2:$E$290,'Line Performance'!$A$32),"")</f>
        <v/>
      </c>
      <c r="AD33" s="11" t="str">
        <f>IFERROR($C$32/SUMIFS('Job Number'!$I$2:$I$290,'Job Number'!$A$2:$A$290,'Line Performance'!AD$1,'Job Number'!$B$2:$B$290,'Line Performance'!$C33,'Job Number'!$E$2:$E$290,'Line Performance'!$A$32),"")</f>
        <v/>
      </c>
      <c r="AE33" s="11" t="str">
        <f>IFERROR($C$32/SUMIFS('Job Number'!$I$2:$I$290,'Job Number'!$A$2:$A$290,'Line Performance'!AE$1,'Job Number'!$B$2:$B$290,'Line Performance'!$C33,'Job Number'!$E$2:$E$290,'Line Performance'!$A$32),"")</f>
        <v/>
      </c>
      <c r="AF33" s="11" t="str">
        <f>IFERROR($C$32/SUMIFS('Job Number'!$I$2:$I$290,'Job Number'!$A$2:$A$290,'Line Performance'!AF$1,'Job Number'!$B$2:$B$290,'Line Performance'!$C33,'Job Number'!$E$2:$E$290,'Line Performance'!$A$32),"")</f>
        <v/>
      </c>
      <c r="AG33" s="11" t="str">
        <f>IFERROR($C$32/SUMIFS('Job Number'!$I$2:$I$290,'Job Number'!$A$2:$A$290,'Line Performance'!AG$1,'Job Number'!$B$2:$B$290,'Line Performance'!$C33,'Job Number'!$E$2:$E$290,'Line Performance'!$A$32),"")</f>
        <v/>
      </c>
      <c r="AH33" s="11" t="str">
        <f>IFERROR($C$32/SUMIFS('Job Number'!$I$2:$I$290,'Job Number'!$A$2:$A$290,'Line Performance'!AH$1,'Job Number'!$B$2:$B$290,'Line Performance'!$C33,'Job Number'!$E$2:$E$290,'Line Performance'!$A$32),"")</f>
        <v/>
      </c>
      <c r="AI33" s="11" t="str">
        <f>IFERROR(#REF!/SUMIFS('Job Number'!#REF!,'Job Number'!$A$2:$A$290,'Line Performance'!AI$1,'Job Number'!$B$2:$B$290,'Line Performance'!$C33,'Job Number'!$E$2:$E$290,'Line Performance'!#REF!),"")</f>
        <v/>
      </c>
      <c r="AJ33" s="11" t="str">
        <f>IFERROR(#REF!/SUMIFS('Job Number'!#REF!,'Job Number'!$A$2:$A$290,'Line Performance'!AJ$1,'Job Number'!$B$2:$B$290,'Line Performance'!$C33,'Job Number'!$E$2:$E$290,'Line Performance'!#REF!),"")</f>
        <v/>
      </c>
      <c r="AK33" s="11" t="str">
        <f>IFERROR(#REF!/SUMIFS('Job Number'!#REF!,'Job Number'!$A$2:$A$290,'Line Performance'!AK$1,'Job Number'!$B$2:$B$290,'Line Performance'!$C33,'Job Number'!$E$2:$E$290,'Line Performance'!#REF!),"")</f>
        <v/>
      </c>
      <c r="AL33" s="11" t="str">
        <f>IFERROR(#REF!/SUMIFS('Job Number'!#REF!,'Job Number'!$A$2:$A$290,'Line Performance'!AL$1,'Job Number'!$B$2:$B$290,'Line Performance'!$C33,'Job Number'!$E$2:$E$290,'Line Performance'!#REF!),"")</f>
        <v/>
      </c>
    </row>
    <row r="34" customHeight="1" spans="2:38">
      <c r="B34" s="9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ht="18.75" customHeight="1" spans="1:34">
      <c r="A35" s="297" t="str">
        <f>'Line Output'!A35</f>
        <v>W01-04040012</v>
      </c>
      <c r="B35" s="297" t="str">
        <f>'Line Output'!B35</f>
        <v>0,100 T</v>
      </c>
      <c r="C35" s="13">
        <f>IFERROR(VLOOKUP(A35,'FG TYPE'!$B:$D,3,FALSE),0)</f>
        <v>23</v>
      </c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customHeight="1" spans="2:38">
      <c r="B36" s="9">
        <f>IFERROR(SUM(D36:AG36)/COUNTIF(D36:AG36,"&gt;0"),0)</f>
        <v>15.87</v>
      </c>
      <c r="C36" s="12" t="str">
        <f>'Line Output'!C36</f>
        <v>S01</v>
      </c>
      <c r="D36" s="11" t="str">
        <f>IFERROR($C$35/SUMIFS('Job Number'!$I$2:$I$290,'Job Number'!$A$2:$A$290,'Line Performance'!D$1,'Job Number'!$B$2:$B$290,'Line Performance'!$C36,'Job Number'!$E$2:$E$290,'Line Performance'!$A$35),"")</f>
        <v/>
      </c>
      <c r="E36" s="11" t="str">
        <f>IFERROR($C$35/SUMIFS('Job Number'!$I$2:$I$290,'Job Number'!$A$2:$A$290,'Line Performance'!E$1,'Job Number'!$B$2:$B$290,'Line Performance'!$C36,'Job Number'!$E$2:$E$290,'Line Performance'!$A$35),"")</f>
        <v/>
      </c>
      <c r="F36" s="11" t="str">
        <f>IFERROR($C$35/SUMIFS('Job Number'!$I$2:$I$290,'Job Number'!$A$2:$A$290,'Line Performance'!F$1,'Job Number'!$B$2:$B$290,'Line Performance'!$C36,'Job Number'!$E$2:$E$290,'Line Performance'!$A$35),"")</f>
        <v/>
      </c>
      <c r="G36" s="11" t="str">
        <f>IFERROR($C$35/SUMIFS('Job Number'!$I$2:$I$290,'Job Number'!$A$2:$A$290,'Line Performance'!G$1,'Job Number'!$B$2:$B$290,'Line Performance'!$C36,'Job Number'!$E$2:$E$290,'Line Performance'!$A$35),"")</f>
        <v/>
      </c>
      <c r="H36" s="11">
        <f>IFERROR($C$35/SUMIFS('Job Number'!$I$2:$I$290,'Job Number'!$A$2:$A$290,'Line Performance'!H$1,'Job Number'!$B$2:$B$290,'Line Performance'!$C36,'Job Number'!$E$2:$E$290,'Line Performance'!$A$35),"")</f>
        <v>23</v>
      </c>
      <c r="I36" s="11">
        <f>IFERROR($C$35/SUMIFS('Job Number'!$I$2:$I$290,'Job Number'!$A$2:$A$290,'Line Performance'!I$1,'Job Number'!$B$2:$B$290,'Line Performance'!$C36,'Job Number'!$E$2:$E$290,'Line Performance'!$A$35),"")</f>
        <v>46</v>
      </c>
      <c r="J36" s="11" t="str">
        <f>IFERROR($C$35/SUMIFS('Job Number'!$I$2:$I$290,'Job Number'!$A$2:$A$290,'Line Performance'!J$1,'Job Number'!$B$2:$B$290,'Line Performance'!$C36,'Job Number'!$E$2:$E$290,'Line Performance'!$A$35),"")</f>
        <v/>
      </c>
      <c r="K36" s="11" t="str">
        <f>IFERROR($C$35/SUMIFS('Job Number'!$I$2:$I$290,'Job Number'!$A$2:$A$290,'Line Performance'!K$1,'Job Number'!$B$2:$B$290,'Line Performance'!$C36,'Job Number'!$E$2:$E$290,'Line Performance'!$A$35),"")</f>
        <v/>
      </c>
      <c r="L36" s="11" t="str">
        <f>IFERROR($C$35/SUMIFS('Job Number'!$I$2:$I$290,'Job Number'!$A$2:$A$290,'Line Performance'!L$1,'Job Number'!$B$2:$B$290,'Line Performance'!$C36,'Job Number'!$E$2:$E$290,'Line Performance'!$A$35),"")</f>
        <v/>
      </c>
      <c r="M36" s="11" t="str">
        <f>IFERROR($C$35/SUMIFS('Job Number'!$I$2:$I$290,'Job Number'!$A$2:$A$290,'Line Performance'!M$1,'Job Number'!$B$2:$B$290,'Line Performance'!$C36,'Job Number'!$E$2:$E$290,'Line Performance'!$A$35),"")</f>
        <v/>
      </c>
      <c r="N36" s="11" t="str">
        <f>IFERROR($C$35/SUMIFS('Job Number'!$I$2:$I$290,'Job Number'!$A$2:$A$290,'Line Performance'!N$1,'Job Number'!$B$2:$B$290,'Line Performance'!$C36,'Job Number'!$E$2:$E$290,'Line Performance'!$A$35),"")</f>
        <v/>
      </c>
      <c r="O36" s="11" t="str">
        <f>IFERROR($C$35/SUMIFS('Job Number'!$I$2:$I$290,'Job Number'!$A$2:$A$290,'Line Performance'!O$1,'Job Number'!$B$2:$B$290,'Line Performance'!$C36,'Job Number'!$E$2:$E$290,'Line Performance'!$A$35),"")</f>
        <v/>
      </c>
      <c r="P36" s="11" t="str">
        <f>IFERROR($C$35/SUMIFS('Job Number'!$I$2:$I$290,'Job Number'!$A$2:$A$290,'Line Performance'!P$1,'Job Number'!$B$2:$B$290,'Line Performance'!$C36,'Job Number'!$E$2:$E$290,'Line Performance'!$A$35),"")</f>
        <v/>
      </c>
      <c r="Q36" s="11" t="str">
        <f>IFERROR($C$35/SUMIFS('Job Number'!$I$2:$I$290,'Job Number'!$A$2:$A$290,'Line Performance'!Q$1,'Job Number'!$B$2:$B$290,'Line Performance'!$C36,'Job Number'!$E$2:$E$290,'Line Performance'!$A$35),"")</f>
        <v/>
      </c>
      <c r="R36" s="11" t="str">
        <f>IFERROR($C$35/SUMIFS('Job Number'!$I$2:$I$290,'Job Number'!$A$2:$A$290,'Line Performance'!R$1,'Job Number'!$B$2:$B$290,'Line Performance'!$C36,'Job Number'!$E$2:$E$290,'Line Performance'!$A$35),"")</f>
        <v/>
      </c>
      <c r="S36" s="11" t="str">
        <f>IFERROR($C$35/SUMIFS('Job Number'!$I$2:$I$290,'Job Number'!$A$2:$A$290,'Line Performance'!S$1,'Job Number'!$B$2:$B$290,'Line Performance'!$C36,'Job Number'!$E$2:$E$290,'Line Performance'!$A$35),"")</f>
        <v/>
      </c>
      <c r="T36" s="11" t="str">
        <f>IFERROR($C$35/SUMIFS('Job Number'!$I$2:$I$290,'Job Number'!$A$2:$A$290,'Line Performance'!T$1,'Job Number'!$B$2:$B$290,'Line Performance'!$C36,'Job Number'!$E$2:$E$290,'Line Performance'!$A$35),"")</f>
        <v/>
      </c>
      <c r="U36" s="11" t="str">
        <f>IFERROR($C$35/SUMIFS('Job Number'!$I$2:$I$290,'Job Number'!$A$2:$A$290,'Line Performance'!U$1,'Job Number'!$B$2:$B$290,'Line Performance'!$C36,'Job Number'!$E$2:$E$290,'Line Performance'!$A$35),"")</f>
        <v/>
      </c>
      <c r="V36" s="11" t="str">
        <f>IFERROR($C$35/SUMIFS('Job Number'!$I$2:$I$290,'Job Number'!$A$2:$A$290,'Line Performance'!V$1,'Job Number'!$B$2:$B$290,'Line Performance'!$C36,'Job Number'!$E$2:$E$290,'Line Performance'!$A$35),"")</f>
        <v/>
      </c>
      <c r="W36" s="11" t="str">
        <f>IFERROR($C$35/SUMIFS('Job Number'!$I$2:$I$290,'Job Number'!$A$2:$A$290,'Line Performance'!W$1,'Job Number'!$B$2:$B$290,'Line Performance'!$C36,'Job Number'!$E$2:$E$290,'Line Performance'!$A$35),"")</f>
        <v/>
      </c>
      <c r="X36" s="11">
        <f>IFERROR($C$35/SUMIFS('Job Number'!$I$2:$I$290,'Job Number'!$A$2:$A$290,'Line Performance'!X$1,'Job Number'!$B$2:$B$290,'Line Performance'!$C36,'Job Number'!$E$2:$E$290,'Line Performance'!$A$35),"")</f>
        <v>5.75</v>
      </c>
      <c r="Y36" s="11" t="str">
        <f>IFERROR($C$35/SUMIFS('Job Number'!$I$2:$I$290,'Job Number'!$A$2:$A$290,'Line Performance'!Y$1,'Job Number'!$B$2:$B$290,'Line Performance'!$C36,'Job Number'!$E$2:$E$290,'Line Performance'!$A$35),"")</f>
        <v/>
      </c>
      <c r="Z36" s="11" t="str">
        <f>IFERROR($C$35/SUMIFS('Job Number'!$I$2:$I$290,'Job Number'!$A$2:$A$290,'Line Performance'!Z$1,'Job Number'!$B$2:$B$290,'Line Performance'!$C36,'Job Number'!$E$2:$E$290,'Line Performance'!$A$35),"")</f>
        <v/>
      </c>
      <c r="AA36" s="11" t="str">
        <f>IFERROR($C$35/SUMIFS('Job Number'!$I$2:$I$290,'Job Number'!$A$2:$A$290,'Line Performance'!AA$1,'Job Number'!$B$2:$B$290,'Line Performance'!$C36,'Job Number'!$E$2:$E$290,'Line Performance'!$A$35),"")</f>
        <v/>
      </c>
      <c r="AB36" s="11" t="str">
        <f>IFERROR($C$35/SUMIFS('Job Number'!$I$2:$I$290,'Job Number'!$A$2:$A$290,'Line Performance'!AB$1,'Job Number'!$B$2:$B$290,'Line Performance'!$C36,'Job Number'!$E$2:$E$290,'Line Performance'!$A$35),"")</f>
        <v/>
      </c>
      <c r="AC36" s="11" t="str">
        <f>IFERROR($C$35/SUMIFS('Job Number'!$I$2:$I$290,'Job Number'!$A$2:$A$290,'Line Performance'!AC$1,'Job Number'!$B$2:$B$290,'Line Performance'!$C36,'Job Number'!$E$2:$E$290,'Line Performance'!$A$35),"")</f>
        <v/>
      </c>
      <c r="AD36" s="11">
        <f>IFERROR($C$35/SUMIFS('Job Number'!$I$2:$I$290,'Job Number'!$A$2:$A$290,'Line Performance'!AD$1,'Job Number'!$B$2:$B$290,'Line Performance'!$C36,'Job Number'!$E$2:$E$290,'Line Performance'!$A$35),"")</f>
        <v>2.3</v>
      </c>
      <c r="AE36" s="11">
        <f>IFERROR($C$35/SUMIFS('Job Number'!$I$2:$I$290,'Job Number'!$A$2:$A$290,'Line Performance'!AE$1,'Job Number'!$B$2:$B$290,'Line Performance'!$C36,'Job Number'!$E$2:$E$290,'Line Performance'!$A$35),"")</f>
        <v>2.3</v>
      </c>
      <c r="AF36" s="11" t="str">
        <f>IFERROR($C$35/SUMIFS('Job Number'!$I$2:$I$290,'Job Number'!$A$2:$A$290,'Line Performance'!AF$1,'Job Number'!$B$2:$B$290,'Line Performance'!$C36,'Job Number'!$E$2:$E$290,'Line Performance'!$A$35),"")</f>
        <v/>
      </c>
      <c r="AG36" s="11" t="str">
        <f>IFERROR($C$35/SUMIFS('Job Number'!$I$2:$I$290,'Job Number'!$A$2:$A$290,'Line Performance'!AG$1,'Job Number'!$B$2:$B$290,'Line Performance'!$C36,'Job Number'!$E$2:$E$290,'Line Performance'!$A$35),"")</f>
        <v/>
      </c>
      <c r="AH36" s="11" t="str">
        <f>IFERROR($C$35/SUMIFS('Job Number'!$I$2:$I$290,'Job Number'!$A$2:$A$290,'Line Performance'!AH$1,'Job Number'!$B$2:$B$290,'Line Performance'!$C36,'Job Number'!$E$2:$E$290,'Line Performance'!$A$35),"")</f>
        <v/>
      </c>
      <c r="AI36" s="11" t="str">
        <f>IFERROR(#REF!/SUMIFS('Job Number'!#REF!,'Job Number'!$A$2:$A$290,'Line Performance'!AI$1,'Job Number'!$B$2:$B$290,'Line Performance'!$C36,'Job Number'!$E$2:$E$290,'Line Performance'!#REF!),"")</f>
        <v/>
      </c>
      <c r="AJ36" s="11" t="str">
        <f>IFERROR(#REF!/SUMIFS('Job Number'!#REF!,'Job Number'!$A$2:$A$290,'Line Performance'!AJ$1,'Job Number'!$B$2:$B$290,'Line Performance'!$C36,'Job Number'!$E$2:$E$290,'Line Performance'!#REF!),"")</f>
        <v/>
      </c>
      <c r="AK36" s="11" t="str">
        <f>IFERROR(#REF!/SUMIFS('Job Number'!#REF!,'Job Number'!$A$2:$A$290,'Line Performance'!AK$1,'Job Number'!$B$2:$B$290,'Line Performance'!$C36,'Job Number'!$E$2:$E$290,'Line Performance'!#REF!),"")</f>
        <v/>
      </c>
      <c r="AL36" s="11" t="str">
        <f>IFERROR(#REF!/SUMIFS('Job Number'!#REF!,'Job Number'!$A$2:$A$290,'Line Performance'!AL$1,'Job Number'!$B$2:$B$290,'Line Performance'!$C36,'Job Number'!$E$2:$E$290,'Line Performance'!#REF!),"")</f>
        <v/>
      </c>
    </row>
    <row r="37" customHeight="1" spans="2:38">
      <c r="B37" s="9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ht="18.75" customHeight="1" spans="1:34">
      <c r="A38" s="297" t="str">
        <f>'FG TYPE'!B11</f>
        <v>W01-04040015</v>
      </c>
      <c r="B38" s="297" t="str">
        <f>'FG TYPE'!C11</f>
        <v>0,127 T</v>
      </c>
      <c r="C38" s="13">
        <f>IFERROR(VLOOKUP(A38,'FG TYPE'!$B:$D,3,FALSE),0)</f>
        <v>37</v>
      </c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customHeight="1" spans="2:38">
      <c r="B39" s="9">
        <f>IFERROR(SUM(D39:AG39)/COUNTIF(D39:AG39,"&gt;0"),0)</f>
        <v>16.7380952380952</v>
      </c>
      <c r="C39" s="12" t="str">
        <f>'FG TYPE'!E11</f>
        <v>S01</v>
      </c>
      <c r="D39" s="11" t="str">
        <f>IFERROR($C$38/SUMIFS('Job Number'!$I$2:$I$290,'Job Number'!$A$2:$A$290,'Line Performance'!D$1,'Job Number'!$B$2:$B$290,'Line Performance'!$C39,'Job Number'!$E$2:$E$290,'Line Performance'!$A$38),"")</f>
        <v/>
      </c>
      <c r="E39" s="11" t="str">
        <f>IFERROR($C$38/SUMIFS('Job Number'!$I$2:$I$290,'Job Number'!$A$2:$A$290,'Line Performance'!E$1,'Job Number'!$B$2:$B$290,'Line Performance'!$C39,'Job Number'!$E$2:$E$290,'Line Performance'!$A$38),"")</f>
        <v/>
      </c>
      <c r="F39" s="11" t="str">
        <f>IFERROR($C$38/SUMIFS('Job Number'!$I$2:$I$290,'Job Number'!$A$2:$A$290,'Line Performance'!F$1,'Job Number'!$B$2:$B$290,'Line Performance'!$C39,'Job Number'!$E$2:$E$290,'Line Performance'!$A$38),"")</f>
        <v/>
      </c>
      <c r="G39" s="11" t="str">
        <f>IFERROR($C$38/SUMIFS('Job Number'!$I$2:$I$290,'Job Number'!$A$2:$A$290,'Line Performance'!G$1,'Job Number'!$B$2:$B$290,'Line Performance'!$C39,'Job Number'!$E$2:$E$290,'Line Performance'!$A$38),"")</f>
        <v/>
      </c>
      <c r="H39" s="11" t="str">
        <f>IFERROR($C$38/SUMIFS('Job Number'!$I$2:$I$290,'Job Number'!$A$2:$A$290,'Line Performance'!H$1,'Job Number'!$B$2:$B$290,'Line Performance'!$C39,'Job Number'!$E$2:$E$290,'Line Performance'!$A$38),"")</f>
        <v/>
      </c>
      <c r="I39" s="11" t="str">
        <f>IFERROR($C$38/SUMIFS('Job Number'!$I$2:$I$290,'Job Number'!$A$2:$A$290,'Line Performance'!I$1,'Job Number'!$B$2:$B$290,'Line Performance'!$C39,'Job Number'!$E$2:$E$290,'Line Performance'!$A$38),"")</f>
        <v/>
      </c>
      <c r="J39" s="11" t="str">
        <f>IFERROR($C$38/SUMIFS('Job Number'!$I$2:$I$290,'Job Number'!$A$2:$A$290,'Line Performance'!J$1,'Job Number'!$B$2:$B$290,'Line Performance'!$C39,'Job Number'!$E$2:$E$290,'Line Performance'!$A$38),"")</f>
        <v/>
      </c>
      <c r="K39" s="11" t="str">
        <f>IFERROR($C$38/SUMIFS('Job Number'!$I$2:$I$290,'Job Number'!$A$2:$A$290,'Line Performance'!K$1,'Job Number'!$B$2:$B$290,'Line Performance'!$C39,'Job Number'!$E$2:$E$290,'Line Performance'!$A$38),"")</f>
        <v/>
      </c>
      <c r="L39" s="11" t="str">
        <f>IFERROR($C$38/SUMIFS('Job Number'!$I$2:$I$290,'Job Number'!$A$2:$A$290,'Line Performance'!L$1,'Job Number'!$B$2:$B$290,'Line Performance'!$C39,'Job Number'!$E$2:$E$290,'Line Performance'!$A$38),"")</f>
        <v/>
      </c>
      <c r="M39" s="11" t="str">
        <f>IFERROR($C$38/SUMIFS('Job Number'!$I$2:$I$290,'Job Number'!$A$2:$A$290,'Line Performance'!M$1,'Job Number'!$B$2:$B$290,'Line Performance'!$C39,'Job Number'!$E$2:$E$290,'Line Performance'!$A$38),"")</f>
        <v/>
      </c>
      <c r="N39" s="11" t="str">
        <f>IFERROR($C$38/SUMIFS('Job Number'!$I$2:$I$290,'Job Number'!$A$2:$A$290,'Line Performance'!N$1,'Job Number'!$B$2:$B$290,'Line Performance'!$C39,'Job Number'!$E$2:$E$290,'Line Performance'!$A$38),"")</f>
        <v/>
      </c>
      <c r="O39" s="11" t="str">
        <f>IFERROR($C$38/SUMIFS('Job Number'!$I$2:$I$290,'Job Number'!$A$2:$A$290,'Line Performance'!O$1,'Job Number'!$B$2:$B$290,'Line Performance'!$C39,'Job Number'!$E$2:$E$290,'Line Performance'!$A$38),"")</f>
        <v/>
      </c>
      <c r="P39" s="11">
        <f>IFERROR($C$38/SUMIFS('Job Number'!$I$2:$I$290,'Job Number'!$A$2:$A$290,'Line Performance'!P$1,'Job Number'!$B$2:$B$290,'Line Performance'!$C39,'Job Number'!$E$2:$E$290,'Line Performance'!$A$38),"")</f>
        <v>3.08333333333333</v>
      </c>
      <c r="Q39" s="11">
        <f>IFERROR($C$38/SUMIFS('Job Number'!$I$2:$I$290,'Job Number'!$A$2:$A$290,'Line Performance'!Q$1,'Job Number'!$B$2:$B$290,'Line Performance'!$C39,'Job Number'!$E$2:$E$290,'Line Performance'!$A$38),"")</f>
        <v>12.3333333333333</v>
      </c>
      <c r="R39" s="11" t="str">
        <f>IFERROR($C$38/SUMIFS('Job Number'!$I$2:$I$290,'Job Number'!$A$2:$A$290,'Line Performance'!R$1,'Job Number'!$B$2:$B$290,'Line Performance'!$C39,'Job Number'!$E$2:$E$290,'Line Performance'!$A$38),"")</f>
        <v/>
      </c>
      <c r="S39" s="11" t="str">
        <f>IFERROR($C$38/SUMIFS('Job Number'!$I$2:$I$290,'Job Number'!$A$2:$A$290,'Line Performance'!S$1,'Job Number'!$B$2:$B$290,'Line Performance'!$C39,'Job Number'!$E$2:$E$290,'Line Performance'!$A$38),"")</f>
        <v/>
      </c>
      <c r="T39" s="11" t="str">
        <f>IFERROR($C$38/SUMIFS('Job Number'!$I$2:$I$290,'Job Number'!$A$2:$A$290,'Line Performance'!T$1,'Job Number'!$B$2:$B$290,'Line Performance'!$C39,'Job Number'!$E$2:$E$290,'Line Performance'!$A$38),"")</f>
        <v/>
      </c>
      <c r="U39" s="11" t="str">
        <f>IFERROR($C$38/SUMIFS('Job Number'!$I$2:$I$290,'Job Number'!$A$2:$A$290,'Line Performance'!U$1,'Job Number'!$B$2:$B$290,'Line Performance'!$C39,'Job Number'!$E$2:$E$290,'Line Performance'!$A$38),"")</f>
        <v/>
      </c>
      <c r="V39" s="11" t="str">
        <f>IFERROR($C$38/SUMIFS('Job Number'!$I$2:$I$290,'Job Number'!$A$2:$A$290,'Line Performance'!V$1,'Job Number'!$B$2:$B$290,'Line Performance'!$C39,'Job Number'!$E$2:$E$290,'Line Performance'!$A$38),"")</f>
        <v/>
      </c>
      <c r="W39" s="11" t="str">
        <f>IFERROR($C$38/SUMIFS('Job Number'!$I$2:$I$290,'Job Number'!$A$2:$A$290,'Line Performance'!W$1,'Job Number'!$B$2:$B$290,'Line Performance'!$C39,'Job Number'!$E$2:$E$290,'Line Performance'!$A$38),"")</f>
        <v/>
      </c>
      <c r="X39" s="11">
        <f>IFERROR($C$38/SUMIFS('Job Number'!$I$2:$I$290,'Job Number'!$A$2:$A$290,'Line Performance'!X$1,'Job Number'!$B$2:$B$290,'Line Performance'!$C39,'Job Number'!$E$2:$E$290,'Line Performance'!$A$38),"")</f>
        <v>9.25</v>
      </c>
      <c r="Y39" s="11">
        <f>IFERROR($C$38/SUMIFS('Job Number'!$I$2:$I$290,'Job Number'!$A$2:$A$290,'Line Performance'!Y$1,'Job Number'!$B$2:$B$290,'Line Performance'!$C39,'Job Number'!$E$2:$E$290,'Line Performance'!$A$38),"")</f>
        <v>9.25</v>
      </c>
      <c r="Z39" s="11">
        <f>IFERROR($C$38/SUMIFS('Job Number'!$I$2:$I$290,'Job Number'!$A$2:$A$290,'Line Performance'!Z$1,'Job Number'!$B$2:$B$290,'Line Performance'!$C39,'Job Number'!$E$2:$E$290,'Line Performance'!$A$38),"")</f>
        <v>9.25</v>
      </c>
      <c r="AA39" s="11" t="str">
        <f>IFERROR($C$38/SUMIFS('Job Number'!$I$2:$I$290,'Job Number'!$A$2:$A$290,'Line Performance'!AA$1,'Job Number'!$B$2:$B$290,'Line Performance'!$C39,'Job Number'!$E$2:$E$290,'Line Performance'!$A$38),"")</f>
        <v/>
      </c>
      <c r="AB39" s="11">
        <f>IFERROR($C$38/SUMIFS('Job Number'!$I$2:$I$290,'Job Number'!$A$2:$A$290,'Line Performance'!AB$1,'Job Number'!$B$2:$B$290,'Line Performance'!$C39,'Job Number'!$E$2:$E$290,'Line Performance'!$A$38),"")</f>
        <v>37</v>
      </c>
      <c r="AC39" s="11">
        <f>IFERROR($C$38/SUMIFS('Job Number'!$I$2:$I$290,'Job Number'!$A$2:$A$290,'Line Performance'!AC$1,'Job Number'!$B$2:$B$290,'Line Performance'!$C39,'Job Number'!$E$2:$E$290,'Line Performance'!$A$38),"")</f>
        <v>37</v>
      </c>
      <c r="AD39" s="11" t="str">
        <f>IFERROR($C$38/SUMIFS('Job Number'!$I$2:$I$290,'Job Number'!$A$2:$A$290,'Line Performance'!AD$1,'Job Number'!$B$2:$B$290,'Line Performance'!$C39,'Job Number'!$E$2:$E$290,'Line Performance'!$A$38),"")</f>
        <v/>
      </c>
      <c r="AE39" s="11" t="str">
        <f>IFERROR($C$38/SUMIFS('Job Number'!$I$2:$I$290,'Job Number'!$A$2:$A$290,'Line Performance'!AE$1,'Job Number'!$B$2:$B$290,'Line Performance'!$C39,'Job Number'!$E$2:$E$290,'Line Performance'!$A$38),"")</f>
        <v/>
      </c>
      <c r="AF39" s="11" t="str">
        <f>IFERROR($C$38/SUMIFS('Job Number'!$I$2:$I$290,'Job Number'!$A$2:$A$290,'Line Performance'!AF$1,'Job Number'!$B$2:$B$290,'Line Performance'!$C39,'Job Number'!$E$2:$E$290,'Line Performance'!$A$38),"")</f>
        <v/>
      </c>
      <c r="AG39" s="11" t="str">
        <f>IFERROR($C$38/SUMIFS('Job Number'!$I$2:$I$290,'Job Number'!$A$2:$A$290,'Line Performance'!AG$1,'Job Number'!$B$2:$B$290,'Line Performance'!$C39,'Job Number'!$E$2:$E$290,'Line Performance'!$A$38),"")</f>
        <v/>
      </c>
      <c r="AH39" s="11" t="str">
        <f>IFERROR($C$38/SUMIFS('Job Number'!$I$2:$I$290,'Job Number'!$A$2:$A$290,'Line Performance'!AH$1,'Job Number'!$B$2:$B$290,'Line Performance'!$C39,'Job Number'!$E$2:$E$290,'Line Performance'!$A$38),"")</f>
        <v/>
      </c>
      <c r="AI39" s="11" t="str">
        <f>IFERROR(#REF!/SUMIFS('Job Number'!#REF!,'Job Number'!$A$2:$A$290,'Line Performance'!AI$1,'Job Number'!$B$2:$B$290,'Line Performance'!$C39,'Job Number'!$E$2:$E$290,'Line Performance'!#REF!),"")</f>
        <v/>
      </c>
      <c r="AJ39" s="11" t="str">
        <f>IFERROR(#REF!/SUMIFS('Job Number'!#REF!,'Job Number'!$A$2:$A$290,'Line Performance'!AJ$1,'Job Number'!$B$2:$B$290,'Line Performance'!$C39,'Job Number'!$E$2:$E$290,'Line Performance'!#REF!),"")</f>
        <v/>
      </c>
      <c r="AK39" s="11" t="str">
        <f>IFERROR(#REF!/SUMIFS('Job Number'!#REF!,'Job Number'!$A$2:$A$290,'Line Performance'!AK$1,'Job Number'!$B$2:$B$290,'Line Performance'!$C39,'Job Number'!$E$2:$E$290,'Line Performance'!#REF!),"")</f>
        <v/>
      </c>
      <c r="AL39" s="11" t="str">
        <f>IFERROR(#REF!/SUMIFS('Job Number'!#REF!,'Job Number'!$A$2:$A$290,'Line Performance'!AL$1,'Job Number'!$B$2:$B$290,'Line Performance'!$C39,'Job Number'!$E$2:$E$290,'Line Performance'!#REF!),"")</f>
        <v/>
      </c>
    </row>
    <row r="40" customHeight="1" spans="2:38">
      <c r="B40" s="9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ht="18.75" customHeight="1" spans="1:34">
      <c r="A41" s="297" t="str">
        <f>'FG TYPE'!B13</f>
        <v>W01-04040004</v>
      </c>
      <c r="B41" s="297" t="str">
        <f>'FG TYPE'!C13</f>
        <v>0,160 T</v>
      </c>
      <c r="C41" s="13">
        <f>IFERROR(VLOOKUP(A41,'FG TYPE'!$B:$D,3,FALSE),0)</f>
        <v>53</v>
      </c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customHeight="1" spans="2:38">
      <c r="B42" s="9">
        <f>IFERROR(SUM(D42:AG42)/COUNTIF(D42:AG42,"&gt;0"),0)</f>
        <v>17.6666666666667</v>
      </c>
      <c r="C42" s="12" t="str">
        <f>'FG TYPE'!E13</f>
        <v>S01</v>
      </c>
      <c r="D42" s="11" t="str">
        <f>IFERROR($C$41/SUMIFS('Job Number'!$I$2:$I$290,'Job Number'!$A$2:$A$290,'Line Performance'!D$1,'Job Number'!$B$2:$B$290,'Line Performance'!$C42,'Job Number'!$E$2:$E$290,'Line Performance'!$A$41),"")</f>
        <v/>
      </c>
      <c r="E42" s="11" t="str">
        <f>IFERROR($C$41/SUMIFS('Job Number'!$I$2:$I$290,'Job Number'!$A$2:$A$290,'Line Performance'!E$1,'Job Number'!$B$2:$B$290,'Line Performance'!$C42,'Job Number'!$E$2:$E$290,'Line Performance'!$A$41),"")</f>
        <v/>
      </c>
      <c r="F42" s="11" t="str">
        <f>IFERROR($C$41/SUMIFS('Job Number'!$I$2:$I$290,'Job Number'!$A$2:$A$290,'Line Performance'!F$1,'Job Number'!$B$2:$B$290,'Line Performance'!$C42,'Job Number'!$E$2:$E$290,'Line Performance'!$A$41),"")</f>
        <v/>
      </c>
      <c r="G42" s="11" t="str">
        <f>IFERROR($C$41/SUMIFS('Job Number'!$I$2:$I$290,'Job Number'!$A$2:$A$290,'Line Performance'!G$1,'Job Number'!$B$2:$B$290,'Line Performance'!$C42,'Job Number'!$E$2:$E$290,'Line Performance'!$A$41),"")</f>
        <v/>
      </c>
      <c r="H42" s="11" t="str">
        <f>IFERROR($C$41/SUMIFS('Job Number'!$I$2:$I$290,'Job Number'!$A$2:$A$290,'Line Performance'!H$1,'Job Number'!$B$2:$B$290,'Line Performance'!$C42,'Job Number'!$E$2:$E$290,'Line Performance'!$A$41),"")</f>
        <v/>
      </c>
      <c r="I42" s="11" t="str">
        <f>IFERROR($C$41/SUMIFS('Job Number'!$I$2:$I$290,'Job Number'!$A$2:$A$290,'Line Performance'!I$1,'Job Number'!$B$2:$B$290,'Line Performance'!$C42,'Job Number'!$E$2:$E$290,'Line Performance'!$A$41),"")</f>
        <v/>
      </c>
      <c r="J42" s="11" t="str">
        <f>IFERROR($C$41/SUMIFS('Job Number'!$I$2:$I$290,'Job Number'!$A$2:$A$290,'Line Performance'!J$1,'Job Number'!$B$2:$B$290,'Line Performance'!$C42,'Job Number'!$E$2:$E$290,'Line Performance'!$A$41),"")</f>
        <v/>
      </c>
      <c r="K42" s="11" t="str">
        <f>IFERROR($C$41/SUMIFS('Job Number'!$I$2:$I$290,'Job Number'!$A$2:$A$290,'Line Performance'!K$1,'Job Number'!$B$2:$B$290,'Line Performance'!$C42,'Job Number'!$E$2:$E$290,'Line Performance'!$A$41),"")</f>
        <v/>
      </c>
      <c r="L42" s="11" t="str">
        <f>IFERROR($C$41/SUMIFS('Job Number'!$I$2:$I$290,'Job Number'!$A$2:$A$290,'Line Performance'!L$1,'Job Number'!$B$2:$B$290,'Line Performance'!$C42,'Job Number'!$E$2:$E$290,'Line Performance'!$A$41),"")</f>
        <v/>
      </c>
      <c r="M42" s="11" t="str">
        <f>IFERROR($C$41/SUMIFS('Job Number'!$I$2:$I$290,'Job Number'!$A$2:$A$290,'Line Performance'!M$1,'Job Number'!$B$2:$B$290,'Line Performance'!$C42,'Job Number'!$E$2:$E$290,'Line Performance'!$A$41),"")</f>
        <v/>
      </c>
      <c r="N42" s="11" t="str">
        <f>IFERROR($C$41/SUMIFS('Job Number'!$I$2:$I$290,'Job Number'!$A$2:$A$290,'Line Performance'!N$1,'Job Number'!$B$2:$B$290,'Line Performance'!$C42,'Job Number'!$E$2:$E$290,'Line Performance'!$A$41),"")</f>
        <v/>
      </c>
      <c r="O42" s="11" t="str">
        <f>IFERROR($C$41/SUMIFS('Job Number'!$I$2:$I$290,'Job Number'!$A$2:$A$290,'Line Performance'!O$1,'Job Number'!$B$2:$B$290,'Line Performance'!$C42,'Job Number'!$E$2:$E$290,'Line Performance'!$A$41),"")</f>
        <v/>
      </c>
      <c r="P42" s="11">
        <f>IFERROR($C$41/SUMIFS('Job Number'!$I$2:$I$290,'Job Number'!$A$2:$A$290,'Line Performance'!P$1,'Job Number'!$B$2:$B$290,'Line Performance'!$C42,'Job Number'!$E$2:$E$290,'Line Performance'!$A$41),"")</f>
        <v>8.83333333333333</v>
      </c>
      <c r="Q42" s="11">
        <f>IFERROR($C$41/SUMIFS('Job Number'!$I$2:$I$290,'Job Number'!$A$2:$A$290,'Line Performance'!Q$1,'Job Number'!$B$2:$B$290,'Line Performance'!$C42,'Job Number'!$E$2:$E$290,'Line Performance'!$A$41),"")</f>
        <v>26.5</v>
      </c>
      <c r="R42" s="11" t="str">
        <f>IFERROR($C$41/SUMIFS('Job Number'!$I$2:$I$290,'Job Number'!$A$2:$A$290,'Line Performance'!R$1,'Job Number'!$B$2:$B$290,'Line Performance'!$C42,'Job Number'!$E$2:$E$290,'Line Performance'!$A$41),"")</f>
        <v/>
      </c>
      <c r="S42" s="11" t="str">
        <f>IFERROR($C$41/SUMIFS('Job Number'!$I$2:$I$290,'Job Number'!$A$2:$A$290,'Line Performance'!S$1,'Job Number'!$B$2:$B$290,'Line Performance'!$C42,'Job Number'!$E$2:$E$290,'Line Performance'!$A$41),"")</f>
        <v/>
      </c>
      <c r="T42" s="11" t="str">
        <f>IFERROR($C$41/SUMIFS('Job Number'!$I$2:$I$290,'Job Number'!$A$2:$A$290,'Line Performance'!T$1,'Job Number'!$B$2:$B$290,'Line Performance'!$C42,'Job Number'!$E$2:$E$290,'Line Performance'!$A$41),"")</f>
        <v/>
      </c>
      <c r="U42" s="11" t="str">
        <f>IFERROR($C$41/SUMIFS('Job Number'!$I$2:$I$290,'Job Number'!$A$2:$A$290,'Line Performance'!U$1,'Job Number'!$B$2:$B$290,'Line Performance'!$C42,'Job Number'!$E$2:$E$290,'Line Performance'!$A$41),"")</f>
        <v/>
      </c>
      <c r="V42" s="11" t="str">
        <f>IFERROR($C$41/SUMIFS('Job Number'!$I$2:$I$290,'Job Number'!$A$2:$A$290,'Line Performance'!V$1,'Job Number'!$B$2:$B$290,'Line Performance'!$C42,'Job Number'!$E$2:$E$290,'Line Performance'!$A$41),"")</f>
        <v/>
      </c>
      <c r="W42" s="11" t="str">
        <f>IFERROR($C$41/SUMIFS('Job Number'!$I$2:$I$290,'Job Number'!$A$2:$A$290,'Line Performance'!W$1,'Job Number'!$B$2:$B$290,'Line Performance'!$C42,'Job Number'!$E$2:$E$290,'Line Performance'!$A$41),"")</f>
        <v/>
      </c>
      <c r="X42" s="11" t="str">
        <f>IFERROR($C$41/SUMIFS('Job Number'!$I$2:$I$290,'Job Number'!$A$2:$A$290,'Line Performance'!X$1,'Job Number'!$B$2:$B$290,'Line Performance'!$C42,'Job Number'!$E$2:$E$290,'Line Performance'!$A$41),"")</f>
        <v/>
      </c>
      <c r="Y42" s="11" t="str">
        <f>IFERROR($C$41/SUMIFS('Job Number'!$I$2:$I$290,'Job Number'!$A$2:$A$290,'Line Performance'!Y$1,'Job Number'!$B$2:$B$290,'Line Performance'!$C42,'Job Number'!$E$2:$E$290,'Line Performance'!$A$41),"")</f>
        <v/>
      </c>
      <c r="Z42" s="11" t="str">
        <f>IFERROR($C$41/SUMIFS('Job Number'!$I$2:$I$290,'Job Number'!$A$2:$A$290,'Line Performance'!Z$1,'Job Number'!$B$2:$B$290,'Line Performance'!$C42,'Job Number'!$E$2:$E$290,'Line Performance'!$A$41),"")</f>
        <v/>
      </c>
      <c r="AA42" s="11" t="str">
        <f>IFERROR($C$41/SUMIFS('Job Number'!$I$2:$I$290,'Job Number'!$A$2:$A$290,'Line Performance'!AA$1,'Job Number'!$B$2:$B$290,'Line Performance'!$C42,'Job Number'!$E$2:$E$290,'Line Performance'!$A$41),"")</f>
        <v/>
      </c>
      <c r="AB42" s="11" t="str">
        <f>IFERROR($C$41/SUMIFS('Job Number'!$I$2:$I$290,'Job Number'!$A$2:$A$290,'Line Performance'!AB$1,'Job Number'!$B$2:$B$290,'Line Performance'!$C42,'Job Number'!$E$2:$E$290,'Line Performance'!$A$41),"")</f>
        <v/>
      </c>
      <c r="AC42" s="11" t="str">
        <f>IFERROR($C$41/SUMIFS('Job Number'!$I$2:$I$290,'Job Number'!$A$2:$A$290,'Line Performance'!AC$1,'Job Number'!$B$2:$B$290,'Line Performance'!$C42,'Job Number'!$E$2:$E$290,'Line Performance'!$A$41),"")</f>
        <v/>
      </c>
      <c r="AD42" s="11" t="str">
        <f>IFERROR($C$41/SUMIFS('Job Number'!$I$2:$I$290,'Job Number'!$A$2:$A$290,'Line Performance'!AD$1,'Job Number'!$B$2:$B$290,'Line Performance'!$C42,'Job Number'!$E$2:$E$290,'Line Performance'!$A$41),"")</f>
        <v/>
      </c>
      <c r="AE42" s="11" t="str">
        <f>IFERROR($C$41/SUMIFS('Job Number'!$I$2:$I$290,'Job Number'!$A$2:$A$290,'Line Performance'!AE$1,'Job Number'!$B$2:$B$290,'Line Performance'!$C42,'Job Number'!$E$2:$E$290,'Line Performance'!$A$41),"")</f>
        <v/>
      </c>
      <c r="AF42" s="11" t="str">
        <f>IFERROR($C$41/SUMIFS('Job Number'!$I$2:$I$290,'Job Number'!$A$2:$A$290,'Line Performance'!AF$1,'Job Number'!$B$2:$B$290,'Line Performance'!$C42,'Job Number'!$E$2:$E$290,'Line Performance'!$A$41),"")</f>
        <v/>
      </c>
      <c r="AG42" s="11" t="str">
        <f>IFERROR($C$41/SUMIFS('Job Number'!$I$2:$I$290,'Job Number'!$A$2:$A$290,'Line Performance'!AG$1,'Job Number'!$B$2:$B$290,'Line Performance'!$C42,'Job Number'!$E$2:$E$290,'Line Performance'!$A$41),"")</f>
        <v/>
      </c>
      <c r="AH42" s="11" t="str">
        <f>IFERROR($C$41/SUMIFS('Job Number'!$I$2:$I$290,'Job Number'!$A$2:$A$290,'Line Performance'!AH$1,'Job Number'!$B$2:$B$290,'Line Performance'!$C42,'Job Number'!$E$2:$E$290,'Line Performance'!$A$41),"")</f>
        <v/>
      </c>
      <c r="AI42" s="11" t="str">
        <f>IFERROR(#REF!/SUMIFS('Job Number'!#REF!,'Job Number'!$A$2:$A$290,'Line Performance'!AI$1,'Job Number'!$B$2:$B$290,'Line Performance'!$C42,'Job Number'!$E$2:$E$290,'Line Performance'!#REF!),"")</f>
        <v/>
      </c>
      <c r="AJ42" s="11" t="str">
        <f>IFERROR(#REF!/SUMIFS('Job Number'!#REF!,'Job Number'!$A$2:$A$290,'Line Performance'!AJ$1,'Job Number'!$B$2:$B$290,'Line Performance'!$C42,'Job Number'!$E$2:$E$290,'Line Performance'!#REF!),"")</f>
        <v/>
      </c>
      <c r="AK42" s="11" t="str">
        <f>IFERROR(#REF!/SUMIFS('Job Number'!#REF!,'Job Number'!$A$2:$A$290,'Line Performance'!AK$1,'Job Number'!$B$2:$B$290,'Line Performance'!$C42,'Job Number'!$E$2:$E$290,'Line Performance'!#REF!),"")</f>
        <v/>
      </c>
      <c r="AL42" s="11" t="str">
        <f>IFERROR(#REF!/SUMIFS('Job Number'!#REF!,'Job Number'!$A$2:$A$290,'Line Performance'!AL$1,'Job Number'!$B$2:$B$290,'Line Performance'!$C42,'Job Number'!$E$2:$E$290,'Line Performance'!#REF!),"")</f>
        <v/>
      </c>
    </row>
    <row r="43" customHeight="1" spans="2:38">
      <c r="B43" s="9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ht="18.75" customHeight="1" spans="1:34">
      <c r="A44" s="297" t="str">
        <f>'Line Output'!A44</f>
        <v>W03-71010060-Y</v>
      </c>
      <c r="B44" s="297" t="str">
        <f>'Line Output'!B44</f>
        <v>AY01</v>
      </c>
      <c r="C44" s="13">
        <f>IFERROR(VLOOKUP(A44,'FG TYPE'!$B:$D,3,FALSE),0)</f>
        <v>80</v>
      </c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customHeight="1" spans="2:38">
      <c r="B45" s="9">
        <f>IFERROR(SUM(D45:AG45)/COUNTIF(D45:AG45,"&gt;0"),0)</f>
        <v>0</v>
      </c>
      <c r="C45" s="12" t="str">
        <f>'Line Output'!C45</f>
        <v>Y01</v>
      </c>
      <c r="D45" s="11" t="str">
        <f>IFERROR($C$44/SUMIFS('Job Number'!$I$2:$I$290,'Job Number'!$A$2:$A$290,'Line Performance'!D$1,'Job Number'!$B$2:$B$290,'Line Performance'!$C45,'Job Number'!$E$2:$E$290,'Line Performance'!$A$44),"")</f>
        <v/>
      </c>
      <c r="E45" s="11" t="str">
        <f>IFERROR($C$44/SUMIFS('Job Number'!$I$2:$I$290,'Job Number'!$A$2:$A$290,'Line Performance'!E$1,'Job Number'!$B$2:$B$290,'Line Performance'!$C45,'Job Number'!$E$2:$E$290,'Line Performance'!$A$44),"")</f>
        <v/>
      </c>
      <c r="F45" s="11" t="str">
        <f>IFERROR($C$44/SUMIFS('Job Number'!$I$2:$I$290,'Job Number'!$A$2:$A$290,'Line Performance'!F$1,'Job Number'!$B$2:$B$290,'Line Performance'!$C45,'Job Number'!$E$2:$E$290,'Line Performance'!$A$44),"")</f>
        <v/>
      </c>
      <c r="G45" s="11" t="str">
        <f>IFERROR($C$44/SUMIFS('Job Number'!$I$2:$I$290,'Job Number'!$A$2:$A$290,'Line Performance'!G$1,'Job Number'!$B$2:$B$290,'Line Performance'!$C45,'Job Number'!$E$2:$E$290,'Line Performance'!$A$44),"")</f>
        <v/>
      </c>
      <c r="H45" s="11" t="str">
        <f>IFERROR($C$44/SUMIFS('Job Number'!$I$2:$I$290,'Job Number'!$A$2:$A$290,'Line Performance'!H$1,'Job Number'!$B$2:$B$290,'Line Performance'!$C45,'Job Number'!$E$2:$E$290,'Line Performance'!$A$44),"")</f>
        <v/>
      </c>
      <c r="I45" s="11" t="str">
        <f>IFERROR($C$44/SUMIFS('Job Number'!$I$2:$I$290,'Job Number'!$A$2:$A$290,'Line Performance'!I$1,'Job Number'!$B$2:$B$290,'Line Performance'!$C45,'Job Number'!$E$2:$E$290,'Line Performance'!$A$44),"")</f>
        <v/>
      </c>
      <c r="J45" s="11" t="str">
        <f>IFERROR($C$44/SUMIFS('Job Number'!$I$2:$I$290,'Job Number'!$A$2:$A$290,'Line Performance'!J$1,'Job Number'!$B$2:$B$290,'Line Performance'!$C45,'Job Number'!$E$2:$E$290,'Line Performance'!$A$44),"")</f>
        <v/>
      </c>
      <c r="K45" s="11" t="str">
        <f>IFERROR($C$44/SUMIFS('Job Number'!$I$2:$I$290,'Job Number'!$A$2:$A$290,'Line Performance'!K$1,'Job Number'!$B$2:$B$290,'Line Performance'!$C45,'Job Number'!$E$2:$E$290,'Line Performance'!$A$44),"")</f>
        <v/>
      </c>
      <c r="L45" s="11" t="str">
        <f>IFERROR($C$44/SUMIFS('Job Number'!$I$2:$I$290,'Job Number'!$A$2:$A$290,'Line Performance'!L$1,'Job Number'!$B$2:$B$290,'Line Performance'!$C45,'Job Number'!$E$2:$E$290,'Line Performance'!$A$44),"")</f>
        <v/>
      </c>
      <c r="M45" s="11" t="str">
        <f>IFERROR($C$44/SUMIFS('Job Number'!$I$2:$I$290,'Job Number'!$A$2:$A$290,'Line Performance'!M$1,'Job Number'!$B$2:$B$290,'Line Performance'!$C45,'Job Number'!$E$2:$E$290,'Line Performance'!$A$44),"")</f>
        <v/>
      </c>
      <c r="N45" s="11" t="str">
        <f>IFERROR($C$44/SUMIFS('Job Number'!$I$2:$I$290,'Job Number'!$A$2:$A$290,'Line Performance'!N$1,'Job Number'!$B$2:$B$290,'Line Performance'!$C45,'Job Number'!$E$2:$E$290,'Line Performance'!$A$44),"")</f>
        <v/>
      </c>
      <c r="O45" s="11" t="str">
        <f>IFERROR($C$44/SUMIFS('Job Number'!$I$2:$I$290,'Job Number'!$A$2:$A$290,'Line Performance'!O$1,'Job Number'!$B$2:$B$290,'Line Performance'!$C45,'Job Number'!$E$2:$E$290,'Line Performance'!$A$44),"")</f>
        <v/>
      </c>
      <c r="P45" s="11" t="str">
        <f>IFERROR($C$44/SUMIFS('Job Number'!$I$2:$I$290,'Job Number'!$A$2:$A$290,'Line Performance'!P$1,'Job Number'!$B$2:$B$290,'Line Performance'!$C45,'Job Number'!$E$2:$E$290,'Line Performance'!$A$44),"")</f>
        <v/>
      </c>
      <c r="Q45" s="11" t="str">
        <f>IFERROR($C$44/SUMIFS('Job Number'!$I$2:$I$290,'Job Number'!$A$2:$A$290,'Line Performance'!Q$1,'Job Number'!$B$2:$B$290,'Line Performance'!$C45,'Job Number'!$E$2:$E$290,'Line Performance'!$A$44),"")</f>
        <v/>
      </c>
      <c r="R45" s="11" t="str">
        <f>IFERROR($C$44/SUMIFS('Job Number'!$I$2:$I$290,'Job Number'!$A$2:$A$290,'Line Performance'!R$1,'Job Number'!$B$2:$B$290,'Line Performance'!$C45,'Job Number'!$E$2:$E$290,'Line Performance'!$A$44),"")</f>
        <v/>
      </c>
      <c r="S45" s="11" t="str">
        <f>IFERROR($C$44/SUMIFS('Job Number'!$I$2:$I$290,'Job Number'!$A$2:$A$290,'Line Performance'!S$1,'Job Number'!$B$2:$B$290,'Line Performance'!$C45,'Job Number'!$E$2:$E$290,'Line Performance'!$A$44),"")</f>
        <v/>
      </c>
      <c r="T45" s="11" t="str">
        <f>IFERROR($C$44/SUMIFS('Job Number'!$I$2:$I$290,'Job Number'!$A$2:$A$290,'Line Performance'!T$1,'Job Number'!$B$2:$B$290,'Line Performance'!$C45,'Job Number'!$E$2:$E$290,'Line Performance'!$A$44),"")</f>
        <v/>
      </c>
      <c r="U45" s="11" t="str">
        <f>IFERROR($C$44/SUMIFS('Job Number'!$I$2:$I$290,'Job Number'!$A$2:$A$290,'Line Performance'!U$1,'Job Number'!$B$2:$B$290,'Line Performance'!$C45,'Job Number'!$E$2:$E$290,'Line Performance'!$A$44),"")</f>
        <v/>
      </c>
      <c r="V45" s="11" t="str">
        <f>IFERROR($C$44/SUMIFS('Job Number'!$I$2:$I$290,'Job Number'!$A$2:$A$290,'Line Performance'!V$1,'Job Number'!$B$2:$B$290,'Line Performance'!$C45,'Job Number'!$E$2:$E$290,'Line Performance'!$A$44),"")</f>
        <v/>
      </c>
      <c r="W45" s="11" t="str">
        <f>IFERROR($C$44/SUMIFS('Job Number'!$I$2:$I$290,'Job Number'!$A$2:$A$290,'Line Performance'!W$1,'Job Number'!$B$2:$B$290,'Line Performance'!$C45,'Job Number'!$E$2:$E$290,'Line Performance'!$A$44),"")</f>
        <v/>
      </c>
      <c r="X45" s="11" t="str">
        <f>IFERROR($C$44/SUMIFS('Job Number'!$I$2:$I$290,'Job Number'!$A$2:$A$290,'Line Performance'!X$1,'Job Number'!$B$2:$B$290,'Line Performance'!$C45,'Job Number'!$E$2:$E$290,'Line Performance'!$A$44),"")</f>
        <v/>
      </c>
      <c r="Y45" s="11" t="str">
        <f>IFERROR($C$44/SUMIFS('Job Number'!$I$2:$I$290,'Job Number'!$A$2:$A$290,'Line Performance'!Y$1,'Job Number'!$B$2:$B$290,'Line Performance'!$C45,'Job Number'!$E$2:$E$290,'Line Performance'!$A$44),"")</f>
        <v/>
      </c>
      <c r="Z45" s="11" t="str">
        <f>IFERROR($C$44/SUMIFS('Job Number'!$I$2:$I$290,'Job Number'!$A$2:$A$290,'Line Performance'!Z$1,'Job Number'!$B$2:$B$290,'Line Performance'!$C45,'Job Number'!$E$2:$E$290,'Line Performance'!$A$44),"")</f>
        <v/>
      </c>
      <c r="AA45" s="11" t="str">
        <f>IFERROR($C$44/SUMIFS('Job Number'!$I$2:$I$290,'Job Number'!$A$2:$A$290,'Line Performance'!AA$1,'Job Number'!$B$2:$B$290,'Line Performance'!$C45,'Job Number'!$E$2:$E$290,'Line Performance'!$A$44),"")</f>
        <v/>
      </c>
      <c r="AB45" s="11" t="str">
        <f>IFERROR($C$44/SUMIFS('Job Number'!$I$2:$I$290,'Job Number'!$A$2:$A$290,'Line Performance'!AB$1,'Job Number'!$B$2:$B$290,'Line Performance'!$C45,'Job Number'!$E$2:$E$290,'Line Performance'!$A$44),"")</f>
        <v/>
      </c>
      <c r="AC45" s="11" t="str">
        <f>IFERROR($C$44/SUMIFS('Job Number'!$I$2:$I$290,'Job Number'!$A$2:$A$290,'Line Performance'!AC$1,'Job Number'!$B$2:$B$290,'Line Performance'!$C45,'Job Number'!$E$2:$E$290,'Line Performance'!$A$44),"")</f>
        <v/>
      </c>
      <c r="AD45" s="11" t="str">
        <f>IFERROR($C$44/SUMIFS('Job Number'!$I$2:$I$290,'Job Number'!$A$2:$A$290,'Line Performance'!AD$1,'Job Number'!$B$2:$B$290,'Line Performance'!$C45,'Job Number'!$E$2:$E$290,'Line Performance'!$A$44),"")</f>
        <v/>
      </c>
      <c r="AE45" s="11" t="str">
        <f>IFERROR($C$44/SUMIFS('Job Number'!$I$2:$I$290,'Job Number'!$A$2:$A$290,'Line Performance'!AE$1,'Job Number'!$B$2:$B$290,'Line Performance'!$C45,'Job Number'!$E$2:$E$290,'Line Performance'!$A$44),"")</f>
        <v/>
      </c>
      <c r="AF45" s="11" t="str">
        <f>IFERROR($C$44/SUMIFS('Job Number'!$I$2:$I$290,'Job Number'!$A$2:$A$290,'Line Performance'!AF$1,'Job Number'!$B$2:$B$290,'Line Performance'!$C45,'Job Number'!$E$2:$E$290,'Line Performance'!$A$44),"")</f>
        <v/>
      </c>
      <c r="AG45" s="11" t="str">
        <f>IFERROR($C$44/SUMIFS('Job Number'!$I$2:$I$290,'Job Number'!$A$2:$A$290,'Line Performance'!AG$1,'Job Number'!$B$2:$B$290,'Line Performance'!$C45,'Job Number'!$E$2:$E$290,'Line Performance'!$A$44),"")</f>
        <v/>
      </c>
      <c r="AH45" s="11" t="str">
        <f>IFERROR($C$44/SUMIFS('Job Number'!$I$2:$I$290,'Job Number'!$A$2:$A$290,'Line Performance'!AH$1,'Job Number'!$B$2:$B$290,'Line Performance'!$C45,'Job Number'!$E$2:$E$290,'Line Performance'!$A$44),"")</f>
        <v/>
      </c>
      <c r="AI45" s="11" t="str">
        <f>IFERROR(#REF!/SUMIFS('Job Number'!#REF!,'Job Number'!$A$2:$A$290,'Line Performance'!AI$1,'Job Number'!$B$2:$B$290,'Line Performance'!$C45,'Job Number'!$E$2:$E$290,'Line Performance'!#REF!),"")</f>
        <v/>
      </c>
      <c r="AJ45" s="11" t="str">
        <f>IFERROR(#REF!/SUMIFS('Job Number'!#REF!,'Job Number'!$A$2:$A$290,'Line Performance'!AJ$1,'Job Number'!$B$2:$B$290,'Line Performance'!$C45,'Job Number'!$E$2:$E$290,'Line Performance'!#REF!),"")</f>
        <v/>
      </c>
      <c r="AK45" s="11" t="str">
        <f>IFERROR(#REF!/SUMIFS('Job Number'!#REF!,'Job Number'!$A$2:$A$290,'Line Performance'!AK$1,'Job Number'!$B$2:$B$290,'Line Performance'!$C45,'Job Number'!$E$2:$E$290,'Line Performance'!#REF!),"")</f>
        <v/>
      </c>
      <c r="AL45" s="11" t="str">
        <f>IFERROR(#REF!/SUMIFS('Job Number'!#REF!,'Job Number'!$A$2:$A$290,'Line Performance'!AL$1,'Job Number'!$B$2:$B$290,'Line Performance'!$C45,'Job Number'!$E$2:$E$290,'Line Performance'!#REF!),"")</f>
        <v/>
      </c>
    </row>
    <row r="46" customHeight="1" spans="2:38">
      <c r="B46" s="9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ht="18.75" customHeight="1" spans="1:34">
      <c r="A47" s="297" t="str">
        <f>'Line Output'!A47</f>
        <v>W03-71010061-Y</v>
      </c>
      <c r="B47" s="297" t="str">
        <f>'Line Output'!B47</f>
        <v>AX88</v>
      </c>
      <c r="C47" s="13">
        <f>IFERROR(VLOOKUP(A47,'FG TYPE'!$B:$D,3,FALSE),0)</f>
        <v>80</v>
      </c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customHeight="1" spans="2:38">
      <c r="B48" s="9">
        <f>IFERROR(SUM(D48:AG48)/COUNTIF(D48:AG48,"&gt;0"),0)</f>
        <v>15.8030303030303</v>
      </c>
      <c r="C48" s="12" t="str">
        <f>'Line Output'!C48</f>
        <v>Y01</v>
      </c>
      <c r="D48" s="11" t="str">
        <f>IFERROR($C$47/SUMIFS('Job Number'!$I$2:$I$290,'Job Number'!$A$2:$A$290,'Line Performance'!D$1,'Job Number'!$B$2:$B$290,'Line Performance'!$C48,'Job Number'!$E$2:$E$290,'Line Performance'!$A$47),"")</f>
        <v/>
      </c>
      <c r="E48" s="11">
        <f>IFERROR($C$47/SUMIFS('Job Number'!$I$2:$I$290,'Job Number'!$A$2:$A$290,'Line Performance'!E$1,'Job Number'!$B$2:$B$290,'Line Performance'!$C48,'Job Number'!$E$2:$E$290,'Line Performance'!$A$47),"")</f>
        <v>10</v>
      </c>
      <c r="F48" s="11" t="str">
        <f>IFERROR($C$47/SUMIFS('Job Number'!$I$2:$I$290,'Job Number'!$A$2:$A$290,'Line Performance'!F$1,'Job Number'!$B$2:$B$290,'Line Performance'!$C48,'Job Number'!$E$2:$E$290,'Line Performance'!$A$47),"")</f>
        <v/>
      </c>
      <c r="G48" s="11" t="str">
        <f>IFERROR($C$47/SUMIFS('Job Number'!$I$2:$I$290,'Job Number'!$A$2:$A$290,'Line Performance'!G$1,'Job Number'!$B$2:$B$290,'Line Performance'!$C48,'Job Number'!$E$2:$E$290,'Line Performance'!$A$47),"")</f>
        <v/>
      </c>
      <c r="H48" s="11" t="str">
        <f>IFERROR($C$47/SUMIFS('Job Number'!$I$2:$I$290,'Job Number'!$A$2:$A$290,'Line Performance'!H$1,'Job Number'!$B$2:$B$290,'Line Performance'!$C48,'Job Number'!$E$2:$E$290,'Line Performance'!$A$47),"")</f>
        <v/>
      </c>
      <c r="I48" s="11" t="str">
        <f>IFERROR($C$47/SUMIFS('Job Number'!$I$2:$I$290,'Job Number'!$A$2:$A$290,'Line Performance'!I$1,'Job Number'!$B$2:$B$290,'Line Performance'!$C48,'Job Number'!$E$2:$E$290,'Line Performance'!$A$47),"")</f>
        <v/>
      </c>
      <c r="J48" s="11" t="str">
        <f>IFERROR($C$47/SUMIFS('Job Number'!$I$2:$I$290,'Job Number'!$A$2:$A$290,'Line Performance'!J$1,'Job Number'!$B$2:$B$290,'Line Performance'!$C48,'Job Number'!$E$2:$E$290,'Line Performance'!$A$47),"")</f>
        <v/>
      </c>
      <c r="K48" s="11" t="str">
        <f>IFERROR($C$47/SUMIFS('Job Number'!$I$2:$I$290,'Job Number'!$A$2:$A$290,'Line Performance'!K$1,'Job Number'!$B$2:$B$290,'Line Performance'!$C48,'Job Number'!$E$2:$E$290,'Line Performance'!$A$47),"")</f>
        <v/>
      </c>
      <c r="L48" s="11" t="str">
        <f>IFERROR($C$47/SUMIFS('Job Number'!$I$2:$I$290,'Job Number'!$A$2:$A$290,'Line Performance'!L$1,'Job Number'!$B$2:$B$290,'Line Performance'!$C48,'Job Number'!$E$2:$E$290,'Line Performance'!$A$47),"")</f>
        <v/>
      </c>
      <c r="M48" s="11" t="str">
        <f>IFERROR($C$47/SUMIFS('Job Number'!$I$2:$I$290,'Job Number'!$A$2:$A$290,'Line Performance'!M$1,'Job Number'!$B$2:$B$290,'Line Performance'!$C48,'Job Number'!$E$2:$E$290,'Line Performance'!$A$47),"")</f>
        <v/>
      </c>
      <c r="N48" s="11" t="str">
        <f>IFERROR($C$47/SUMIFS('Job Number'!$I$2:$I$290,'Job Number'!$A$2:$A$290,'Line Performance'!N$1,'Job Number'!$B$2:$B$290,'Line Performance'!$C48,'Job Number'!$E$2:$E$290,'Line Performance'!$A$47),"")</f>
        <v/>
      </c>
      <c r="O48" s="11" t="str">
        <f>IFERROR($C$47/SUMIFS('Job Number'!$I$2:$I$290,'Job Number'!$A$2:$A$290,'Line Performance'!O$1,'Job Number'!$B$2:$B$290,'Line Performance'!$C48,'Job Number'!$E$2:$E$290,'Line Performance'!$A$47),"")</f>
        <v/>
      </c>
      <c r="P48" s="11" t="str">
        <f>IFERROR($C$47/SUMIFS('Job Number'!$I$2:$I$290,'Job Number'!$A$2:$A$290,'Line Performance'!P$1,'Job Number'!$B$2:$B$290,'Line Performance'!$C48,'Job Number'!$E$2:$E$290,'Line Performance'!$A$47),"")</f>
        <v/>
      </c>
      <c r="Q48" s="11" t="str">
        <f>IFERROR($C$47/SUMIFS('Job Number'!$I$2:$I$290,'Job Number'!$A$2:$A$290,'Line Performance'!Q$1,'Job Number'!$B$2:$B$290,'Line Performance'!$C48,'Job Number'!$E$2:$E$290,'Line Performance'!$A$47),"")</f>
        <v/>
      </c>
      <c r="R48" s="11" t="str">
        <f>IFERROR($C$47/SUMIFS('Job Number'!$I$2:$I$290,'Job Number'!$A$2:$A$290,'Line Performance'!R$1,'Job Number'!$B$2:$B$290,'Line Performance'!$C48,'Job Number'!$E$2:$E$290,'Line Performance'!$A$47),"")</f>
        <v/>
      </c>
      <c r="S48" s="11" t="str">
        <f>IFERROR($C$47/SUMIFS('Job Number'!$I$2:$I$290,'Job Number'!$A$2:$A$290,'Line Performance'!S$1,'Job Number'!$B$2:$B$290,'Line Performance'!$C48,'Job Number'!$E$2:$E$290,'Line Performance'!$A$47),"")</f>
        <v/>
      </c>
      <c r="T48" s="11" t="str">
        <f>IFERROR($C$47/SUMIFS('Job Number'!$I$2:$I$290,'Job Number'!$A$2:$A$290,'Line Performance'!T$1,'Job Number'!$B$2:$B$290,'Line Performance'!$C48,'Job Number'!$E$2:$E$290,'Line Performance'!$A$47),"")</f>
        <v/>
      </c>
      <c r="U48" s="11" t="str">
        <f>IFERROR($C$47/SUMIFS('Job Number'!$I$2:$I$290,'Job Number'!$A$2:$A$290,'Line Performance'!U$1,'Job Number'!$B$2:$B$290,'Line Performance'!$C48,'Job Number'!$E$2:$E$290,'Line Performance'!$A$47),"")</f>
        <v/>
      </c>
      <c r="V48" s="11" t="str">
        <f>IFERROR($C$47/SUMIFS('Job Number'!$I$2:$I$290,'Job Number'!$A$2:$A$290,'Line Performance'!V$1,'Job Number'!$B$2:$B$290,'Line Performance'!$C48,'Job Number'!$E$2:$E$290,'Line Performance'!$A$47),"")</f>
        <v/>
      </c>
      <c r="W48" s="11" t="str">
        <f>IFERROR($C$47/SUMIFS('Job Number'!$I$2:$I$290,'Job Number'!$A$2:$A$290,'Line Performance'!W$1,'Job Number'!$B$2:$B$290,'Line Performance'!$C48,'Job Number'!$E$2:$E$290,'Line Performance'!$A$47),"")</f>
        <v/>
      </c>
      <c r="X48" s="11" t="str">
        <f>IFERROR($C$47/SUMIFS('Job Number'!$I$2:$I$290,'Job Number'!$A$2:$A$290,'Line Performance'!X$1,'Job Number'!$B$2:$B$290,'Line Performance'!$C48,'Job Number'!$E$2:$E$290,'Line Performance'!$A$47),"")</f>
        <v/>
      </c>
      <c r="Y48" s="11" t="str">
        <f>IFERROR($C$47/SUMIFS('Job Number'!$I$2:$I$290,'Job Number'!$A$2:$A$290,'Line Performance'!Y$1,'Job Number'!$B$2:$B$290,'Line Performance'!$C48,'Job Number'!$E$2:$E$290,'Line Performance'!$A$47),"")</f>
        <v/>
      </c>
      <c r="Z48" s="11" t="str">
        <f>IFERROR($C$47/SUMIFS('Job Number'!$I$2:$I$290,'Job Number'!$A$2:$A$290,'Line Performance'!Z$1,'Job Number'!$B$2:$B$290,'Line Performance'!$C48,'Job Number'!$E$2:$E$290,'Line Performance'!$A$47),"")</f>
        <v/>
      </c>
      <c r="AA48" s="11" t="str">
        <f>IFERROR($C$47/SUMIFS('Job Number'!$I$2:$I$290,'Job Number'!$A$2:$A$290,'Line Performance'!AA$1,'Job Number'!$B$2:$B$290,'Line Performance'!$C48,'Job Number'!$E$2:$E$290,'Line Performance'!$A$47),"")</f>
        <v/>
      </c>
      <c r="AB48" s="11">
        <f>IFERROR($C$47/SUMIFS('Job Number'!$I$2:$I$290,'Job Number'!$A$2:$A$290,'Line Performance'!AB$1,'Job Number'!$B$2:$B$290,'Line Performance'!$C48,'Job Number'!$E$2:$E$290,'Line Performance'!$A$47),"")</f>
        <v>14.5454545454545</v>
      </c>
      <c r="AC48" s="11">
        <f>IFERROR($C$47/SUMIFS('Job Number'!$I$2:$I$290,'Job Number'!$A$2:$A$290,'Line Performance'!AC$1,'Job Number'!$B$2:$B$290,'Line Performance'!$C48,'Job Number'!$E$2:$E$290,'Line Performance'!$A$47),"")</f>
        <v>6.66666666666667</v>
      </c>
      <c r="AD48" s="11">
        <f>IFERROR($C$47/SUMIFS('Job Number'!$I$2:$I$290,'Job Number'!$A$2:$A$290,'Line Performance'!AD$1,'Job Number'!$B$2:$B$290,'Line Performance'!$C48,'Job Number'!$E$2:$E$290,'Line Performance'!$A$47),"")</f>
        <v>32</v>
      </c>
      <c r="AE48" s="11" t="str">
        <f>IFERROR($C$47/SUMIFS('Job Number'!$I$2:$I$290,'Job Number'!$A$2:$A$290,'Line Performance'!AE$1,'Job Number'!$B$2:$B$290,'Line Performance'!$C48,'Job Number'!$E$2:$E$290,'Line Performance'!$A$47),"")</f>
        <v/>
      </c>
      <c r="AF48" s="11" t="str">
        <f>IFERROR($C$47/SUMIFS('Job Number'!$I$2:$I$290,'Job Number'!$A$2:$A$290,'Line Performance'!AF$1,'Job Number'!$B$2:$B$290,'Line Performance'!$C48,'Job Number'!$E$2:$E$290,'Line Performance'!$A$47),"")</f>
        <v/>
      </c>
      <c r="AG48" s="11" t="str">
        <f>IFERROR($C$47/SUMIFS('Job Number'!$I$2:$I$290,'Job Number'!$A$2:$A$290,'Line Performance'!AG$1,'Job Number'!$B$2:$B$290,'Line Performance'!$C48,'Job Number'!$E$2:$E$290,'Line Performance'!$A$47),"")</f>
        <v/>
      </c>
      <c r="AH48" s="11" t="str">
        <f>IFERROR($C$47/SUMIFS('Job Number'!$I$2:$I$290,'Job Number'!$A$2:$A$290,'Line Performance'!AH$1,'Job Number'!$B$2:$B$290,'Line Performance'!$C48,'Job Number'!$E$2:$E$290,'Line Performance'!$A$47),"")</f>
        <v/>
      </c>
      <c r="AI48" s="11" t="str">
        <f>IFERROR(#REF!/SUMIFS('Job Number'!#REF!,'Job Number'!$A$2:$A$290,'Line Performance'!AI$1,'Job Number'!$B$2:$B$290,'Line Performance'!$C48,'Job Number'!$E$2:$E$290,'Line Performance'!#REF!),"")</f>
        <v/>
      </c>
      <c r="AJ48" s="11" t="str">
        <f>IFERROR(#REF!/SUMIFS('Job Number'!#REF!,'Job Number'!$A$2:$A$290,'Line Performance'!AJ$1,'Job Number'!$B$2:$B$290,'Line Performance'!$C48,'Job Number'!$E$2:$E$290,'Line Performance'!#REF!),"")</f>
        <v/>
      </c>
      <c r="AK48" s="11" t="str">
        <f>IFERROR(#REF!/SUMIFS('Job Number'!#REF!,'Job Number'!$A$2:$A$290,'Line Performance'!AK$1,'Job Number'!$B$2:$B$290,'Line Performance'!$C48,'Job Number'!$E$2:$E$290,'Line Performance'!#REF!),"")</f>
        <v/>
      </c>
      <c r="AL48" s="11" t="str">
        <f>IFERROR(#REF!/SUMIFS('Job Number'!#REF!,'Job Number'!$A$2:$A$290,'Line Performance'!AL$1,'Job Number'!$B$2:$B$290,'Line Performance'!$C48,'Job Number'!$E$2:$E$290,'Line Performance'!#REF!),"")</f>
        <v/>
      </c>
    </row>
    <row r="49" customHeight="1" spans="2:38">
      <c r="B49" s="9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ht="18.75" customHeight="1" spans="1:34">
      <c r="A50" s="297" t="str">
        <f>'Line Output'!A50</f>
        <v>W03-25040027-Y</v>
      </c>
      <c r="B50" s="297" t="str">
        <f>'Line Output'!B50</f>
        <v>28#*2C+24#*2C+AL+D+</v>
      </c>
      <c r="C50" s="13">
        <f>IFERROR(VLOOKUP(A50,'FG TYPE'!$B:$D,3,FALSE),0)</f>
        <v>60</v>
      </c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customHeight="1" spans="2:38">
      <c r="B51" s="9">
        <f>IFERROR(SUM(D51:AG51)/COUNTIF(D51:AG51,"&gt;0"),0)</f>
        <v>0</v>
      </c>
      <c r="C51" s="12" t="str">
        <f>'Line Output'!C51</f>
        <v>Y01</v>
      </c>
      <c r="D51" s="11" t="str">
        <f>IFERROR($C$50/SUMIFS('Job Number'!$I$2:$I$290,'Job Number'!$A$2:$A$290,'Line Performance'!D$1,'Job Number'!$B$2:$B$290,'Line Performance'!$C51,'Job Number'!$E$2:$E$290,'Line Performance'!$A$50),"")</f>
        <v/>
      </c>
      <c r="E51" s="11" t="str">
        <f>IFERROR($C$50/SUMIFS('Job Number'!$I$2:$I$290,'Job Number'!$A$2:$A$290,'Line Performance'!E$1,'Job Number'!$B$2:$B$290,'Line Performance'!$C51,'Job Number'!$E$2:$E$290,'Line Performance'!$A$50),"")</f>
        <v/>
      </c>
      <c r="F51" s="11" t="str">
        <f>IFERROR($C$50/SUMIFS('Job Number'!$I$2:$I$290,'Job Number'!$A$2:$A$290,'Line Performance'!F$1,'Job Number'!$B$2:$B$290,'Line Performance'!$C51,'Job Number'!$E$2:$E$290,'Line Performance'!$A$50),"")</f>
        <v/>
      </c>
      <c r="G51" s="11" t="str">
        <f>IFERROR($C$50/SUMIFS('Job Number'!$I$2:$I$290,'Job Number'!$A$2:$A$290,'Line Performance'!G$1,'Job Number'!$B$2:$B$290,'Line Performance'!$C51,'Job Number'!$E$2:$E$290,'Line Performance'!$A$50),"")</f>
        <v/>
      </c>
      <c r="H51" s="11" t="str">
        <f>IFERROR($C$50/SUMIFS('Job Number'!$I$2:$I$290,'Job Number'!$A$2:$A$290,'Line Performance'!H$1,'Job Number'!$B$2:$B$290,'Line Performance'!$C51,'Job Number'!$E$2:$E$290,'Line Performance'!$A$50),"")</f>
        <v/>
      </c>
      <c r="I51" s="11" t="str">
        <f>IFERROR($C$50/SUMIFS('Job Number'!$I$2:$I$290,'Job Number'!$A$2:$A$290,'Line Performance'!I$1,'Job Number'!$B$2:$B$290,'Line Performance'!$C51,'Job Number'!$E$2:$E$290,'Line Performance'!$A$50),"")</f>
        <v/>
      </c>
      <c r="J51" s="11" t="str">
        <f>IFERROR($C$50/SUMIFS('Job Number'!$I$2:$I$290,'Job Number'!$A$2:$A$290,'Line Performance'!J$1,'Job Number'!$B$2:$B$290,'Line Performance'!$C51,'Job Number'!$E$2:$E$290,'Line Performance'!$A$50),"")</f>
        <v/>
      </c>
      <c r="K51" s="11" t="str">
        <f>IFERROR($C$50/SUMIFS('Job Number'!$I$2:$I$290,'Job Number'!$A$2:$A$290,'Line Performance'!K$1,'Job Number'!$B$2:$B$290,'Line Performance'!$C51,'Job Number'!$E$2:$E$290,'Line Performance'!$A$50),"")</f>
        <v/>
      </c>
      <c r="L51" s="11" t="str">
        <f>IFERROR($C$50/SUMIFS('Job Number'!$I$2:$I$290,'Job Number'!$A$2:$A$290,'Line Performance'!L$1,'Job Number'!$B$2:$B$290,'Line Performance'!$C51,'Job Number'!$E$2:$E$290,'Line Performance'!$A$50),"")</f>
        <v/>
      </c>
      <c r="M51" s="11" t="str">
        <f>IFERROR($C$50/SUMIFS('Job Number'!$I$2:$I$290,'Job Number'!$A$2:$A$290,'Line Performance'!M$1,'Job Number'!$B$2:$B$290,'Line Performance'!$C51,'Job Number'!$E$2:$E$290,'Line Performance'!$A$50),"")</f>
        <v/>
      </c>
      <c r="N51" s="11" t="str">
        <f>IFERROR($C$50/SUMIFS('Job Number'!$I$2:$I$290,'Job Number'!$A$2:$A$290,'Line Performance'!N$1,'Job Number'!$B$2:$B$290,'Line Performance'!$C51,'Job Number'!$E$2:$E$290,'Line Performance'!$A$50),"")</f>
        <v/>
      </c>
      <c r="O51" s="11" t="str">
        <f>IFERROR($C$50/SUMIFS('Job Number'!$I$2:$I$290,'Job Number'!$A$2:$A$290,'Line Performance'!O$1,'Job Number'!$B$2:$B$290,'Line Performance'!$C51,'Job Number'!$E$2:$E$290,'Line Performance'!$A$50),"")</f>
        <v/>
      </c>
      <c r="P51" s="11" t="str">
        <f>IFERROR($C$50/SUMIFS('Job Number'!$I$2:$I$290,'Job Number'!$A$2:$A$290,'Line Performance'!P$1,'Job Number'!$B$2:$B$290,'Line Performance'!$C51,'Job Number'!$E$2:$E$290,'Line Performance'!$A$50),"")</f>
        <v/>
      </c>
      <c r="Q51" s="11" t="str">
        <f>IFERROR($C$50/SUMIFS('Job Number'!$I$2:$I$290,'Job Number'!$A$2:$A$290,'Line Performance'!Q$1,'Job Number'!$B$2:$B$290,'Line Performance'!$C51,'Job Number'!$E$2:$E$290,'Line Performance'!$A$50),"")</f>
        <v/>
      </c>
      <c r="R51" s="11" t="str">
        <f>IFERROR($C$50/SUMIFS('Job Number'!$I$2:$I$290,'Job Number'!$A$2:$A$290,'Line Performance'!R$1,'Job Number'!$B$2:$B$290,'Line Performance'!$C51,'Job Number'!$E$2:$E$290,'Line Performance'!$A$50),"")</f>
        <v/>
      </c>
      <c r="S51" s="11" t="str">
        <f>IFERROR($C$50/SUMIFS('Job Number'!$I$2:$I$290,'Job Number'!$A$2:$A$290,'Line Performance'!S$1,'Job Number'!$B$2:$B$290,'Line Performance'!$C51,'Job Number'!$E$2:$E$290,'Line Performance'!$A$50),"")</f>
        <v/>
      </c>
      <c r="T51" s="11" t="str">
        <f>IFERROR($C$50/SUMIFS('Job Number'!$I$2:$I$290,'Job Number'!$A$2:$A$290,'Line Performance'!T$1,'Job Number'!$B$2:$B$290,'Line Performance'!$C51,'Job Number'!$E$2:$E$290,'Line Performance'!$A$50),"")</f>
        <v/>
      </c>
      <c r="U51" s="11" t="str">
        <f>IFERROR($C$50/SUMIFS('Job Number'!$I$2:$I$290,'Job Number'!$A$2:$A$290,'Line Performance'!U$1,'Job Number'!$B$2:$B$290,'Line Performance'!$C51,'Job Number'!$E$2:$E$290,'Line Performance'!$A$50),"")</f>
        <v/>
      </c>
      <c r="V51" s="11" t="str">
        <f>IFERROR($C$50/SUMIFS('Job Number'!$I$2:$I$290,'Job Number'!$A$2:$A$290,'Line Performance'!V$1,'Job Number'!$B$2:$B$290,'Line Performance'!$C51,'Job Number'!$E$2:$E$290,'Line Performance'!$A$50),"")</f>
        <v/>
      </c>
      <c r="W51" s="11" t="str">
        <f>IFERROR($C$50/SUMIFS('Job Number'!$I$2:$I$290,'Job Number'!$A$2:$A$290,'Line Performance'!W$1,'Job Number'!$B$2:$B$290,'Line Performance'!$C51,'Job Number'!$E$2:$E$290,'Line Performance'!$A$50),"")</f>
        <v/>
      </c>
      <c r="X51" s="11" t="str">
        <f>IFERROR($C$50/SUMIFS('Job Number'!$I$2:$I$290,'Job Number'!$A$2:$A$290,'Line Performance'!X$1,'Job Number'!$B$2:$B$290,'Line Performance'!$C51,'Job Number'!$E$2:$E$290,'Line Performance'!$A$50),"")</f>
        <v/>
      </c>
      <c r="Y51" s="11" t="str">
        <f>IFERROR($C$50/SUMIFS('Job Number'!$I$2:$I$290,'Job Number'!$A$2:$A$290,'Line Performance'!Y$1,'Job Number'!$B$2:$B$290,'Line Performance'!$C51,'Job Number'!$E$2:$E$290,'Line Performance'!$A$50),"")</f>
        <v/>
      </c>
      <c r="Z51" s="11" t="str">
        <f>IFERROR($C$50/SUMIFS('Job Number'!$I$2:$I$290,'Job Number'!$A$2:$A$290,'Line Performance'!Z$1,'Job Number'!$B$2:$B$290,'Line Performance'!$C51,'Job Number'!$E$2:$E$290,'Line Performance'!$A$50),"")</f>
        <v/>
      </c>
      <c r="AA51" s="11" t="str">
        <f>IFERROR($C$50/SUMIFS('Job Number'!$I$2:$I$290,'Job Number'!$A$2:$A$290,'Line Performance'!AA$1,'Job Number'!$B$2:$B$290,'Line Performance'!$C51,'Job Number'!$E$2:$E$290,'Line Performance'!$A$50),"")</f>
        <v/>
      </c>
      <c r="AB51" s="11" t="str">
        <f>IFERROR($C$50/SUMIFS('Job Number'!$I$2:$I$290,'Job Number'!$A$2:$A$290,'Line Performance'!AB$1,'Job Number'!$B$2:$B$290,'Line Performance'!$C51,'Job Number'!$E$2:$E$290,'Line Performance'!$A$50),"")</f>
        <v/>
      </c>
      <c r="AC51" s="11" t="str">
        <f>IFERROR($C$50/SUMIFS('Job Number'!$I$2:$I$290,'Job Number'!$A$2:$A$290,'Line Performance'!AC$1,'Job Number'!$B$2:$B$290,'Line Performance'!$C51,'Job Number'!$E$2:$E$290,'Line Performance'!$A$50),"")</f>
        <v/>
      </c>
      <c r="AD51" s="11" t="str">
        <f>IFERROR($C$50/SUMIFS('Job Number'!$I$2:$I$290,'Job Number'!$A$2:$A$290,'Line Performance'!AD$1,'Job Number'!$B$2:$B$290,'Line Performance'!$C51,'Job Number'!$E$2:$E$290,'Line Performance'!$A$50),"")</f>
        <v/>
      </c>
      <c r="AE51" s="11" t="str">
        <f>IFERROR($C$50/SUMIFS('Job Number'!$I$2:$I$290,'Job Number'!$A$2:$A$290,'Line Performance'!AE$1,'Job Number'!$B$2:$B$290,'Line Performance'!$C51,'Job Number'!$E$2:$E$290,'Line Performance'!$A$50),"")</f>
        <v/>
      </c>
      <c r="AF51" s="11" t="str">
        <f>IFERROR($C$50/SUMIFS('Job Number'!$I$2:$I$290,'Job Number'!$A$2:$A$290,'Line Performance'!AF$1,'Job Number'!$B$2:$B$290,'Line Performance'!$C51,'Job Number'!$E$2:$E$290,'Line Performance'!$A$50),"")</f>
        <v/>
      </c>
      <c r="AG51" s="11" t="str">
        <f>IFERROR($C$50/SUMIFS('Job Number'!$I$2:$I$290,'Job Number'!$A$2:$A$290,'Line Performance'!AG$1,'Job Number'!$B$2:$B$290,'Line Performance'!$C51,'Job Number'!$E$2:$E$290,'Line Performance'!$A$50),"")</f>
        <v/>
      </c>
      <c r="AH51" s="11" t="str">
        <f>IFERROR($C$50/SUMIFS('Job Number'!$I$2:$I$290,'Job Number'!$A$2:$A$290,'Line Performance'!AH$1,'Job Number'!$B$2:$B$290,'Line Performance'!$C51,'Job Number'!$E$2:$E$290,'Line Performance'!$A$50),"")</f>
        <v/>
      </c>
      <c r="AI51" s="11" t="str">
        <f>IFERROR(#REF!/SUMIFS('Job Number'!#REF!,'Job Number'!$A$2:$A$290,'Line Performance'!AI$1,'Job Number'!$B$2:$B$290,'Line Performance'!$C51,'Job Number'!$E$2:$E$290,'Line Performance'!#REF!),"")</f>
        <v/>
      </c>
      <c r="AJ51" s="11" t="str">
        <f>IFERROR(#REF!/SUMIFS('Job Number'!#REF!,'Job Number'!$A$2:$A$290,'Line Performance'!AJ$1,'Job Number'!$B$2:$B$290,'Line Performance'!$C51,'Job Number'!$E$2:$E$290,'Line Performance'!#REF!),"")</f>
        <v/>
      </c>
      <c r="AK51" s="11" t="str">
        <f>IFERROR(#REF!/SUMIFS('Job Number'!#REF!,'Job Number'!$A$2:$A$290,'Line Performance'!AK$1,'Job Number'!$B$2:$B$290,'Line Performance'!$C51,'Job Number'!$E$2:$E$290,'Line Performance'!#REF!),"")</f>
        <v/>
      </c>
      <c r="AL51" s="11" t="str">
        <f>IFERROR(#REF!/SUMIFS('Job Number'!#REF!,'Job Number'!$A$2:$A$290,'Line Performance'!AL$1,'Job Number'!$B$2:$B$290,'Line Performance'!$C51,'Job Number'!$E$2:$E$290,'Line Performance'!#REF!),"")</f>
        <v/>
      </c>
    </row>
    <row r="52" customHeight="1" spans="2:38">
      <c r="B52" s="9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ht="18.75" customHeight="1" spans="1:34">
      <c r="A53" s="297" t="str">
        <f>'Line Output'!A53</f>
        <v>W03-25040028-Y</v>
      </c>
      <c r="B53" s="297" t="str">
        <f>'Line Output'!B53</f>
        <v>28#*2C+24#*2C+AL+D+</v>
      </c>
      <c r="C53" s="13">
        <f>IFERROR(VLOOKUP(A53,'FG TYPE'!$B:$D,3,FALSE),0)</f>
        <v>60</v>
      </c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customHeight="1" spans="2:38">
      <c r="B54" s="9">
        <f>IFERROR(SUM(D54:AG54)/COUNTIF(D54:AG54,"&gt;0"),0)</f>
        <v>10</v>
      </c>
      <c r="C54" s="12" t="str">
        <f>'Line Output'!C54</f>
        <v>Y01</v>
      </c>
      <c r="D54" s="11" t="str">
        <f>IFERROR($C$53/SUMIFS('Job Number'!$I$2:$I$290,'Job Number'!$A$2:$A$290,'Line Performance'!D$1,'Job Number'!$B$2:$B$290,'Line Performance'!$C54,'Job Number'!$E$2:$E$290,'Line Performance'!$A$53),"")</f>
        <v/>
      </c>
      <c r="E54" s="11" t="str">
        <f>IFERROR($C$53/SUMIFS('Job Number'!$I$2:$I$290,'Job Number'!$A$2:$A$290,'Line Performance'!E$1,'Job Number'!$B$2:$B$290,'Line Performance'!$C54,'Job Number'!$E$2:$E$290,'Line Performance'!$A$53),"")</f>
        <v/>
      </c>
      <c r="F54" s="11" t="str">
        <f>IFERROR($C$53/SUMIFS('Job Number'!$I$2:$I$290,'Job Number'!$A$2:$A$290,'Line Performance'!F$1,'Job Number'!$B$2:$B$290,'Line Performance'!$C54,'Job Number'!$E$2:$E$290,'Line Performance'!$A$53),"")</f>
        <v/>
      </c>
      <c r="G54" s="11" t="str">
        <f>IFERROR($C$53/SUMIFS('Job Number'!$I$2:$I$290,'Job Number'!$A$2:$A$290,'Line Performance'!G$1,'Job Number'!$B$2:$B$290,'Line Performance'!$C54,'Job Number'!$E$2:$E$290,'Line Performance'!$A$53),"")</f>
        <v/>
      </c>
      <c r="H54" s="11" t="str">
        <f>IFERROR($C$53/SUMIFS('Job Number'!$I$2:$I$290,'Job Number'!$A$2:$A$290,'Line Performance'!H$1,'Job Number'!$B$2:$B$290,'Line Performance'!$C54,'Job Number'!$E$2:$E$290,'Line Performance'!$A$53),"")</f>
        <v/>
      </c>
      <c r="I54" s="11" t="str">
        <f>IFERROR($C$53/SUMIFS('Job Number'!$I$2:$I$290,'Job Number'!$A$2:$A$290,'Line Performance'!I$1,'Job Number'!$B$2:$B$290,'Line Performance'!$C54,'Job Number'!$E$2:$E$290,'Line Performance'!$A$53),"")</f>
        <v/>
      </c>
      <c r="J54" s="11" t="str">
        <f>IFERROR($C$53/SUMIFS('Job Number'!$I$2:$I$290,'Job Number'!$A$2:$A$290,'Line Performance'!J$1,'Job Number'!$B$2:$B$290,'Line Performance'!$C54,'Job Number'!$E$2:$E$290,'Line Performance'!$A$53),"")</f>
        <v/>
      </c>
      <c r="K54" s="11" t="str">
        <f>IFERROR($C$53/SUMIFS('Job Number'!$I$2:$I$290,'Job Number'!$A$2:$A$290,'Line Performance'!K$1,'Job Number'!$B$2:$B$290,'Line Performance'!$C54,'Job Number'!$E$2:$E$290,'Line Performance'!$A$53),"")</f>
        <v/>
      </c>
      <c r="L54" s="11" t="str">
        <f>IFERROR($C$53/SUMIFS('Job Number'!$I$2:$I$290,'Job Number'!$A$2:$A$290,'Line Performance'!L$1,'Job Number'!$B$2:$B$290,'Line Performance'!$C54,'Job Number'!$E$2:$E$290,'Line Performance'!$A$53),"")</f>
        <v/>
      </c>
      <c r="M54" s="11" t="str">
        <f>IFERROR($C$53/SUMIFS('Job Number'!$I$2:$I$290,'Job Number'!$A$2:$A$290,'Line Performance'!M$1,'Job Number'!$B$2:$B$290,'Line Performance'!$C54,'Job Number'!$E$2:$E$290,'Line Performance'!$A$53),"")</f>
        <v/>
      </c>
      <c r="N54" s="11" t="str">
        <f>IFERROR($C$53/SUMIFS('Job Number'!$I$2:$I$290,'Job Number'!$A$2:$A$290,'Line Performance'!N$1,'Job Number'!$B$2:$B$290,'Line Performance'!$C54,'Job Number'!$E$2:$E$290,'Line Performance'!$A$53),"")</f>
        <v/>
      </c>
      <c r="O54" s="11" t="str">
        <f>IFERROR($C$53/SUMIFS('Job Number'!$I$2:$I$290,'Job Number'!$A$2:$A$290,'Line Performance'!O$1,'Job Number'!$B$2:$B$290,'Line Performance'!$C54,'Job Number'!$E$2:$E$290,'Line Performance'!$A$53),"")</f>
        <v/>
      </c>
      <c r="P54" s="11">
        <f>IFERROR($C$53/SUMIFS('Job Number'!$I$2:$I$290,'Job Number'!$A$2:$A$290,'Line Performance'!P$1,'Job Number'!$B$2:$B$290,'Line Performance'!$C54,'Job Number'!$E$2:$E$290,'Line Performance'!$A$53),"")</f>
        <v>10</v>
      </c>
      <c r="Q54" s="11" t="str">
        <f>IFERROR($C$53/SUMIFS('Job Number'!$I$2:$I$290,'Job Number'!$A$2:$A$290,'Line Performance'!Q$1,'Job Number'!$B$2:$B$290,'Line Performance'!$C54,'Job Number'!$E$2:$E$290,'Line Performance'!$A$53),"")</f>
        <v/>
      </c>
      <c r="R54" s="11" t="str">
        <f>IFERROR($C$53/SUMIFS('Job Number'!$I$2:$I$290,'Job Number'!$A$2:$A$290,'Line Performance'!R$1,'Job Number'!$B$2:$B$290,'Line Performance'!$C54,'Job Number'!$E$2:$E$290,'Line Performance'!$A$53),"")</f>
        <v/>
      </c>
      <c r="S54" s="11" t="str">
        <f>IFERROR($C$53/SUMIFS('Job Number'!$I$2:$I$290,'Job Number'!$A$2:$A$290,'Line Performance'!S$1,'Job Number'!$B$2:$B$290,'Line Performance'!$C54,'Job Number'!$E$2:$E$290,'Line Performance'!$A$53),"")</f>
        <v/>
      </c>
      <c r="T54" s="11" t="str">
        <f>IFERROR($C$53/SUMIFS('Job Number'!$I$2:$I$290,'Job Number'!$A$2:$A$290,'Line Performance'!T$1,'Job Number'!$B$2:$B$290,'Line Performance'!$C54,'Job Number'!$E$2:$E$290,'Line Performance'!$A$53),"")</f>
        <v/>
      </c>
      <c r="U54" s="11" t="str">
        <f>IFERROR($C$53/SUMIFS('Job Number'!$I$2:$I$290,'Job Number'!$A$2:$A$290,'Line Performance'!U$1,'Job Number'!$B$2:$B$290,'Line Performance'!$C54,'Job Number'!$E$2:$E$290,'Line Performance'!$A$53),"")</f>
        <v/>
      </c>
      <c r="V54" s="11" t="str">
        <f>IFERROR($C$53/SUMIFS('Job Number'!$I$2:$I$290,'Job Number'!$A$2:$A$290,'Line Performance'!V$1,'Job Number'!$B$2:$B$290,'Line Performance'!$C54,'Job Number'!$E$2:$E$290,'Line Performance'!$A$53),"")</f>
        <v/>
      </c>
      <c r="W54" s="11" t="str">
        <f>IFERROR($C$53/SUMIFS('Job Number'!$I$2:$I$290,'Job Number'!$A$2:$A$290,'Line Performance'!W$1,'Job Number'!$B$2:$B$290,'Line Performance'!$C54,'Job Number'!$E$2:$E$290,'Line Performance'!$A$53),"")</f>
        <v/>
      </c>
      <c r="X54" s="11" t="str">
        <f>IFERROR($C$53/SUMIFS('Job Number'!$I$2:$I$290,'Job Number'!$A$2:$A$290,'Line Performance'!X$1,'Job Number'!$B$2:$B$290,'Line Performance'!$C54,'Job Number'!$E$2:$E$290,'Line Performance'!$A$53),"")</f>
        <v/>
      </c>
      <c r="Y54" s="11" t="str">
        <f>IFERROR($C$53/SUMIFS('Job Number'!$I$2:$I$290,'Job Number'!$A$2:$A$290,'Line Performance'!Y$1,'Job Number'!$B$2:$B$290,'Line Performance'!$C54,'Job Number'!$E$2:$E$290,'Line Performance'!$A$53),"")</f>
        <v/>
      </c>
      <c r="Z54" s="11" t="str">
        <f>IFERROR($C$53/SUMIFS('Job Number'!$I$2:$I$290,'Job Number'!$A$2:$A$290,'Line Performance'!Z$1,'Job Number'!$B$2:$B$290,'Line Performance'!$C54,'Job Number'!$E$2:$E$290,'Line Performance'!$A$53),"")</f>
        <v/>
      </c>
      <c r="AA54" s="11" t="str">
        <f>IFERROR($C$53/SUMIFS('Job Number'!$I$2:$I$290,'Job Number'!$A$2:$A$290,'Line Performance'!AA$1,'Job Number'!$B$2:$B$290,'Line Performance'!$C54,'Job Number'!$E$2:$E$290,'Line Performance'!$A$53),"")</f>
        <v/>
      </c>
      <c r="AB54" s="11" t="str">
        <f>IFERROR($C$53/SUMIFS('Job Number'!$I$2:$I$290,'Job Number'!$A$2:$A$290,'Line Performance'!AB$1,'Job Number'!$B$2:$B$290,'Line Performance'!$C54,'Job Number'!$E$2:$E$290,'Line Performance'!$A$53),"")</f>
        <v/>
      </c>
      <c r="AC54" s="11" t="str">
        <f>IFERROR($C$53/SUMIFS('Job Number'!$I$2:$I$290,'Job Number'!$A$2:$A$290,'Line Performance'!AC$1,'Job Number'!$B$2:$B$290,'Line Performance'!$C54,'Job Number'!$E$2:$E$290,'Line Performance'!$A$53),"")</f>
        <v/>
      </c>
      <c r="AD54" s="11" t="str">
        <f>IFERROR($C$53/SUMIFS('Job Number'!$I$2:$I$290,'Job Number'!$A$2:$A$290,'Line Performance'!AD$1,'Job Number'!$B$2:$B$290,'Line Performance'!$C54,'Job Number'!$E$2:$E$290,'Line Performance'!$A$53),"")</f>
        <v/>
      </c>
      <c r="AE54" s="11" t="str">
        <f>IFERROR($C$53/SUMIFS('Job Number'!$I$2:$I$290,'Job Number'!$A$2:$A$290,'Line Performance'!AE$1,'Job Number'!$B$2:$B$290,'Line Performance'!$C54,'Job Number'!$E$2:$E$290,'Line Performance'!$A$53),"")</f>
        <v/>
      </c>
      <c r="AF54" s="11" t="str">
        <f>IFERROR($C$53/SUMIFS('Job Number'!$I$2:$I$290,'Job Number'!$A$2:$A$290,'Line Performance'!AF$1,'Job Number'!$B$2:$B$290,'Line Performance'!$C54,'Job Number'!$E$2:$E$290,'Line Performance'!$A$53),"")</f>
        <v/>
      </c>
      <c r="AG54" s="11" t="str">
        <f>IFERROR($C$53/SUMIFS('Job Number'!$I$2:$I$290,'Job Number'!$A$2:$A$290,'Line Performance'!AG$1,'Job Number'!$B$2:$B$290,'Line Performance'!$C54,'Job Number'!$E$2:$E$290,'Line Performance'!$A$53),"")</f>
        <v/>
      </c>
      <c r="AH54" s="11" t="str">
        <f>IFERROR($C$53/SUMIFS('Job Number'!$I$2:$I$290,'Job Number'!$A$2:$A$290,'Line Performance'!AH$1,'Job Number'!$B$2:$B$290,'Line Performance'!$C54,'Job Number'!$E$2:$E$290,'Line Performance'!$A$53),"")</f>
        <v/>
      </c>
      <c r="AI54" s="11" t="str">
        <f>IFERROR(#REF!/SUMIFS('Job Number'!#REF!,'Job Number'!$A$2:$A$290,'Line Performance'!AI$1,'Job Number'!$B$2:$B$290,'Line Performance'!$C54,'Job Number'!$E$2:$E$290,'Line Performance'!#REF!),"")</f>
        <v/>
      </c>
      <c r="AJ54" s="11" t="str">
        <f>IFERROR(#REF!/SUMIFS('Job Number'!#REF!,'Job Number'!$A$2:$A$290,'Line Performance'!AJ$1,'Job Number'!$B$2:$B$290,'Line Performance'!$C54,'Job Number'!$E$2:$E$290,'Line Performance'!#REF!),"")</f>
        <v/>
      </c>
      <c r="AK54" s="11" t="str">
        <f>IFERROR(#REF!/SUMIFS('Job Number'!#REF!,'Job Number'!$A$2:$A$290,'Line Performance'!AK$1,'Job Number'!$B$2:$B$290,'Line Performance'!$C54,'Job Number'!$E$2:$E$290,'Line Performance'!#REF!),"")</f>
        <v/>
      </c>
      <c r="AL54" s="11" t="str">
        <f>IFERROR(#REF!/SUMIFS('Job Number'!#REF!,'Job Number'!$A$2:$A$290,'Line Performance'!AL$1,'Job Number'!$B$2:$B$290,'Line Performance'!$C54,'Job Number'!$E$2:$E$290,'Line Performance'!#REF!),"")</f>
        <v/>
      </c>
    </row>
    <row r="55" customHeight="1" spans="2:38">
      <c r="B55" s="9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ht="18.75" customHeight="1" spans="1:34">
      <c r="A56" s="297" t="str">
        <f>'Line Output'!A56</f>
        <v>W03-25040029-Y</v>
      </c>
      <c r="B56" s="297" t="str">
        <f>'Line Output'!B56</f>
        <v>28#*2C+24#*2C+AL+D+</v>
      </c>
      <c r="C56" s="13">
        <f>IFERROR(VLOOKUP(A56,'FG TYPE'!$B:$D,3,FALSE),0)</f>
        <v>60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customHeight="1" spans="2:38">
      <c r="B57" s="9">
        <f>IFERROR(SUM(D57:AG57)/COUNTIF(D57:AG57,"&gt;0"),0)</f>
        <v>0</v>
      </c>
      <c r="C57" s="12" t="str">
        <f>'Line Output'!C57</f>
        <v>Y01</v>
      </c>
      <c r="D57" s="11" t="str">
        <f>IFERROR($C$56/SUMIFS('Job Number'!$I$2:$I$290,'Job Number'!$A$2:$A$290,'Line Performance'!D$1,'Job Number'!$B$2:$B$290,'Line Performance'!$C57,'Job Number'!$E$2:$E$290,'Line Performance'!$A$56),"")</f>
        <v/>
      </c>
      <c r="E57" s="11" t="str">
        <f>IFERROR($C$56/SUMIFS('Job Number'!$I$2:$I$290,'Job Number'!$A$2:$A$290,'Line Performance'!E$1,'Job Number'!$B$2:$B$290,'Line Performance'!$C57,'Job Number'!$E$2:$E$290,'Line Performance'!$A$56),"")</f>
        <v/>
      </c>
      <c r="F57" s="11" t="str">
        <f>IFERROR($C$56/SUMIFS('Job Number'!$I$2:$I$290,'Job Number'!$A$2:$A$290,'Line Performance'!F$1,'Job Number'!$B$2:$B$290,'Line Performance'!$C57,'Job Number'!$E$2:$E$290,'Line Performance'!$A$56),"")</f>
        <v/>
      </c>
      <c r="G57" s="11" t="str">
        <f>IFERROR($C$56/SUMIFS('Job Number'!$I$2:$I$290,'Job Number'!$A$2:$A$290,'Line Performance'!G$1,'Job Number'!$B$2:$B$290,'Line Performance'!$C57,'Job Number'!$E$2:$E$290,'Line Performance'!$A$56),"")</f>
        <v/>
      </c>
      <c r="H57" s="11" t="str">
        <f>IFERROR($C$56/SUMIFS('Job Number'!$I$2:$I$290,'Job Number'!$A$2:$A$290,'Line Performance'!H$1,'Job Number'!$B$2:$B$290,'Line Performance'!$C57,'Job Number'!$E$2:$E$290,'Line Performance'!$A$56),"")</f>
        <v/>
      </c>
      <c r="I57" s="11" t="str">
        <f>IFERROR($C$56/SUMIFS('Job Number'!$I$2:$I$290,'Job Number'!$A$2:$A$290,'Line Performance'!I$1,'Job Number'!$B$2:$B$290,'Line Performance'!$C57,'Job Number'!$E$2:$E$290,'Line Performance'!$A$56),"")</f>
        <v/>
      </c>
      <c r="J57" s="11" t="str">
        <f>IFERROR($C$56/SUMIFS('Job Number'!$I$2:$I$290,'Job Number'!$A$2:$A$290,'Line Performance'!J$1,'Job Number'!$B$2:$B$290,'Line Performance'!$C57,'Job Number'!$E$2:$E$290,'Line Performance'!$A$56),"")</f>
        <v/>
      </c>
      <c r="K57" s="11" t="str">
        <f>IFERROR($C$56/SUMIFS('Job Number'!$I$2:$I$290,'Job Number'!$A$2:$A$290,'Line Performance'!K$1,'Job Number'!$B$2:$B$290,'Line Performance'!$C57,'Job Number'!$E$2:$E$290,'Line Performance'!$A$56),"")</f>
        <v/>
      </c>
      <c r="L57" s="11" t="str">
        <f>IFERROR($C$56/SUMIFS('Job Number'!$I$2:$I$290,'Job Number'!$A$2:$A$290,'Line Performance'!L$1,'Job Number'!$B$2:$B$290,'Line Performance'!$C57,'Job Number'!$E$2:$E$290,'Line Performance'!$A$56),"")</f>
        <v/>
      </c>
      <c r="M57" s="11" t="str">
        <f>IFERROR($C$56/SUMIFS('Job Number'!$I$2:$I$290,'Job Number'!$A$2:$A$290,'Line Performance'!M$1,'Job Number'!$B$2:$B$290,'Line Performance'!$C57,'Job Number'!$E$2:$E$290,'Line Performance'!$A$56),"")</f>
        <v/>
      </c>
      <c r="N57" s="11" t="str">
        <f>IFERROR($C$56/SUMIFS('Job Number'!$I$2:$I$290,'Job Number'!$A$2:$A$290,'Line Performance'!N$1,'Job Number'!$B$2:$B$290,'Line Performance'!$C57,'Job Number'!$E$2:$E$290,'Line Performance'!$A$56),"")</f>
        <v/>
      </c>
      <c r="O57" s="11" t="str">
        <f>IFERROR($C$56/SUMIFS('Job Number'!$I$2:$I$290,'Job Number'!$A$2:$A$290,'Line Performance'!O$1,'Job Number'!$B$2:$B$290,'Line Performance'!$C57,'Job Number'!$E$2:$E$290,'Line Performance'!$A$56),"")</f>
        <v/>
      </c>
      <c r="P57" s="11" t="str">
        <f>IFERROR($C$56/SUMIFS('Job Number'!$I$2:$I$290,'Job Number'!$A$2:$A$290,'Line Performance'!P$1,'Job Number'!$B$2:$B$290,'Line Performance'!$C57,'Job Number'!$E$2:$E$290,'Line Performance'!$A$56),"")</f>
        <v/>
      </c>
      <c r="Q57" s="11" t="str">
        <f>IFERROR($C$56/SUMIFS('Job Number'!$I$2:$I$290,'Job Number'!$A$2:$A$290,'Line Performance'!Q$1,'Job Number'!$B$2:$B$290,'Line Performance'!$C57,'Job Number'!$E$2:$E$290,'Line Performance'!$A$56),"")</f>
        <v/>
      </c>
      <c r="R57" s="11" t="str">
        <f>IFERROR($C$56/SUMIFS('Job Number'!$I$2:$I$290,'Job Number'!$A$2:$A$290,'Line Performance'!R$1,'Job Number'!$B$2:$B$290,'Line Performance'!$C57,'Job Number'!$E$2:$E$290,'Line Performance'!$A$56),"")</f>
        <v/>
      </c>
      <c r="S57" s="11" t="str">
        <f>IFERROR($C$56/SUMIFS('Job Number'!$I$2:$I$290,'Job Number'!$A$2:$A$290,'Line Performance'!S$1,'Job Number'!$B$2:$B$290,'Line Performance'!$C57,'Job Number'!$E$2:$E$290,'Line Performance'!$A$56),"")</f>
        <v/>
      </c>
      <c r="T57" s="11" t="str">
        <f>IFERROR($C$56/SUMIFS('Job Number'!$I$2:$I$290,'Job Number'!$A$2:$A$290,'Line Performance'!T$1,'Job Number'!$B$2:$B$290,'Line Performance'!$C57,'Job Number'!$E$2:$E$290,'Line Performance'!$A$56),"")</f>
        <v/>
      </c>
      <c r="U57" s="11" t="str">
        <f>IFERROR($C$56/SUMIFS('Job Number'!$I$2:$I$290,'Job Number'!$A$2:$A$290,'Line Performance'!U$1,'Job Number'!$B$2:$B$290,'Line Performance'!$C57,'Job Number'!$E$2:$E$290,'Line Performance'!$A$56),"")</f>
        <v/>
      </c>
      <c r="V57" s="11" t="str">
        <f>IFERROR($C$56/SUMIFS('Job Number'!$I$2:$I$290,'Job Number'!$A$2:$A$290,'Line Performance'!V$1,'Job Number'!$B$2:$B$290,'Line Performance'!$C57,'Job Number'!$E$2:$E$290,'Line Performance'!$A$56),"")</f>
        <v/>
      </c>
      <c r="W57" s="11" t="str">
        <f>IFERROR($C$56/SUMIFS('Job Number'!$I$2:$I$290,'Job Number'!$A$2:$A$290,'Line Performance'!W$1,'Job Number'!$B$2:$B$290,'Line Performance'!$C57,'Job Number'!$E$2:$E$290,'Line Performance'!$A$56),"")</f>
        <v/>
      </c>
      <c r="X57" s="11" t="str">
        <f>IFERROR($C$56/SUMIFS('Job Number'!$I$2:$I$290,'Job Number'!$A$2:$A$290,'Line Performance'!X$1,'Job Number'!$B$2:$B$290,'Line Performance'!$C57,'Job Number'!$E$2:$E$290,'Line Performance'!$A$56),"")</f>
        <v/>
      </c>
      <c r="Y57" s="11" t="str">
        <f>IFERROR($C$56/SUMIFS('Job Number'!$I$2:$I$290,'Job Number'!$A$2:$A$290,'Line Performance'!Y$1,'Job Number'!$B$2:$B$290,'Line Performance'!$C57,'Job Number'!$E$2:$E$290,'Line Performance'!$A$56),"")</f>
        <v/>
      </c>
      <c r="Z57" s="11" t="str">
        <f>IFERROR($C$56/SUMIFS('Job Number'!$I$2:$I$290,'Job Number'!$A$2:$A$290,'Line Performance'!Z$1,'Job Number'!$B$2:$B$290,'Line Performance'!$C57,'Job Number'!$E$2:$E$290,'Line Performance'!$A$56),"")</f>
        <v/>
      </c>
      <c r="AA57" s="11" t="str">
        <f>IFERROR($C$56/SUMIFS('Job Number'!$I$2:$I$290,'Job Number'!$A$2:$A$290,'Line Performance'!AA$1,'Job Number'!$B$2:$B$290,'Line Performance'!$C57,'Job Number'!$E$2:$E$290,'Line Performance'!$A$56),"")</f>
        <v/>
      </c>
      <c r="AB57" s="11" t="str">
        <f>IFERROR($C$56/SUMIFS('Job Number'!$I$2:$I$290,'Job Number'!$A$2:$A$290,'Line Performance'!AB$1,'Job Number'!$B$2:$B$290,'Line Performance'!$C57,'Job Number'!$E$2:$E$290,'Line Performance'!$A$56),"")</f>
        <v/>
      </c>
      <c r="AC57" s="11" t="str">
        <f>IFERROR($C$56/SUMIFS('Job Number'!$I$2:$I$290,'Job Number'!$A$2:$A$290,'Line Performance'!AC$1,'Job Number'!$B$2:$B$290,'Line Performance'!$C57,'Job Number'!$E$2:$E$290,'Line Performance'!$A$56),"")</f>
        <v/>
      </c>
      <c r="AD57" s="11" t="str">
        <f>IFERROR($C$56/SUMIFS('Job Number'!$I$2:$I$290,'Job Number'!$A$2:$A$290,'Line Performance'!AD$1,'Job Number'!$B$2:$B$290,'Line Performance'!$C57,'Job Number'!$E$2:$E$290,'Line Performance'!$A$56),"")</f>
        <v/>
      </c>
      <c r="AE57" s="11" t="str">
        <f>IFERROR($C$56/SUMIFS('Job Number'!$I$2:$I$290,'Job Number'!$A$2:$A$290,'Line Performance'!AE$1,'Job Number'!$B$2:$B$290,'Line Performance'!$C57,'Job Number'!$E$2:$E$290,'Line Performance'!$A$56),"")</f>
        <v/>
      </c>
      <c r="AF57" s="11" t="str">
        <f>IFERROR($C$56/SUMIFS('Job Number'!$I$2:$I$290,'Job Number'!$A$2:$A$290,'Line Performance'!AF$1,'Job Number'!$B$2:$B$290,'Line Performance'!$C57,'Job Number'!$E$2:$E$290,'Line Performance'!$A$56),"")</f>
        <v/>
      </c>
      <c r="AG57" s="11" t="str">
        <f>IFERROR($C$56/SUMIFS('Job Number'!$I$2:$I$290,'Job Number'!$A$2:$A$290,'Line Performance'!AG$1,'Job Number'!$B$2:$B$290,'Line Performance'!$C57,'Job Number'!$E$2:$E$290,'Line Performance'!$A$56),"")</f>
        <v/>
      </c>
      <c r="AH57" s="11" t="str">
        <f>IFERROR($C$56/SUMIFS('Job Number'!$I$2:$I$290,'Job Number'!$A$2:$A$290,'Line Performance'!AH$1,'Job Number'!$B$2:$B$290,'Line Performance'!$C57,'Job Number'!$E$2:$E$290,'Line Performance'!$A$56),"")</f>
        <v/>
      </c>
      <c r="AI57" s="11" t="str">
        <f>IFERROR(#REF!/SUMIFS('Job Number'!#REF!,'Job Number'!$A$2:$A$290,'Line Performance'!AI$1,'Job Number'!$B$2:$B$290,'Line Performance'!$C57,'Job Number'!$E$2:$E$290,'Line Performance'!#REF!),"")</f>
        <v/>
      </c>
      <c r="AJ57" s="11" t="str">
        <f>IFERROR(#REF!/SUMIFS('Job Number'!#REF!,'Job Number'!$A$2:$A$290,'Line Performance'!AJ$1,'Job Number'!$B$2:$B$290,'Line Performance'!$C57,'Job Number'!$E$2:$E$290,'Line Performance'!#REF!),"")</f>
        <v/>
      </c>
      <c r="AK57" s="11" t="str">
        <f>IFERROR(#REF!/SUMIFS('Job Number'!#REF!,'Job Number'!$A$2:$A$290,'Line Performance'!AK$1,'Job Number'!$B$2:$B$290,'Line Performance'!$C57,'Job Number'!$E$2:$E$290,'Line Performance'!#REF!),"")</f>
        <v/>
      </c>
      <c r="AL57" s="11" t="str">
        <f>IFERROR(#REF!/SUMIFS('Job Number'!#REF!,'Job Number'!$A$2:$A$290,'Line Performance'!AL$1,'Job Number'!$B$2:$B$290,'Line Performance'!$C57,'Job Number'!$E$2:$E$290,'Line Performance'!#REF!),"")</f>
        <v/>
      </c>
    </row>
    <row r="58" customHeight="1" spans="2:38">
      <c r="B58" s="9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ht="18.75" customHeight="1" spans="1:34">
      <c r="A59" s="297" t="str">
        <f>'Line Output'!A59</f>
        <v>W03-25040030-Y</v>
      </c>
      <c r="B59" s="297" t="str">
        <f>'Line Output'!B59</f>
        <v>28#*2C+24#*2C+AL+D+</v>
      </c>
      <c r="C59" s="13">
        <f>IFERROR(VLOOKUP(A59,'FG TYPE'!$B:$D,3,FALSE),0)</f>
        <v>60</v>
      </c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customHeight="1" spans="2:38">
      <c r="B60" s="9">
        <f>IFERROR(SUM(D60:AG60)/COUNTIF(D60:AG60,"&gt;0"),0)</f>
        <v>0</v>
      </c>
      <c r="C60" s="12" t="str">
        <f>'Line Output'!C60</f>
        <v>Y01</v>
      </c>
      <c r="D60" s="11" t="str">
        <f>IFERROR($C$59/SUMIFS('Job Number'!$I$2:$I$290,'Job Number'!$A$2:$A$290,'Line Performance'!D$1,'Job Number'!$B$2:$B$290,'Line Performance'!$C60,'Job Number'!$E$2:$E$290,'Line Performance'!$A$59),"")</f>
        <v/>
      </c>
      <c r="E60" s="11" t="str">
        <f>IFERROR($C$59/SUMIFS('Job Number'!$I$2:$I$290,'Job Number'!$A$2:$A$290,'Line Performance'!E$1,'Job Number'!$B$2:$B$290,'Line Performance'!$C60,'Job Number'!$E$2:$E$290,'Line Performance'!$A$59),"")</f>
        <v/>
      </c>
      <c r="F60" s="11" t="str">
        <f>IFERROR($C$59/SUMIFS('Job Number'!$I$2:$I$290,'Job Number'!$A$2:$A$290,'Line Performance'!F$1,'Job Number'!$B$2:$B$290,'Line Performance'!$C60,'Job Number'!$E$2:$E$290,'Line Performance'!$A$59),"")</f>
        <v/>
      </c>
      <c r="G60" s="11" t="str">
        <f>IFERROR($C$59/SUMIFS('Job Number'!$I$2:$I$290,'Job Number'!$A$2:$A$290,'Line Performance'!G$1,'Job Number'!$B$2:$B$290,'Line Performance'!$C60,'Job Number'!$E$2:$E$290,'Line Performance'!$A$59),"")</f>
        <v/>
      </c>
      <c r="H60" s="11" t="str">
        <f>IFERROR($C$59/SUMIFS('Job Number'!$I$2:$I$290,'Job Number'!$A$2:$A$290,'Line Performance'!H$1,'Job Number'!$B$2:$B$290,'Line Performance'!$C60,'Job Number'!$E$2:$E$290,'Line Performance'!$A$59),"")</f>
        <v/>
      </c>
      <c r="I60" s="11" t="str">
        <f>IFERROR($C$59/SUMIFS('Job Number'!$I$2:$I$290,'Job Number'!$A$2:$A$290,'Line Performance'!I$1,'Job Number'!$B$2:$B$290,'Line Performance'!$C60,'Job Number'!$E$2:$E$290,'Line Performance'!$A$59),"")</f>
        <v/>
      </c>
      <c r="J60" s="11" t="str">
        <f>IFERROR($C$59/SUMIFS('Job Number'!$I$2:$I$290,'Job Number'!$A$2:$A$290,'Line Performance'!J$1,'Job Number'!$B$2:$B$290,'Line Performance'!$C60,'Job Number'!$E$2:$E$290,'Line Performance'!$A$59),"")</f>
        <v/>
      </c>
      <c r="K60" s="11" t="str">
        <f>IFERROR($C$59/SUMIFS('Job Number'!$I$2:$I$290,'Job Number'!$A$2:$A$290,'Line Performance'!K$1,'Job Number'!$B$2:$B$290,'Line Performance'!$C60,'Job Number'!$E$2:$E$290,'Line Performance'!$A$59),"")</f>
        <v/>
      </c>
      <c r="L60" s="11" t="str">
        <f>IFERROR($C$59/SUMIFS('Job Number'!$I$2:$I$290,'Job Number'!$A$2:$A$290,'Line Performance'!L$1,'Job Number'!$B$2:$B$290,'Line Performance'!$C60,'Job Number'!$E$2:$E$290,'Line Performance'!$A$59),"")</f>
        <v/>
      </c>
      <c r="M60" s="11" t="str">
        <f>IFERROR($C$59/SUMIFS('Job Number'!$I$2:$I$290,'Job Number'!$A$2:$A$290,'Line Performance'!M$1,'Job Number'!$B$2:$B$290,'Line Performance'!$C60,'Job Number'!$E$2:$E$290,'Line Performance'!$A$59),"")</f>
        <v/>
      </c>
      <c r="N60" s="11" t="str">
        <f>IFERROR($C$59/SUMIFS('Job Number'!$I$2:$I$290,'Job Number'!$A$2:$A$290,'Line Performance'!N$1,'Job Number'!$B$2:$B$290,'Line Performance'!$C60,'Job Number'!$E$2:$E$290,'Line Performance'!$A$59),"")</f>
        <v/>
      </c>
      <c r="O60" s="11" t="str">
        <f>IFERROR($C$59/SUMIFS('Job Number'!$I$2:$I$290,'Job Number'!$A$2:$A$290,'Line Performance'!O$1,'Job Number'!$B$2:$B$290,'Line Performance'!$C60,'Job Number'!$E$2:$E$290,'Line Performance'!$A$59),"")</f>
        <v/>
      </c>
      <c r="P60" s="11" t="str">
        <f>IFERROR($C$59/SUMIFS('Job Number'!$I$2:$I$290,'Job Number'!$A$2:$A$290,'Line Performance'!P$1,'Job Number'!$B$2:$B$290,'Line Performance'!$C60,'Job Number'!$E$2:$E$290,'Line Performance'!$A$59),"")</f>
        <v/>
      </c>
      <c r="Q60" s="11" t="str">
        <f>IFERROR($C$59/SUMIFS('Job Number'!$I$2:$I$290,'Job Number'!$A$2:$A$290,'Line Performance'!Q$1,'Job Number'!$B$2:$B$290,'Line Performance'!$C60,'Job Number'!$E$2:$E$290,'Line Performance'!$A$59),"")</f>
        <v/>
      </c>
      <c r="R60" s="11" t="str">
        <f>IFERROR($C$59/SUMIFS('Job Number'!$I$2:$I$290,'Job Number'!$A$2:$A$290,'Line Performance'!R$1,'Job Number'!$B$2:$B$290,'Line Performance'!$C60,'Job Number'!$E$2:$E$290,'Line Performance'!$A$59),"")</f>
        <v/>
      </c>
      <c r="S60" s="11" t="str">
        <f>IFERROR($C$59/SUMIFS('Job Number'!$I$2:$I$290,'Job Number'!$A$2:$A$290,'Line Performance'!S$1,'Job Number'!$B$2:$B$290,'Line Performance'!$C60,'Job Number'!$E$2:$E$290,'Line Performance'!$A$59),"")</f>
        <v/>
      </c>
      <c r="T60" s="11" t="str">
        <f>IFERROR($C$59/SUMIFS('Job Number'!$I$2:$I$290,'Job Number'!$A$2:$A$290,'Line Performance'!T$1,'Job Number'!$B$2:$B$290,'Line Performance'!$C60,'Job Number'!$E$2:$E$290,'Line Performance'!$A$59),"")</f>
        <v/>
      </c>
      <c r="U60" s="11" t="str">
        <f>IFERROR($C$59/SUMIFS('Job Number'!$I$2:$I$290,'Job Number'!$A$2:$A$290,'Line Performance'!U$1,'Job Number'!$B$2:$B$290,'Line Performance'!$C60,'Job Number'!$E$2:$E$290,'Line Performance'!$A$59),"")</f>
        <v/>
      </c>
      <c r="V60" s="11" t="str">
        <f>IFERROR($C$59/SUMIFS('Job Number'!$I$2:$I$290,'Job Number'!$A$2:$A$290,'Line Performance'!V$1,'Job Number'!$B$2:$B$290,'Line Performance'!$C60,'Job Number'!$E$2:$E$290,'Line Performance'!$A$59),"")</f>
        <v/>
      </c>
      <c r="W60" s="11" t="str">
        <f>IFERROR($C$59/SUMIFS('Job Number'!$I$2:$I$290,'Job Number'!$A$2:$A$290,'Line Performance'!W$1,'Job Number'!$B$2:$B$290,'Line Performance'!$C60,'Job Number'!$E$2:$E$290,'Line Performance'!$A$59),"")</f>
        <v/>
      </c>
      <c r="X60" s="11" t="str">
        <f>IFERROR($C$59/SUMIFS('Job Number'!$I$2:$I$290,'Job Number'!$A$2:$A$290,'Line Performance'!X$1,'Job Number'!$B$2:$B$290,'Line Performance'!$C60,'Job Number'!$E$2:$E$290,'Line Performance'!$A$59),"")</f>
        <v/>
      </c>
      <c r="Y60" s="11" t="str">
        <f>IFERROR($C$59/SUMIFS('Job Number'!$I$2:$I$290,'Job Number'!$A$2:$A$290,'Line Performance'!Y$1,'Job Number'!$B$2:$B$290,'Line Performance'!$C60,'Job Number'!$E$2:$E$290,'Line Performance'!$A$59),"")</f>
        <v/>
      </c>
      <c r="Z60" s="11" t="str">
        <f>IFERROR($C$59/SUMIFS('Job Number'!$I$2:$I$290,'Job Number'!$A$2:$A$290,'Line Performance'!Z$1,'Job Number'!$B$2:$B$290,'Line Performance'!$C60,'Job Number'!$E$2:$E$290,'Line Performance'!$A$59),"")</f>
        <v/>
      </c>
      <c r="AA60" s="11" t="str">
        <f>IFERROR($C$59/SUMIFS('Job Number'!$I$2:$I$290,'Job Number'!$A$2:$A$290,'Line Performance'!AA$1,'Job Number'!$B$2:$B$290,'Line Performance'!$C60,'Job Number'!$E$2:$E$290,'Line Performance'!$A$59),"")</f>
        <v/>
      </c>
      <c r="AB60" s="11" t="str">
        <f>IFERROR($C$59/SUMIFS('Job Number'!$I$2:$I$290,'Job Number'!$A$2:$A$290,'Line Performance'!AB$1,'Job Number'!$B$2:$B$290,'Line Performance'!$C60,'Job Number'!$E$2:$E$290,'Line Performance'!$A$59),"")</f>
        <v/>
      </c>
      <c r="AC60" s="11" t="str">
        <f>IFERROR($C$59/SUMIFS('Job Number'!$I$2:$I$290,'Job Number'!$A$2:$A$290,'Line Performance'!AC$1,'Job Number'!$B$2:$B$290,'Line Performance'!$C60,'Job Number'!$E$2:$E$290,'Line Performance'!$A$59),"")</f>
        <v/>
      </c>
      <c r="AD60" s="11" t="str">
        <f>IFERROR($C$59/SUMIFS('Job Number'!$I$2:$I$290,'Job Number'!$A$2:$A$290,'Line Performance'!AD$1,'Job Number'!$B$2:$B$290,'Line Performance'!$C60,'Job Number'!$E$2:$E$290,'Line Performance'!$A$59),"")</f>
        <v/>
      </c>
      <c r="AE60" s="11" t="str">
        <f>IFERROR($C$59/SUMIFS('Job Number'!$I$2:$I$290,'Job Number'!$A$2:$A$290,'Line Performance'!AE$1,'Job Number'!$B$2:$B$290,'Line Performance'!$C60,'Job Number'!$E$2:$E$290,'Line Performance'!$A$59),"")</f>
        <v/>
      </c>
      <c r="AF60" s="11" t="str">
        <f>IFERROR($C$59/SUMIFS('Job Number'!$I$2:$I$290,'Job Number'!$A$2:$A$290,'Line Performance'!AF$1,'Job Number'!$B$2:$B$290,'Line Performance'!$C60,'Job Number'!$E$2:$E$290,'Line Performance'!$A$59),"")</f>
        <v/>
      </c>
      <c r="AG60" s="11" t="str">
        <f>IFERROR($C$59/SUMIFS('Job Number'!$I$2:$I$290,'Job Number'!$A$2:$A$290,'Line Performance'!AG$1,'Job Number'!$B$2:$B$290,'Line Performance'!$C60,'Job Number'!$E$2:$E$290,'Line Performance'!$A$59),"")</f>
        <v/>
      </c>
      <c r="AH60" s="11" t="str">
        <f>IFERROR($C$59/SUMIFS('Job Number'!$I$2:$I$290,'Job Number'!$A$2:$A$290,'Line Performance'!AH$1,'Job Number'!$B$2:$B$290,'Line Performance'!$C60,'Job Number'!$E$2:$E$290,'Line Performance'!$A$59),"")</f>
        <v/>
      </c>
      <c r="AI60" s="11" t="str">
        <f>IFERROR(#REF!/SUMIFS('Job Number'!#REF!,'Job Number'!$A$2:$A$290,'Line Performance'!AI$1,'Job Number'!$B$2:$B$290,'Line Performance'!$C60,'Job Number'!$E$2:$E$290,'Line Performance'!#REF!),"")</f>
        <v/>
      </c>
      <c r="AJ60" s="11" t="str">
        <f>IFERROR(#REF!/SUMIFS('Job Number'!#REF!,'Job Number'!$A$2:$A$290,'Line Performance'!AJ$1,'Job Number'!$B$2:$B$290,'Line Performance'!$C60,'Job Number'!$E$2:$E$290,'Line Performance'!#REF!),"")</f>
        <v/>
      </c>
      <c r="AK60" s="11" t="str">
        <f>IFERROR(#REF!/SUMIFS('Job Number'!#REF!,'Job Number'!$A$2:$A$290,'Line Performance'!AK$1,'Job Number'!$B$2:$B$290,'Line Performance'!$C60,'Job Number'!$E$2:$E$290,'Line Performance'!#REF!),"")</f>
        <v/>
      </c>
      <c r="AL60" s="11" t="str">
        <f>IFERROR(#REF!/SUMIFS('Job Number'!#REF!,'Job Number'!$A$2:$A$290,'Line Performance'!AL$1,'Job Number'!$B$2:$B$290,'Line Performance'!$C60,'Job Number'!$E$2:$E$290,'Line Performance'!#REF!),"")</f>
        <v/>
      </c>
    </row>
    <row r="61" customHeight="1" spans="2:38">
      <c r="B61" s="9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ht="18.75" customHeight="1" spans="1:34">
      <c r="A62" s="297" t="str">
        <f>'Line Output'!A62</f>
        <v>W03-25040031-Y</v>
      </c>
      <c r="B62" s="297" t="str">
        <f>'Line Output'!B62</f>
        <v>28#*2C+24#*2C+AL+D+</v>
      </c>
      <c r="C62" s="13">
        <f>IFERROR(VLOOKUP(A62,'FG TYPE'!$B:$D,3,FALSE),0)</f>
        <v>60</v>
      </c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customHeight="1" spans="2:38">
      <c r="B63" s="9">
        <f>IFERROR(SUM(D63:AG63)/COUNTIF(D63:AG63,"&gt;0"),0)</f>
        <v>0</v>
      </c>
      <c r="C63" s="12" t="str">
        <f>'Line Output'!C63</f>
        <v>Y01</v>
      </c>
      <c r="D63" s="11" t="str">
        <f>IFERROR($C$62/SUMIFS('Job Number'!$I$2:$I$290,'Job Number'!$A$2:$A$290,'Line Performance'!D$1,'Job Number'!$B$2:$B$290,'Line Performance'!$C63,'Job Number'!$E$2:$E$290,'Line Performance'!$A$62),"")</f>
        <v/>
      </c>
      <c r="E63" s="11" t="str">
        <f>IFERROR($C$62/SUMIFS('Job Number'!$I$2:$I$290,'Job Number'!$A$2:$A$290,'Line Performance'!E$1,'Job Number'!$B$2:$B$290,'Line Performance'!$C63,'Job Number'!$E$2:$E$290,'Line Performance'!$A$62),"")</f>
        <v/>
      </c>
      <c r="F63" s="11" t="str">
        <f>IFERROR($C$62/SUMIFS('Job Number'!$I$2:$I$290,'Job Number'!$A$2:$A$290,'Line Performance'!F$1,'Job Number'!$B$2:$B$290,'Line Performance'!$C63,'Job Number'!$E$2:$E$290,'Line Performance'!$A$62),"")</f>
        <v/>
      </c>
      <c r="G63" s="11" t="str">
        <f>IFERROR($C$62/SUMIFS('Job Number'!$I$2:$I$290,'Job Number'!$A$2:$A$290,'Line Performance'!G$1,'Job Number'!$B$2:$B$290,'Line Performance'!$C63,'Job Number'!$E$2:$E$290,'Line Performance'!$A$62),"")</f>
        <v/>
      </c>
      <c r="H63" s="11" t="str">
        <f>IFERROR($C$62/SUMIFS('Job Number'!$I$2:$I$290,'Job Number'!$A$2:$A$290,'Line Performance'!H$1,'Job Number'!$B$2:$B$290,'Line Performance'!$C63,'Job Number'!$E$2:$E$290,'Line Performance'!$A$62),"")</f>
        <v/>
      </c>
      <c r="I63" s="11" t="str">
        <f>IFERROR($C$62/SUMIFS('Job Number'!$I$2:$I$290,'Job Number'!$A$2:$A$290,'Line Performance'!I$1,'Job Number'!$B$2:$B$290,'Line Performance'!$C63,'Job Number'!$E$2:$E$290,'Line Performance'!$A$62),"")</f>
        <v/>
      </c>
      <c r="J63" s="11" t="str">
        <f>IFERROR($C$62/SUMIFS('Job Number'!$I$2:$I$290,'Job Number'!$A$2:$A$290,'Line Performance'!J$1,'Job Number'!$B$2:$B$290,'Line Performance'!$C63,'Job Number'!$E$2:$E$290,'Line Performance'!$A$62),"")</f>
        <v/>
      </c>
      <c r="K63" s="11" t="str">
        <f>IFERROR($C$62/SUMIFS('Job Number'!$I$2:$I$290,'Job Number'!$A$2:$A$290,'Line Performance'!K$1,'Job Number'!$B$2:$B$290,'Line Performance'!$C63,'Job Number'!$E$2:$E$290,'Line Performance'!$A$62),"")</f>
        <v/>
      </c>
      <c r="L63" s="11" t="str">
        <f>IFERROR($C$62/SUMIFS('Job Number'!$I$2:$I$290,'Job Number'!$A$2:$A$290,'Line Performance'!L$1,'Job Number'!$B$2:$B$290,'Line Performance'!$C63,'Job Number'!$E$2:$E$290,'Line Performance'!$A$62),"")</f>
        <v/>
      </c>
      <c r="M63" s="11" t="str">
        <f>IFERROR($C$62/SUMIFS('Job Number'!$I$2:$I$290,'Job Number'!$A$2:$A$290,'Line Performance'!M$1,'Job Number'!$B$2:$B$290,'Line Performance'!$C63,'Job Number'!$E$2:$E$290,'Line Performance'!$A$62),"")</f>
        <v/>
      </c>
      <c r="N63" s="11" t="str">
        <f>IFERROR($C$62/SUMIFS('Job Number'!$I$2:$I$290,'Job Number'!$A$2:$A$290,'Line Performance'!N$1,'Job Number'!$B$2:$B$290,'Line Performance'!$C63,'Job Number'!$E$2:$E$290,'Line Performance'!$A$62),"")</f>
        <v/>
      </c>
      <c r="O63" s="11" t="str">
        <f>IFERROR($C$62/SUMIFS('Job Number'!$I$2:$I$290,'Job Number'!$A$2:$A$290,'Line Performance'!O$1,'Job Number'!$B$2:$B$290,'Line Performance'!$C63,'Job Number'!$E$2:$E$290,'Line Performance'!$A$62),"")</f>
        <v/>
      </c>
      <c r="P63" s="11" t="str">
        <f>IFERROR($C$62/SUMIFS('Job Number'!$I$2:$I$290,'Job Number'!$A$2:$A$290,'Line Performance'!P$1,'Job Number'!$B$2:$B$290,'Line Performance'!$C63,'Job Number'!$E$2:$E$290,'Line Performance'!$A$62),"")</f>
        <v/>
      </c>
      <c r="Q63" s="11" t="str">
        <f>IFERROR($C$62/SUMIFS('Job Number'!$I$2:$I$290,'Job Number'!$A$2:$A$290,'Line Performance'!Q$1,'Job Number'!$B$2:$B$290,'Line Performance'!$C63,'Job Number'!$E$2:$E$290,'Line Performance'!$A$62),"")</f>
        <v/>
      </c>
      <c r="R63" s="11" t="str">
        <f>IFERROR($C$62/SUMIFS('Job Number'!$I$2:$I$290,'Job Number'!$A$2:$A$290,'Line Performance'!R$1,'Job Number'!$B$2:$B$290,'Line Performance'!$C63,'Job Number'!$E$2:$E$290,'Line Performance'!$A$62),"")</f>
        <v/>
      </c>
      <c r="S63" s="11" t="str">
        <f>IFERROR($C$62/SUMIFS('Job Number'!$I$2:$I$290,'Job Number'!$A$2:$A$290,'Line Performance'!S$1,'Job Number'!$B$2:$B$290,'Line Performance'!$C63,'Job Number'!$E$2:$E$290,'Line Performance'!$A$62),"")</f>
        <v/>
      </c>
      <c r="T63" s="11" t="str">
        <f>IFERROR($C$62/SUMIFS('Job Number'!$I$2:$I$290,'Job Number'!$A$2:$A$290,'Line Performance'!T$1,'Job Number'!$B$2:$B$290,'Line Performance'!$C63,'Job Number'!$E$2:$E$290,'Line Performance'!$A$62),"")</f>
        <v/>
      </c>
      <c r="U63" s="11" t="str">
        <f>IFERROR($C$62/SUMIFS('Job Number'!$I$2:$I$290,'Job Number'!$A$2:$A$290,'Line Performance'!U$1,'Job Number'!$B$2:$B$290,'Line Performance'!$C63,'Job Number'!$E$2:$E$290,'Line Performance'!$A$62),"")</f>
        <v/>
      </c>
      <c r="V63" s="11" t="str">
        <f>IFERROR($C$62/SUMIFS('Job Number'!$I$2:$I$290,'Job Number'!$A$2:$A$290,'Line Performance'!V$1,'Job Number'!$B$2:$B$290,'Line Performance'!$C63,'Job Number'!$E$2:$E$290,'Line Performance'!$A$62),"")</f>
        <v/>
      </c>
      <c r="W63" s="11" t="str">
        <f>IFERROR($C$62/SUMIFS('Job Number'!$I$2:$I$290,'Job Number'!$A$2:$A$290,'Line Performance'!W$1,'Job Number'!$B$2:$B$290,'Line Performance'!$C63,'Job Number'!$E$2:$E$290,'Line Performance'!$A$62),"")</f>
        <v/>
      </c>
      <c r="X63" s="11" t="str">
        <f>IFERROR($C$62/SUMIFS('Job Number'!$I$2:$I$290,'Job Number'!$A$2:$A$290,'Line Performance'!X$1,'Job Number'!$B$2:$B$290,'Line Performance'!$C63,'Job Number'!$E$2:$E$290,'Line Performance'!$A$62),"")</f>
        <v/>
      </c>
      <c r="Y63" s="11" t="str">
        <f>IFERROR($C$62/SUMIFS('Job Number'!$I$2:$I$290,'Job Number'!$A$2:$A$290,'Line Performance'!Y$1,'Job Number'!$B$2:$B$290,'Line Performance'!$C63,'Job Number'!$E$2:$E$290,'Line Performance'!$A$62),"")</f>
        <v/>
      </c>
      <c r="Z63" s="11" t="str">
        <f>IFERROR($C$62/SUMIFS('Job Number'!$I$2:$I$290,'Job Number'!$A$2:$A$290,'Line Performance'!Z$1,'Job Number'!$B$2:$B$290,'Line Performance'!$C63,'Job Number'!$E$2:$E$290,'Line Performance'!$A$62),"")</f>
        <v/>
      </c>
      <c r="AA63" s="11" t="str">
        <f>IFERROR($C$62/SUMIFS('Job Number'!$I$2:$I$290,'Job Number'!$A$2:$A$290,'Line Performance'!AA$1,'Job Number'!$B$2:$B$290,'Line Performance'!$C63,'Job Number'!$E$2:$E$290,'Line Performance'!$A$62),"")</f>
        <v/>
      </c>
      <c r="AB63" s="11" t="str">
        <f>IFERROR($C$62/SUMIFS('Job Number'!$I$2:$I$290,'Job Number'!$A$2:$A$290,'Line Performance'!AB$1,'Job Number'!$B$2:$B$290,'Line Performance'!$C63,'Job Number'!$E$2:$E$290,'Line Performance'!$A$62),"")</f>
        <v/>
      </c>
      <c r="AC63" s="11" t="str">
        <f>IFERROR($C$62/SUMIFS('Job Number'!$I$2:$I$290,'Job Number'!$A$2:$A$290,'Line Performance'!AC$1,'Job Number'!$B$2:$B$290,'Line Performance'!$C63,'Job Number'!$E$2:$E$290,'Line Performance'!$A$62),"")</f>
        <v/>
      </c>
      <c r="AD63" s="11" t="str">
        <f>IFERROR($C$62/SUMIFS('Job Number'!$I$2:$I$290,'Job Number'!$A$2:$A$290,'Line Performance'!AD$1,'Job Number'!$B$2:$B$290,'Line Performance'!$C63,'Job Number'!$E$2:$E$290,'Line Performance'!$A$62),"")</f>
        <v/>
      </c>
      <c r="AE63" s="11" t="str">
        <f>IFERROR($C$62/SUMIFS('Job Number'!$I$2:$I$290,'Job Number'!$A$2:$A$290,'Line Performance'!AE$1,'Job Number'!$B$2:$B$290,'Line Performance'!$C63,'Job Number'!$E$2:$E$290,'Line Performance'!$A$62),"")</f>
        <v/>
      </c>
      <c r="AF63" s="11" t="str">
        <f>IFERROR($C$62/SUMIFS('Job Number'!$I$2:$I$290,'Job Number'!$A$2:$A$290,'Line Performance'!AF$1,'Job Number'!$B$2:$B$290,'Line Performance'!$C63,'Job Number'!$E$2:$E$290,'Line Performance'!$A$62),"")</f>
        <v/>
      </c>
      <c r="AG63" s="11" t="str">
        <f>IFERROR($C$62/SUMIFS('Job Number'!$I$2:$I$290,'Job Number'!$A$2:$A$290,'Line Performance'!AG$1,'Job Number'!$B$2:$B$290,'Line Performance'!$C63,'Job Number'!$E$2:$E$290,'Line Performance'!$A$62),"")</f>
        <v/>
      </c>
      <c r="AH63" s="11" t="str">
        <f>IFERROR($C$62/SUMIFS('Job Number'!$I$2:$I$290,'Job Number'!$A$2:$A$290,'Line Performance'!AH$1,'Job Number'!$B$2:$B$290,'Line Performance'!$C63,'Job Number'!$E$2:$E$290,'Line Performance'!$A$62),"")</f>
        <v/>
      </c>
      <c r="AI63" s="11" t="str">
        <f>IFERROR(#REF!/SUMIFS('Job Number'!#REF!,'Job Number'!$A$2:$A$290,'Line Performance'!AI$1,'Job Number'!$B$2:$B$290,'Line Performance'!$C63,'Job Number'!$E$2:$E$290,'Line Performance'!#REF!),"")</f>
        <v/>
      </c>
      <c r="AJ63" s="11" t="str">
        <f>IFERROR(#REF!/SUMIFS('Job Number'!#REF!,'Job Number'!$A$2:$A$290,'Line Performance'!AJ$1,'Job Number'!$B$2:$B$290,'Line Performance'!$C63,'Job Number'!$E$2:$E$290,'Line Performance'!#REF!),"")</f>
        <v/>
      </c>
      <c r="AK63" s="11" t="str">
        <f>IFERROR(#REF!/SUMIFS('Job Number'!#REF!,'Job Number'!$A$2:$A$290,'Line Performance'!AK$1,'Job Number'!$B$2:$B$290,'Line Performance'!$C63,'Job Number'!$E$2:$E$290,'Line Performance'!#REF!),"")</f>
        <v/>
      </c>
      <c r="AL63" s="11" t="str">
        <f>IFERROR(#REF!/SUMIFS('Job Number'!#REF!,'Job Number'!$A$2:$A$290,'Line Performance'!AL$1,'Job Number'!$B$2:$B$290,'Line Performance'!$C63,'Job Number'!$E$2:$E$290,'Line Performance'!#REF!),"")</f>
        <v/>
      </c>
    </row>
    <row r="64" customHeight="1" spans="2:38">
      <c r="B64" s="9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ht="18.75" customHeight="1" spans="1:34">
      <c r="A65" s="297" t="str">
        <f>'Line Output'!A65</f>
        <v>W03-25040032-Y</v>
      </c>
      <c r="B65" s="297" t="str">
        <f>'Line Output'!B65</f>
        <v>28#*2C+24#*2C+AL+D+</v>
      </c>
      <c r="C65" s="13">
        <f>IFERROR(VLOOKUP(A65,'FG TYPE'!$B:$D,3,FALSE),0)</f>
        <v>60</v>
      </c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customHeight="1" spans="2:38">
      <c r="B66" s="9">
        <f>IFERROR(SUM(D66:AG66)/COUNTIF(D66:AG66,"&gt;0"),0)</f>
        <v>0</v>
      </c>
      <c r="C66" s="12" t="str">
        <f>'Line Output'!C66</f>
        <v>Y01</v>
      </c>
      <c r="D66" s="11" t="str">
        <f>IFERROR($C$65/SUMIFS('Job Number'!$I$2:$I$290,'Job Number'!$A$2:$A$290,'Line Performance'!D$1,'Job Number'!$B$2:$B$290,'Line Performance'!$C66,'Job Number'!$E$2:$E$290,'Line Performance'!$A$65),"")</f>
        <v/>
      </c>
      <c r="E66" s="11" t="str">
        <f>IFERROR($C$65/SUMIFS('Job Number'!$I$2:$I$290,'Job Number'!$A$2:$A$290,'Line Performance'!E$1,'Job Number'!$B$2:$B$290,'Line Performance'!$C66,'Job Number'!$E$2:$E$290,'Line Performance'!$A$65),"")</f>
        <v/>
      </c>
      <c r="F66" s="11" t="str">
        <f>IFERROR($C$65/SUMIFS('Job Number'!$I$2:$I$290,'Job Number'!$A$2:$A$290,'Line Performance'!F$1,'Job Number'!$B$2:$B$290,'Line Performance'!$C66,'Job Number'!$E$2:$E$290,'Line Performance'!$A$65),"")</f>
        <v/>
      </c>
      <c r="G66" s="11" t="str">
        <f>IFERROR($C$65/SUMIFS('Job Number'!$I$2:$I$290,'Job Number'!$A$2:$A$290,'Line Performance'!G$1,'Job Number'!$B$2:$B$290,'Line Performance'!$C66,'Job Number'!$E$2:$E$290,'Line Performance'!$A$65),"")</f>
        <v/>
      </c>
      <c r="H66" s="11" t="str">
        <f>IFERROR($C$65/SUMIFS('Job Number'!$I$2:$I$290,'Job Number'!$A$2:$A$290,'Line Performance'!H$1,'Job Number'!$B$2:$B$290,'Line Performance'!$C66,'Job Number'!$E$2:$E$290,'Line Performance'!$A$65),"")</f>
        <v/>
      </c>
      <c r="I66" s="11" t="str">
        <f>IFERROR($C$65/SUMIFS('Job Number'!$I$2:$I$290,'Job Number'!$A$2:$A$290,'Line Performance'!I$1,'Job Number'!$B$2:$B$290,'Line Performance'!$C66,'Job Number'!$E$2:$E$290,'Line Performance'!$A$65),"")</f>
        <v/>
      </c>
      <c r="J66" s="11" t="str">
        <f>IFERROR($C$65/SUMIFS('Job Number'!$I$2:$I$290,'Job Number'!$A$2:$A$290,'Line Performance'!J$1,'Job Number'!$B$2:$B$290,'Line Performance'!$C66,'Job Number'!$E$2:$E$290,'Line Performance'!$A$65),"")</f>
        <v/>
      </c>
      <c r="K66" s="11" t="str">
        <f>IFERROR($C$65/SUMIFS('Job Number'!$I$2:$I$290,'Job Number'!$A$2:$A$290,'Line Performance'!K$1,'Job Number'!$B$2:$B$290,'Line Performance'!$C66,'Job Number'!$E$2:$E$290,'Line Performance'!$A$65),"")</f>
        <v/>
      </c>
      <c r="L66" s="11" t="str">
        <f>IFERROR($C$65/SUMIFS('Job Number'!$I$2:$I$290,'Job Number'!$A$2:$A$290,'Line Performance'!L$1,'Job Number'!$B$2:$B$290,'Line Performance'!$C66,'Job Number'!$E$2:$E$290,'Line Performance'!$A$65),"")</f>
        <v/>
      </c>
      <c r="M66" s="11" t="str">
        <f>IFERROR($C$65/SUMIFS('Job Number'!$I$2:$I$290,'Job Number'!$A$2:$A$290,'Line Performance'!M$1,'Job Number'!$B$2:$B$290,'Line Performance'!$C66,'Job Number'!$E$2:$E$290,'Line Performance'!$A$65),"")</f>
        <v/>
      </c>
      <c r="N66" s="11" t="str">
        <f>IFERROR($C$65/SUMIFS('Job Number'!$I$2:$I$290,'Job Number'!$A$2:$A$290,'Line Performance'!N$1,'Job Number'!$B$2:$B$290,'Line Performance'!$C66,'Job Number'!$E$2:$E$290,'Line Performance'!$A$65),"")</f>
        <v/>
      </c>
      <c r="O66" s="11" t="str">
        <f>IFERROR($C$65/SUMIFS('Job Number'!$I$2:$I$290,'Job Number'!$A$2:$A$290,'Line Performance'!O$1,'Job Number'!$B$2:$B$290,'Line Performance'!$C66,'Job Number'!$E$2:$E$290,'Line Performance'!$A$65),"")</f>
        <v/>
      </c>
      <c r="P66" s="11" t="str">
        <f>IFERROR($C$65/SUMIFS('Job Number'!$I$2:$I$290,'Job Number'!$A$2:$A$290,'Line Performance'!P$1,'Job Number'!$B$2:$B$290,'Line Performance'!$C66,'Job Number'!$E$2:$E$290,'Line Performance'!$A$65),"")</f>
        <v/>
      </c>
      <c r="Q66" s="11" t="str">
        <f>IFERROR($C$65/SUMIFS('Job Number'!$I$2:$I$290,'Job Number'!$A$2:$A$290,'Line Performance'!Q$1,'Job Number'!$B$2:$B$290,'Line Performance'!$C66,'Job Number'!$E$2:$E$290,'Line Performance'!$A$65),"")</f>
        <v/>
      </c>
      <c r="R66" s="11" t="str">
        <f>IFERROR($C$65/SUMIFS('Job Number'!$I$2:$I$290,'Job Number'!$A$2:$A$290,'Line Performance'!R$1,'Job Number'!$B$2:$B$290,'Line Performance'!$C66,'Job Number'!$E$2:$E$290,'Line Performance'!$A$65),"")</f>
        <v/>
      </c>
      <c r="S66" s="11" t="str">
        <f>IFERROR($C$65/SUMIFS('Job Number'!$I$2:$I$290,'Job Number'!$A$2:$A$290,'Line Performance'!S$1,'Job Number'!$B$2:$B$290,'Line Performance'!$C66,'Job Number'!$E$2:$E$290,'Line Performance'!$A$65),"")</f>
        <v/>
      </c>
      <c r="T66" s="11" t="str">
        <f>IFERROR($C$65/SUMIFS('Job Number'!$I$2:$I$290,'Job Number'!$A$2:$A$290,'Line Performance'!T$1,'Job Number'!$B$2:$B$290,'Line Performance'!$C66,'Job Number'!$E$2:$E$290,'Line Performance'!$A$65),"")</f>
        <v/>
      </c>
      <c r="U66" s="11" t="str">
        <f>IFERROR($C$65/SUMIFS('Job Number'!$I$2:$I$290,'Job Number'!$A$2:$A$290,'Line Performance'!U$1,'Job Number'!$B$2:$B$290,'Line Performance'!$C66,'Job Number'!$E$2:$E$290,'Line Performance'!$A$65),"")</f>
        <v/>
      </c>
      <c r="V66" s="11" t="str">
        <f>IFERROR($C$65/SUMIFS('Job Number'!$I$2:$I$290,'Job Number'!$A$2:$A$290,'Line Performance'!V$1,'Job Number'!$B$2:$B$290,'Line Performance'!$C66,'Job Number'!$E$2:$E$290,'Line Performance'!$A$65),"")</f>
        <v/>
      </c>
      <c r="W66" s="11" t="str">
        <f>IFERROR($C$65/SUMIFS('Job Number'!$I$2:$I$290,'Job Number'!$A$2:$A$290,'Line Performance'!W$1,'Job Number'!$B$2:$B$290,'Line Performance'!$C66,'Job Number'!$E$2:$E$290,'Line Performance'!$A$65),"")</f>
        <v/>
      </c>
      <c r="X66" s="11" t="str">
        <f>IFERROR($C$65/SUMIFS('Job Number'!$I$2:$I$290,'Job Number'!$A$2:$A$290,'Line Performance'!X$1,'Job Number'!$B$2:$B$290,'Line Performance'!$C66,'Job Number'!$E$2:$E$290,'Line Performance'!$A$65),"")</f>
        <v/>
      </c>
      <c r="Y66" s="11" t="str">
        <f>IFERROR($C$65/SUMIFS('Job Number'!$I$2:$I$290,'Job Number'!$A$2:$A$290,'Line Performance'!Y$1,'Job Number'!$B$2:$B$290,'Line Performance'!$C66,'Job Number'!$E$2:$E$290,'Line Performance'!$A$65),"")</f>
        <v/>
      </c>
      <c r="Z66" s="11" t="str">
        <f>IFERROR($C$65/SUMIFS('Job Number'!$I$2:$I$290,'Job Number'!$A$2:$A$290,'Line Performance'!Z$1,'Job Number'!$B$2:$B$290,'Line Performance'!$C66,'Job Number'!$E$2:$E$290,'Line Performance'!$A$65),"")</f>
        <v/>
      </c>
      <c r="AA66" s="11" t="str">
        <f>IFERROR($C$65/SUMIFS('Job Number'!$I$2:$I$290,'Job Number'!$A$2:$A$290,'Line Performance'!AA$1,'Job Number'!$B$2:$B$290,'Line Performance'!$C66,'Job Number'!$E$2:$E$290,'Line Performance'!$A$65),"")</f>
        <v/>
      </c>
      <c r="AB66" s="11" t="str">
        <f>IFERROR($C$65/SUMIFS('Job Number'!$I$2:$I$290,'Job Number'!$A$2:$A$290,'Line Performance'!AB$1,'Job Number'!$B$2:$B$290,'Line Performance'!$C66,'Job Number'!$E$2:$E$290,'Line Performance'!$A$65),"")</f>
        <v/>
      </c>
      <c r="AC66" s="11" t="str">
        <f>IFERROR($C$65/SUMIFS('Job Number'!$I$2:$I$290,'Job Number'!$A$2:$A$290,'Line Performance'!AC$1,'Job Number'!$B$2:$B$290,'Line Performance'!$C66,'Job Number'!$E$2:$E$290,'Line Performance'!$A$65),"")</f>
        <v/>
      </c>
      <c r="AD66" s="11" t="str">
        <f>IFERROR($C$65/SUMIFS('Job Number'!$I$2:$I$290,'Job Number'!$A$2:$A$290,'Line Performance'!AD$1,'Job Number'!$B$2:$B$290,'Line Performance'!$C66,'Job Number'!$E$2:$E$290,'Line Performance'!$A$65),"")</f>
        <v/>
      </c>
      <c r="AE66" s="11" t="str">
        <f>IFERROR($C$65/SUMIFS('Job Number'!$I$2:$I$290,'Job Number'!$A$2:$A$290,'Line Performance'!AE$1,'Job Number'!$B$2:$B$290,'Line Performance'!$C66,'Job Number'!$E$2:$E$290,'Line Performance'!$A$65),"")</f>
        <v/>
      </c>
      <c r="AF66" s="11" t="str">
        <f>IFERROR($C$65/SUMIFS('Job Number'!$I$2:$I$290,'Job Number'!$A$2:$A$290,'Line Performance'!AF$1,'Job Number'!$B$2:$B$290,'Line Performance'!$C66,'Job Number'!$E$2:$E$290,'Line Performance'!$A$65),"")</f>
        <v/>
      </c>
      <c r="AG66" s="11" t="str">
        <f>IFERROR($C$65/SUMIFS('Job Number'!$I$2:$I$290,'Job Number'!$A$2:$A$290,'Line Performance'!AG$1,'Job Number'!$B$2:$B$290,'Line Performance'!$C66,'Job Number'!$E$2:$E$290,'Line Performance'!$A$65),"")</f>
        <v/>
      </c>
      <c r="AH66" s="11" t="str">
        <f>IFERROR($C$65/SUMIFS('Job Number'!$I$2:$I$290,'Job Number'!$A$2:$A$290,'Line Performance'!AH$1,'Job Number'!$B$2:$B$290,'Line Performance'!$C66,'Job Number'!$E$2:$E$290,'Line Performance'!$A$65),"")</f>
        <v/>
      </c>
      <c r="AI66" s="11" t="str">
        <f>IFERROR(#REF!/SUMIFS('Job Number'!#REF!,'Job Number'!$A$2:$A$290,'Line Performance'!AI$1,'Job Number'!$B$2:$B$290,'Line Performance'!$C66,'Job Number'!$E$2:$E$290,'Line Performance'!#REF!),"")</f>
        <v/>
      </c>
      <c r="AJ66" s="11" t="str">
        <f>IFERROR(#REF!/SUMIFS('Job Number'!#REF!,'Job Number'!$A$2:$A$290,'Line Performance'!AJ$1,'Job Number'!$B$2:$B$290,'Line Performance'!$C66,'Job Number'!$E$2:$E$290,'Line Performance'!#REF!),"")</f>
        <v/>
      </c>
      <c r="AK66" s="11" t="str">
        <f>IFERROR(#REF!/SUMIFS('Job Number'!#REF!,'Job Number'!$A$2:$A$290,'Line Performance'!AK$1,'Job Number'!$B$2:$B$290,'Line Performance'!$C66,'Job Number'!$E$2:$E$290,'Line Performance'!#REF!),"")</f>
        <v/>
      </c>
      <c r="AL66" s="11" t="str">
        <f>IFERROR(#REF!/SUMIFS('Job Number'!#REF!,'Job Number'!$A$2:$A$290,'Line Performance'!AL$1,'Job Number'!$B$2:$B$290,'Line Performance'!$C66,'Job Number'!$E$2:$E$290,'Line Performance'!#REF!),"")</f>
        <v/>
      </c>
    </row>
    <row r="67" customHeight="1" spans="2:38">
      <c r="B67" s="9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ht="18.75" customHeight="1" spans="1:34">
      <c r="A68" s="297" t="str">
        <f>'Line Output'!A68</f>
        <v>W03-25040033-Y</v>
      </c>
      <c r="B68" s="297" t="str">
        <f>'Line Output'!B68</f>
        <v>28#*2C+24#*2C+AL+D+</v>
      </c>
      <c r="C68" s="13">
        <f>IFERROR(VLOOKUP(A68,'FG TYPE'!$B:$D,3,FALSE),0)</f>
        <v>60</v>
      </c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customHeight="1" spans="2:38">
      <c r="B69" s="9">
        <f>IFERROR(SUM(D69:AG69)/COUNTIF(D69:AG69,"&gt;0"),0)</f>
        <v>16.7619047619048</v>
      </c>
      <c r="C69" s="12" t="str">
        <f>'Line Output'!C69</f>
        <v>Y01</v>
      </c>
      <c r="D69" s="11">
        <f>IFERROR($C$68/SUMIFS('Job Number'!$I$2:$I$290,'Job Number'!$A$2:$A$290,'Line Performance'!D$1,'Job Number'!$B$2:$B$290,'Line Performance'!$C69,'Job Number'!$E$2:$E$290,'Line Performance'!$A$68),"")</f>
        <v>14.2857142857143</v>
      </c>
      <c r="E69" s="11" t="str">
        <f>IFERROR($C$68/SUMIFS('Job Number'!$I$2:$I$290,'Job Number'!$A$2:$A$290,'Line Performance'!E$1,'Job Number'!$B$2:$B$290,'Line Performance'!$C69,'Job Number'!$E$2:$E$290,'Line Performance'!$A$68),"")</f>
        <v/>
      </c>
      <c r="F69" s="11" t="str">
        <f>IFERROR($C$68/SUMIFS('Job Number'!$I$2:$I$290,'Job Number'!$A$2:$A$290,'Line Performance'!F$1,'Job Number'!$B$2:$B$290,'Line Performance'!$C69,'Job Number'!$E$2:$E$290,'Line Performance'!$A$68),"")</f>
        <v/>
      </c>
      <c r="G69" s="11" t="str">
        <f>IFERROR($C$68/SUMIFS('Job Number'!$I$2:$I$290,'Job Number'!$A$2:$A$290,'Line Performance'!G$1,'Job Number'!$B$2:$B$290,'Line Performance'!$C69,'Job Number'!$E$2:$E$290,'Line Performance'!$A$68),"")</f>
        <v/>
      </c>
      <c r="H69" s="11" t="str">
        <f>IFERROR($C$68/SUMIFS('Job Number'!$I$2:$I$290,'Job Number'!$A$2:$A$290,'Line Performance'!H$1,'Job Number'!$B$2:$B$290,'Line Performance'!$C69,'Job Number'!$E$2:$E$290,'Line Performance'!$A$68),"")</f>
        <v/>
      </c>
      <c r="I69" s="11" t="str">
        <f>IFERROR($C$68/SUMIFS('Job Number'!$I$2:$I$290,'Job Number'!$A$2:$A$290,'Line Performance'!I$1,'Job Number'!$B$2:$B$290,'Line Performance'!$C69,'Job Number'!$E$2:$E$290,'Line Performance'!$A$68),"")</f>
        <v/>
      </c>
      <c r="J69" s="11" t="str">
        <f>IFERROR($C$68/SUMIFS('Job Number'!$I$2:$I$290,'Job Number'!$A$2:$A$290,'Line Performance'!J$1,'Job Number'!$B$2:$B$290,'Line Performance'!$C69,'Job Number'!$E$2:$E$290,'Line Performance'!$A$68),"")</f>
        <v/>
      </c>
      <c r="K69" s="11" t="str">
        <f>IFERROR($C$68/SUMIFS('Job Number'!$I$2:$I$290,'Job Number'!$A$2:$A$290,'Line Performance'!K$1,'Job Number'!$B$2:$B$290,'Line Performance'!$C69,'Job Number'!$E$2:$E$290,'Line Performance'!$A$68),"")</f>
        <v/>
      </c>
      <c r="L69" s="11" t="str">
        <f>IFERROR($C$68/SUMIFS('Job Number'!$I$2:$I$290,'Job Number'!$A$2:$A$290,'Line Performance'!L$1,'Job Number'!$B$2:$B$290,'Line Performance'!$C69,'Job Number'!$E$2:$E$290,'Line Performance'!$A$68),"")</f>
        <v/>
      </c>
      <c r="M69" s="11" t="str">
        <f>IFERROR($C$68/SUMIFS('Job Number'!$I$2:$I$290,'Job Number'!$A$2:$A$290,'Line Performance'!M$1,'Job Number'!$B$2:$B$290,'Line Performance'!$C69,'Job Number'!$E$2:$E$290,'Line Performance'!$A$68),"")</f>
        <v/>
      </c>
      <c r="N69" s="11" t="str">
        <f>IFERROR($C$68/SUMIFS('Job Number'!$I$2:$I$290,'Job Number'!$A$2:$A$290,'Line Performance'!N$1,'Job Number'!$B$2:$B$290,'Line Performance'!$C69,'Job Number'!$E$2:$E$290,'Line Performance'!$A$68),"")</f>
        <v/>
      </c>
      <c r="O69" s="11" t="str">
        <f>IFERROR($C$68/SUMIFS('Job Number'!$I$2:$I$290,'Job Number'!$A$2:$A$290,'Line Performance'!O$1,'Job Number'!$B$2:$B$290,'Line Performance'!$C69,'Job Number'!$E$2:$E$290,'Line Performance'!$A$68),"")</f>
        <v/>
      </c>
      <c r="P69" s="11" t="str">
        <f>IFERROR($C$68/SUMIFS('Job Number'!$I$2:$I$290,'Job Number'!$A$2:$A$290,'Line Performance'!P$1,'Job Number'!$B$2:$B$290,'Line Performance'!$C69,'Job Number'!$E$2:$E$290,'Line Performance'!$A$68),"")</f>
        <v/>
      </c>
      <c r="Q69" s="11" t="str">
        <f>IFERROR($C$68/SUMIFS('Job Number'!$I$2:$I$290,'Job Number'!$A$2:$A$290,'Line Performance'!Q$1,'Job Number'!$B$2:$B$290,'Line Performance'!$C69,'Job Number'!$E$2:$E$290,'Line Performance'!$A$68),"")</f>
        <v/>
      </c>
      <c r="R69" s="11" t="str">
        <f>IFERROR($C$68/SUMIFS('Job Number'!$I$2:$I$290,'Job Number'!$A$2:$A$290,'Line Performance'!R$1,'Job Number'!$B$2:$B$290,'Line Performance'!$C69,'Job Number'!$E$2:$E$290,'Line Performance'!$A$68),"")</f>
        <v/>
      </c>
      <c r="S69" s="11" t="str">
        <f>IFERROR($C$68/SUMIFS('Job Number'!$I$2:$I$290,'Job Number'!$A$2:$A$290,'Line Performance'!S$1,'Job Number'!$B$2:$B$290,'Line Performance'!$C69,'Job Number'!$E$2:$E$290,'Line Performance'!$A$68),"")</f>
        <v/>
      </c>
      <c r="T69" s="11" t="str">
        <f>IFERROR($C$68/SUMIFS('Job Number'!$I$2:$I$290,'Job Number'!$A$2:$A$290,'Line Performance'!T$1,'Job Number'!$B$2:$B$290,'Line Performance'!$C69,'Job Number'!$E$2:$E$290,'Line Performance'!$A$68),"")</f>
        <v/>
      </c>
      <c r="U69" s="11">
        <f>IFERROR($C$68/SUMIFS('Job Number'!$I$2:$I$290,'Job Number'!$A$2:$A$290,'Line Performance'!U$1,'Job Number'!$B$2:$B$290,'Line Performance'!$C69,'Job Number'!$E$2:$E$290,'Line Performance'!$A$68),"")</f>
        <v>6</v>
      </c>
      <c r="V69" s="11" t="str">
        <f>IFERROR($C$68/SUMIFS('Job Number'!$I$2:$I$290,'Job Number'!$A$2:$A$290,'Line Performance'!V$1,'Job Number'!$B$2:$B$290,'Line Performance'!$C69,'Job Number'!$E$2:$E$290,'Line Performance'!$A$68),"")</f>
        <v/>
      </c>
      <c r="W69" s="11" t="str">
        <f>IFERROR($C$68/SUMIFS('Job Number'!$I$2:$I$290,'Job Number'!$A$2:$A$290,'Line Performance'!W$1,'Job Number'!$B$2:$B$290,'Line Performance'!$C69,'Job Number'!$E$2:$E$290,'Line Performance'!$A$68),"")</f>
        <v/>
      </c>
      <c r="X69" s="11" t="str">
        <f>IFERROR($C$68/SUMIFS('Job Number'!$I$2:$I$290,'Job Number'!$A$2:$A$290,'Line Performance'!X$1,'Job Number'!$B$2:$B$290,'Line Performance'!$C69,'Job Number'!$E$2:$E$290,'Line Performance'!$A$68),"")</f>
        <v/>
      </c>
      <c r="Y69" s="11" t="str">
        <f>IFERROR($C$68/SUMIFS('Job Number'!$I$2:$I$290,'Job Number'!$A$2:$A$290,'Line Performance'!Y$1,'Job Number'!$B$2:$B$290,'Line Performance'!$C69,'Job Number'!$E$2:$E$290,'Line Performance'!$A$68),"")</f>
        <v/>
      </c>
      <c r="Z69" s="11" t="str">
        <f>IFERROR($C$68/SUMIFS('Job Number'!$I$2:$I$290,'Job Number'!$A$2:$A$290,'Line Performance'!Z$1,'Job Number'!$B$2:$B$290,'Line Performance'!$C69,'Job Number'!$E$2:$E$290,'Line Performance'!$A$68),"")</f>
        <v/>
      </c>
      <c r="AA69" s="11" t="str">
        <f>IFERROR($C$68/SUMIFS('Job Number'!$I$2:$I$290,'Job Number'!$A$2:$A$290,'Line Performance'!AA$1,'Job Number'!$B$2:$B$290,'Line Performance'!$C69,'Job Number'!$E$2:$E$290,'Line Performance'!$A$68),"")</f>
        <v/>
      </c>
      <c r="AB69" s="11" t="str">
        <f>IFERROR($C$68/SUMIFS('Job Number'!$I$2:$I$290,'Job Number'!$A$2:$A$290,'Line Performance'!AB$1,'Job Number'!$B$2:$B$290,'Line Performance'!$C69,'Job Number'!$E$2:$E$290,'Line Performance'!$A$68),"")</f>
        <v/>
      </c>
      <c r="AC69" s="11" t="str">
        <f>IFERROR($C$68/SUMIFS('Job Number'!$I$2:$I$290,'Job Number'!$A$2:$A$290,'Line Performance'!AC$1,'Job Number'!$B$2:$B$290,'Line Performance'!$C69,'Job Number'!$E$2:$E$290,'Line Performance'!$A$68),"")</f>
        <v/>
      </c>
      <c r="AD69" s="11" t="str">
        <f>IFERROR($C$68/SUMIFS('Job Number'!$I$2:$I$290,'Job Number'!$A$2:$A$290,'Line Performance'!AD$1,'Job Number'!$B$2:$B$290,'Line Performance'!$C69,'Job Number'!$E$2:$E$290,'Line Performance'!$A$68),"")</f>
        <v/>
      </c>
      <c r="AE69" s="11">
        <f>IFERROR($C$68/SUMIFS('Job Number'!$I$2:$I$290,'Job Number'!$A$2:$A$290,'Line Performance'!AE$1,'Job Number'!$B$2:$B$290,'Line Performance'!$C69,'Job Number'!$E$2:$E$290,'Line Performance'!$A$68),"")</f>
        <v>30</v>
      </c>
      <c r="AF69" s="11" t="str">
        <f>IFERROR($C$68/SUMIFS('Job Number'!$I$2:$I$290,'Job Number'!$A$2:$A$290,'Line Performance'!AF$1,'Job Number'!$B$2:$B$290,'Line Performance'!$C69,'Job Number'!$E$2:$E$290,'Line Performance'!$A$68),"")</f>
        <v/>
      </c>
      <c r="AG69" s="11" t="str">
        <f>IFERROR($C$68/SUMIFS('Job Number'!$I$2:$I$290,'Job Number'!$A$2:$A$290,'Line Performance'!AG$1,'Job Number'!$B$2:$B$290,'Line Performance'!$C69,'Job Number'!$E$2:$E$290,'Line Performance'!$A$68),"")</f>
        <v/>
      </c>
      <c r="AH69" s="11" t="str">
        <f>IFERROR($C$68/SUMIFS('Job Number'!$I$2:$I$290,'Job Number'!$A$2:$A$290,'Line Performance'!AH$1,'Job Number'!$B$2:$B$290,'Line Performance'!$C69,'Job Number'!$E$2:$E$290,'Line Performance'!$A$68),"")</f>
        <v/>
      </c>
      <c r="AI69" s="11" t="str">
        <f>IFERROR(#REF!/SUMIFS('Job Number'!#REF!,'Job Number'!$A$2:$A$290,'Line Performance'!AI$1,'Job Number'!$B$2:$B$290,'Line Performance'!$C69,'Job Number'!$E$2:$E$290,'Line Performance'!#REF!),"")</f>
        <v/>
      </c>
      <c r="AJ69" s="11" t="str">
        <f>IFERROR(#REF!/SUMIFS('Job Number'!#REF!,'Job Number'!$A$2:$A$290,'Line Performance'!AJ$1,'Job Number'!$B$2:$B$290,'Line Performance'!$C69,'Job Number'!$E$2:$E$290,'Line Performance'!#REF!),"")</f>
        <v/>
      </c>
      <c r="AK69" s="11" t="str">
        <f>IFERROR(#REF!/SUMIFS('Job Number'!#REF!,'Job Number'!$A$2:$A$290,'Line Performance'!AK$1,'Job Number'!$B$2:$B$290,'Line Performance'!$C69,'Job Number'!$E$2:$E$290,'Line Performance'!#REF!),"")</f>
        <v/>
      </c>
      <c r="AL69" s="11" t="str">
        <f>IFERROR(#REF!/SUMIFS('Job Number'!#REF!,'Job Number'!$A$2:$A$290,'Line Performance'!AL$1,'Job Number'!$B$2:$B$290,'Line Performance'!$C69,'Job Number'!$E$2:$E$290,'Line Performance'!#REF!),"")</f>
        <v/>
      </c>
    </row>
    <row r="70" customHeight="1" spans="2:38">
      <c r="B70" s="9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ht="18.75" customHeight="1" spans="1:34">
      <c r="A71" s="297" t="str">
        <f>'Line Output'!A71</f>
        <v>W03-25040034-Y</v>
      </c>
      <c r="B71" s="297" t="str">
        <f>'Line Output'!B71</f>
        <v>28#*2C+24#*2C+AL+D+</v>
      </c>
      <c r="C71" s="13">
        <f>IFERROR(VLOOKUP(A71,'FG TYPE'!$B:$D,3,FALSE),0)</f>
        <v>60</v>
      </c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customHeight="1" spans="2:38">
      <c r="B72" s="9">
        <f>IFERROR(SUM(D72:AG72)/COUNTIF(D72:AG72,"&gt;0"),0)</f>
        <v>15</v>
      </c>
      <c r="C72" s="12" t="str">
        <f>'Line Output'!C72</f>
        <v>Y01</v>
      </c>
      <c r="D72" s="11" t="str">
        <f>IFERROR($C$71/SUMIFS('Job Number'!$I$2:$I$290,'Job Number'!$A$2:$A$290,'Line Performance'!D$1,'Job Number'!$B$2:$B$290,'Line Performance'!$C72,'Job Number'!$E$2:$E$290,'Line Performance'!$A$71),"")</f>
        <v/>
      </c>
      <c r="E72" s="11" t="str">
        <f>IFERROR($C$71/SUMIFS('Job Number'!$I$2:$I$290,'Job Number'!$A$2:$A$290,'Line Performance'!E$1,'Job Number'!$B$2:$B$290,'Line Performance'!$C72,'Job Number'!$E$2:$E$290,'Line Performance'!$A$71),"")</f>
        <v/>
      </c>
      <c r="F72" s="11" t="str">
        <f>IFERROR($C$71/SUMIFS('Job Number'!$I$2:$I$290,'Job Number'!$A$2:$A$290,'Line Performance'!F$1,'Job Number'!$B$2:$B$290,'Line Performance'!$C72,'Job Number'!$E$2:$E$290,'Line Performance'!$A$71),"")</f>
        <v/>
      </c>
      <c r="G72" s="11" t="str">
        <f>IFERROR($C$71/SUMIFS('Job Number'!$I$2:$I$290,'Job Number'!$A$2:$A$290,'Line Performance'!G$1,'Job Number'!$B$2:$B$290,'Line Performance'!$C72,'Job Number'!$E$2:$E$290,'Line Performance'!$A$71),"")</f>
        <v/>
      </c>
      <c r="H72" s="11" t="str">
        <f>IFERROR($C$71/SUMIFS('Job Number'!$I$2:$I$290,'Job Number'!$A$2:$A$290,'Line Performance'!H$1,'Job Number'!$B$2:$B$290,'Line Performance'!$C72,'Job Number'!$E$2:$E$290,'Line Performance'!$A$71),"")</f>
        <v/>
      </c>
      <c r="I72" s="11" t="str">
        <f>IFERROR($C$71/SUMIFS('Job Number'!$I$2:$I$290,'Job Number'!$A$2:$A$290,'Line Performance'!I$1,'Job Number'!$B$2:$B$290,'Line Performance'!$C72,'Job Number'!$E$2:$E$290,'Line Performance'!$A$71),"")</f>
        <v/>
      </c>
      <c r="J72" s="11" t="str">
        <f>IFERROR($C$71/SUMIFS('Job Number'!$I$2:$I$290,'Job Number'!$A$2:$A$290,'Line Performance'!J$1,'Job Number'!$B$2:$B$290,'Line Performance'!$C72,'Job Number'!$E$2:$E$290,'Line Performance'!$A$71),"")</f>
        <v/>
      </c>
      <c r="K72" s="11" t="str">
        <f>IFERROR($C$71/SUMIFS('Job Number'!$I$2:$I$290,'Job Number'!$A$2:$A$290,'Line Performance'!K$1,'Job Number'!$B$2:$B$290,'Line Performance'!$C72,'Job Number'!$E$2:$E$290,'Line Performance'!$A$71),"")</f>
        <v/>
      </c>
      <c r="L72" s="11" t="str">
        <f>IFERROR($C$71/SUMIFS('Job Number'!$I$2:$I$290,'Job Number'!$A$2:$A$290,'Line Performance'!L$1,'Job Number'!$B$2:$B$290,'Line Performance'!$C72,'Job Number'!$E$2:$E$290,'Line Performance'!$A$71),"")</f>
        <v/>
      </c>
      <c r="M72" s="11" t="str">
        <f>IFERROR($C$71/SUMIFS('Job Number'!$I$2:$I$290,'Job Number'!$A$2:$A$290,'Line Performance'!M$1,'Job Number'!$B$2:$B$290,'Line Performance'!$C72,'Job Number'!$E$2:$E$290,'Line Performance'!$A$71),"")</f>
        <v/>
      </c>
      <c r="N72" s="11" t="str">
        <f>IFERROR($C$71/SUMIFS('Job Number'!$I$2:$I$290,'Job Number'!$A$2:$A$290,'Line Performance'!N$1,'Job Number'!$B$2:$B$290,'Line Performance'!$C72,'Job Number'!$E$2:$E$290,'Line Performance'!$A$71),"")</f>
        <v/>
      </c>
      <c r="O72" s="11" t="str">
        <f>IFERROR($C$71/SUMIFS('Job Number'!$I$2:$I$290,'Job Number'!$A$2:$A$290,'Line Performance'!O$1,'Job Number'!$B$2:$B$290,'Line Performance'!$C72,'Job Number'!$E$2:$E$290,'Line Performance'!$A$71),"")</f>
        <v/>
      </c>
      <c r="P72" s="11" t="str">
        <f>IFERROR($C$71/SUMIFS('Job Number'!$I$2:$I$290,'Job Number'!$A$2:$A$290,'Line Performance'!P$1,'Job Number'!$B$2:$B$290,'Line Performance'!$C72,'Job Number'!$E$2:$E$290,'Line Performance'!$A$71),"")</f>
        <v/>
      </c>
      <c r="Q72" s="11" t="str">
        <f>IFERROR($C$71/SUMIFS('Job Number'!$I$2:$I$290,'Job Number'!$A$2:$A$290,'Line Performance'!Q$1,'Job Number'!$B$2:$B$290,'Line Performance'!$C72,'Job Number'!$E$2:$E$290,'Line Performance'!$A$71),"")</f>
        <v/>
      </c>
      <c r="R72" s="11" t="str">
        <f>IFERROR($C$71/SUMIFS('Job Number'!$I$2:$I$290,'Job Number'!$A$2:$A$290,'Line Performance'!R$1,'Job Number'!$B$2:$B$290,'Line Performance'!$C72,'Job Number'!$E$2:$E$290,'Line Performance'!$A$71),"")</f>
        <v/>
      </c>
      <c r="S72" s="11" t="str">
        <f>IFERROR($C$71/SUMIFS('Job Number'!$I$2:$I$290,'Job Number'!$A$2:$A$290,'Line Performance'!S$1,'Job Number'!$B$2:$B$290,'Line Performance'!$C72,'Job Number'!$E$2:$E$290,'Line Performance'!$A$71),"")</f>
        <v/>
      </c>
      <c r="T72" s="11" t="str">
        <f>IFERROR($C$71/SUMIFS('Job Number'!$I$2:$I$290,'Job Number'!$A$2:$A$290,'Line Performance'!T$1,'Job Number'!$B$2:$B$290,'Line Performance'!$C72,'Job Number'!$E$2:$E$290,'Line Performance'!$A$71),"")</f>
        <v/>
      </c>
      <c r="U72" s="11">
        <f>IFERROR($C$71/SUMIFS('Job Number'!$I$2:$I$290,'Job Number'!$A$2:$A$290,'Line Performance'!U$1,'Job Number'!$B$2:$B$290,'Line Performance'!$C72,'Job Number'!$E$2:$E$290,'Line Performance'!$A$71),"")</f>
        <v>30</v>
      </c>
      <c r="V72" s="11" t="str">
        <f>IFERROR($C$71/SUMIFS('Job Number'!$I$2:$I$290,'Job Number'!$A$2:$A$290,'Line Performance'!V$1,'Job Number'!$B$2:$B$290,'Line Performance'!$C72,'Job Number'!$E$2:$E$290,'Line Performance'!$A$71),"")</f>
        <v/>
      </c>
      <c r="W72" s="11" t="str">
        <f>IFERROR($C$71/SUMIFS('Job Number'!$I$2:$I$290,'Job Number'!$A$2:$A$290,'Line Performance'!W$1,'Job Number'!$B$2:$B$290,'Line Performance'!$C72,'Job Number'!$E$2:$E$290,'Line Performance'!$A$71),"")</f>
        <v/>
      </c>
      <c r="X72" s="11" t="str">
        <f>IFERROR($C$71/SUMIFS('Job Number'!$I$2:$I$290,'Job Number'!$A$2:$A$290,'Line Performance'!X$1,'Job Number'!$B$2:$B$290,'Line Performance'!$C72,'Job Number'!$E$2:$E$290,'Line Performance'!$A$71),"")</f>
        <v/>
      </c>
      <c r="Y72" s="11" t="str">
        <f>IFERROR($C$71/SUMIFS('Job Number'!$I$2:$I$290,'Job Number'!$A$2:$A$290,'Line Performance'!Y$1,'Job Number'!$B$2:$B$290,'Line Performance'!$C72,'Job Number'!$E$2:$E$290,'Line Performance'!$A$71),"")</f>
        <v/>
      </c>
      <c r="Z72" s="11">
        <f>IFERROR($C$71/SUMIFS('Job Number'!$I$2:$I$290,'Job Number'!$A$2:$A$290,'Line Performance'!Z$1,'Job Number'!$B$2:$B$290,'Line Performance'!$C72,'Job Number'!$E$2:$E$290,'Line Performance'!$A$71),"")</f>
        <v>7.5</v>
      </c>
      <c r="AA72" s="11" t="str">
        <f>IFERROR($C$71/SUMIFS('Job Number'!$I$2:$I$290,'Job Number'!$A$2:$A$290,'Line Performance'!AA$1,'Job Number'!$B$2:$B$290,'Line Performance'!$C72,'Job Number'!$E$2:$E$290,'Line Performance'!$A$71),"")</f>
        <v/>
      </c>
      <c r="AB72" s="11">
        <f>IFERROR($C$71/SUMIFS('Job Number'!$I$2:$I$290,'Job Number'!$A$2:$A$290,'Line Performance'!AB$1,'Job Number'!$B$2:$B$290,'Line Performance'!$C72,'Job Number'!$E$2:$E$290,'Line Performance'!$A$71),"")</f>
        <v>7.5</v>
      </c>
      <c r="AC72" s="11" t="str">
        <f>IFERROR($C$71/SUMIFS('Job Number'!$I$2:$I$290,'Job Number'!$A$2:$A$290,'Line Performance'!AC$1,'Job Number'!$B$2:$B$290,'Line Performance'!$C72,'Job Number'!$E$2:$E$290,'Line Performance'!$A$71),"")</f>
        <v/>
      </c>
      <c r="AD72" s="11" t="str">
        <f>IFERROR($C$71/SUMIFS('Job Number'!$I$2:$I$290,'Job Number'!$A$2:$A$290,'Line Performance'!AD$1,'Job Number'!$B$2:$B$290,'Line Performance'!$C72,'Job Number'!$E$2:$E$290,'Line Performance'!$A$71),"")</f>
        <v/>
      </c>
      <c r="AE72" s="11" t="str">
        <f>IFERROR($C$71/SUMIFS('Job Number'!$I$2:$I$290,'Job Number'!$A$2:$A$290,'Line Performance'!AE$1,'Job Number'!$B$2:$B$290,'Line Performance'!$C72,'Job Number'!$E$2:$E$290,'Line Performance'!$A$71),"")</f>
        <v/>
      </c>
      <c r="AF72" s="11" t="str">
        <f>IFERROR($C$71/SUMIFS('Job Number'!$I$2:$I$290,'Job Number'!$A$2:$A$290,'Line Performance'!AF$1,'Job Number'!$B$2:$B$290,'Line Performance'!$C72,'Job Number'!$E$2:$E$290,'Line Performance'!$A$71),"")</f>
        <v/>
      </c>
      <c r="AG72" s="11" t="str">
        <f>IFERROR($C$71/SUMIFS('Job Number'!$I$2:$I$290,'Job Number'!$A$2:$A$290,'Line Performance'!AG$1,'Job Number'!$B$2:$B$290,'Line Performance'!$C72,'Job Number'!$E$2:$E$290,'Line Performance'!$A$71),"")</f>
        <v/>
      </c>
      <c r="AH72" s="11" t="str">
        <f>IFERROR($C$71/SUMIFS('Job Number'!$I$2:$I$290,'Job Number'!$A$2:$A$290,'Line Performance'!AH$1,'Job Number'!$B$2:$B$290,'Line Performance'!$C72,'Job Number'!$E$2:$E$290,'Line Performance'!$A$71),"")</f>
        <v/>
      </c>
      <c r="AI72" s="11" t="str">
        <f>IFERROR(#REF!/SUMIFS('Job Number'!#REF!,'Job Number'!$A$2:$A$290,'Line Performance'!AI$1,'Job Number'!$B$2:$B$290,'Line Performance'!$C72,'Job Number'!$E$2:$E$290,'Line Performance'!#REF!),"")</f>
        <v/>
      </c>
      <c r="AJ72" s="11" t="str">
        <f>IFERROR(#REF!/SUMIFS('Job Number'!#REF!,'Job Number'!$A$2:$A$290,'Line Performance'!AJ$1,'Job Number'!$B$2:$B$290,'Line Performance'!$C72,'Job Number'!$E$2:$E$290,'Line Performance'!#REF!),"")</f>
        <v/>
      </c>
      <c r="AK72" s="11" t="str">
        <f>IFERROR(#REF!/SUMIFS('Job Number'!#REF!,'Job Number'!$A$2:$A$290,'Line Performance'!AK$1,'Job Number'!$B$2:$B$290,'Line Performance'!$C72,'Job Number'!$E$2:$E$290,'Line Performance'!#REF!),"")</f>
        <v/>
      </c>
      <c r="AL72" s="11" t="str">
        <f>IFERROR(#REF!/SUMIFS('Job Number'!#REF!,'Job Number'!$A$2:$A$290,'Line Performance'!AL$1,'Job Number'!$B$2:$B$290,'Line Performance'!$C72,'Job Number'!$E$2:$E$290,'Line Performance'!#REF!),"")</f>
        <v/>
      </c>
    </row>
    <row r="73" customHeight="1" spans="2:38">
      <c r="B73" s="9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ht="18.75" customHeight="1" spans="1:34">
      <c r="A74" s="297" t="str">
        <f>'Line Output'!A74</f>
        <v>W03-25040035-Y</v>
      </c>
      <c r="B74" s="297" t="str">
        <f>'Line Output'!B74</f>
        <v>28#*2C+24#*2C+AL+D+</v>
      </c>
      <c r="C74" s="13">
        <f>IFERROR(VLOOKUP(A74,'FG TYPE'!$B:$D,3,FALSE),0)</f>
        <v>60</v>
      </c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customHeight="1" spans="2:38">
      <c r="B75" s="9">
        <f>IFERROR(SUM(D75:AG75)/COUNTIF(D75:AG75,"&gt;0"),0)</f>
        <v>67.5</v>
      </c>
      <c r="C75" s="12" t="str">
        <f>'Line Output'!C75</f>
        <v>Y01</v>
      </c>
      <c r="D75" s="11" t="str">
        <f>IFERROR($C$74/SUMIFS('Job Number'!$I$2:$I$290,'Job Number'!$A$2:$A$290,'Line Performance'!D$1,'Job Number'!$B$2:$B$290,'Line Performance'!$C75,'Job Number'!$E$2:$E$290,'Line Performance'!$A$74),"")</f>
        <v/>
      </c>
      <c r="E75" s="11" t="str">
        <f>IFERROR($C$74/SUMIFS('Job Number'!$I$2:$I$290,'Job Number'!$A$2:$A$290,'Line Performance'!E$1,'Job Number'!$B$2:$B$290,'Line Performance'!$C75,'Job Number'!$E$2:$E$290,'Line Performance'!$A$74),"")</f>
        <v/>
      </c>
      <c r="F75" s="11" t="str">
        <f>IFERROR($C$74/SUMIFS('Job Number'!$I$2:$I$290,'Job Number'!$A$2:$A$290,'Line Performance'!F$1,'Job Number'!$B$2:$B$290,'Line Performance'!$C75,'Job Number'!$E$2:$E$290,'Line Performance'!$A$74),"")</f>
        <v/>
      </c>
      <c r="G75" s="11" t="str">
        <f>IFERROR($C$74/SUMIFS('Job Number'!$I$2:$I$290,'Job Number'!$A$2:$A$290,'Line Performance'!G$1,'Job Number'!$B$2:$B$290,'Line Performance'!$C75,'Job Number'!$E$2:$E$290,'Line Performance'!$A$74),"")</f>
        <v/>
      </c>
      <c r="H75" s="11">
        <f>IFERROR($C$74/SUMIFS('Job Number'!$I$2:$I$290,'Job Number'!$A$2:$A$290,'Line Performance'!H$1,'Job Number'!$B$2:$B$290,'Line Performance'!$C75,'Job Number'!$E$2:$E$290,'Line Performance'!$A$74),"")</f>
        <v>15</v>
      </c>
      <c r="I75" s="11" t="str">
        <f>IFERROR($C$74/SUMIFS('Job Number'!$I$2:$I$290,'Job Number'!$A$2:$A$290,'Line Performance'!I$1,'Job Number'!$B$2:$B$290,'Line Performance'!$C75,'Job Number'!$E$2:$E$290,'Line Performance'!$A$74),"")</f>
        <v/>
      </c>
      <c r="J75" s="11" t="str">
        <f>IFERROR($C$74/SUMIFS('Job Number'!$I$2:$I$290,'Job Number'!$A$2:$A$290,'Line Performance'!J$1,'Job Number'!$B$2:$B$290,'Line Performance'!$C75,'Job Number'!$E$2:$E$290,'Line Performance'!$A$74),"")</f>
        <v/>
      </c>
      <c r="K75" s="11" t="str">
        <f>IFERROR($C$74/SUMIFS('Job Number'!$I$2:$I$290,'Job Number'!$A$2:$A$290,'Line Performance'!K$1,'Job Number'!$B$2:$B$290,'Line Performance'!$C75,'Job Number'!$E$2:$E$290,'Line Performance'!$A$74),"")</f>
        <v/>
      </c>
      <c r="L75" s="11" t="str">
        <f>IFERROR($C$74/SUMIFS('Job Number'!$I$2:$I$290,'Job Number'!$A$2:$A$290,'Line Performance'!L$1,'Job Number'!$B$2:$B$290,'Line Performance'!$C75,'Job Number'!$E$2:$E$290,'Line Performance'!$A$74),"")</f>
        <v/>
      </c>
      <c r="M75" s="11" t="str">
        <f>IFERROR($C$74/SUMIFS('Job Number'!$I$2:$I$290,'Job Number'!$A$2:$A$290,'Line Performance'!M$1,'Job Number'!$B$2:$B$290,'Line Performance'!$C75,'Job Number'!$E$2:$E$290,'Line Performance'!$A$74),"")</f>
        <v/>
      </c>
      <c r="N75" s="11" t="str">
        <f>IFERROR($C$74/SUMIFS('Job Number'!$I$2:$I$290,'Job Number'!$A$2:$A$290,'Line Performance'!N$1,'Job Number'!$B$2:$B$290,'Line Performance'!$C75,'Job Number'!$E$2:$E$290,'Line Performance'!$A$74),"")</f>
        <v/>
      </c>
      <c r="O75" s="11" t="str">
        <f>IFERROR($C$74/SUMIFS('Job Number'!$I$2:$I$290,'Job Number'!$A$2:$A$290,'Line Performance'!O$1,'Job Number'!$B$2:$B$290,'Line Performance'!$C75,'Job Number'!$E$2:$E$290,'Line Performance'!$A$74),"")</f>
        <v/>
      </c>
      <c r="P75" s="11" t="str">
        <f>IFERROR($C$74/SUMIFS('Job Number'!$I$2:$I$290,'Job Number'!$A$2:$A$290,'Line Performance'!P$1,'Job Number'!$B$2:$B$290,'Line Performance'!$C75,'Job Number'!$E$2:$E$290,'Line Performance'!$A$74),"")</f>
        <v/>
      </c>
      <c r="Q75" s="11" t="str">
        <f>IFERROR($C$74/SUMIFS('Job Number'!$I$2:$I$290,'Job Number'!$A$2:$A$290,'Line Performance'!Q$1,'Job Number'!$B$2:$B$290,'Line Performance'!$C75,'Job Number'!$E$2:$E$290,'Line Performance'!$A$74),"")</f>
        <v/>
      </c>
      <c r="R75" s="11" t="str">
        <f>IFERROR($C$74/SUMIFS('Job Number'!$I$2:$I$290,'Job Number'!$A$2:$A$290,'Line Performance'!R$1,'Job Number'!$B$2:$B$290,'Line Performance'!$C75,'Job Number'!$E$2:$E$290,'Line Performance'!$A$74),"")</f>
        <v/>
      </c>
      <c r="S75" s="11" t="str">
        <f>IFERROR($C$74/SUMIFS('Job Number'!$I$2:$I$290,'Job Number'!$A$2:$A$290,'Line Performance'!S$1,'Job Number'!$B$2:$B$290,'Line Performance'!$C75,'Job Number'!$E$2:$E$290,'Line Performance'!$A$74),"")</f>
        <v/>
      </c>
      <c r="T75" s="11" t="str">
        <f>IFERROR($C$74/SUMIFS('Job Number'!$I$2:$I$290,'Job Number'!$A$2:$A$290,'Line Performance'!T$1,'Job Number'!$B$2:$B$290,'Line Performance'!$C75,'Job Number'!$E$2:$E$290,'Line Performance'!$A$74),"")</f>
        <v/>
      </c>
      <c r="U75" s="11" t="str">
        <f>IFERROR($C$74/SUMIFS('Job Number'!$I$2:$I$290,'Job Number'!$A$2:$A$290,'Line Performance'!U$1,'Job Number'!$B$2:$B$290,'Line Performance'!$C75,'Job Number'!$E$2:$E$290,'Line Performance'!$A$74),"")</f>
        <v/>
      </c>
      <c r="V75" s="11" t="str">
        <f>IFERROR($C$74/SUMIFS('Job Number'!$I$2:$I$290,'Job Number'!$A$2:$A$290,'Line Performance'!V$1,'Job Number'!$B$2:$B$290,'Line Performance'!$C75,'Job Number'!$E$2:$E$290,'Line Performance'!$A$74),"")</f>
        <v/>
      </c>
      <c r="W75" s="11" t="str">
        <f>IFERROR($C$74/SUMIFS('Job Number'!$I$2:$I$290,'Job Number'!$A$2:$A$290,'Line Performance'!W$1,'Job Number'!$B$2:$B$290,'Line Performance'!$C75,'Job Number'!$E$2:$E$290,'Line Performance'!$A$74),"")</f>
        <v/>
      </c>
      <c r="X75" s="11" t="str">
        <f>IFERROR($C$74/SUMIFS('Job Number'!$I$2:$I$290,'Job Number'!$A$2:$A$290,'Line Performance'!X$1,'Job Number'!$B$2:$B$290,'Line Performance'!$C75,'Job Number'!$E$2:$E$290,'Line Performance'!$A$74),"")</f>
        <v/>
      </c>
      <c r="Y75" s="11" t="str">
        <f>IFERROR($C$74/SUMIFS('Job Number'!$I$2:$I$290,'Job Number'!$A$2:$A$290,'Line Performance'!Y$1,'Job Number'!$B$2:$B$290,'Line Performance'!$C75,'Job Number'!$E$2:$E$290,'Line Performance'!$A$74),"")</f>
        <v/>
      </c>
      <c r="Z75" s="11" t="str">
        <f>IFERROR($C$74/SUMIFS('Job Number'!$I$2:$I$290,'Job Number'!$A$2:$A$290,'Line Performance'!Z$1,'Job Number'!$B$2:$B$290,'Line Performance'!$C75,'Job Number'!$E$2:$E$290,'Line Performance'!$A$74),"")</f>
        <v/>
      </c>
      <c r="AA75" s="11" t="str">
        <f>IFERROR($C$74/SUMIFS('Job Number'!$I$2:$I$290,'Job Number'!$A$2:$A$290,'Line Performance'!AA$1,'Job Number'!$B$2:$B$290,'Line Performance'!$C75,'Job Number'!$E$2:$E$290,'Line Performance'!$A$74),"")</f>
        <v/>
      </c>
      <c r="AB75" s="11" t="str">
        <f>IFERROR($C$74/SUMIFS('Job Number'!$I$2:$I$290,'Job Number'!$A$2:$A$290,'Line Performance'!AB$1,'Job Number'!$B$2:$B$290,'Line Performance'!$C75,'Job Number'!$E$2:$E$290,'Line Performance'!$A$74),"")</f>
        <v/>
      </c>
      <c r="AC75" s="11" t="str">
        <f>IFERROR($C$74/SUMIFS('Job Number'!$I$2:$I$290,'Job Number'!$A$2:$A$290,'Line Performance'!AC$1,'Job Number'!$B$2:$B$290,'Line Performance'!$C75,'Job Number'!$E$2:$E$290,'Line Performance'!$A$74),"")</f>
        <v/>
      </c>
      <c r="AD75" s="11" t="str">
        <f>IFERROR($C$74/SUMIFS('Job Number'!$I$2:$I$290,'Job Number'!$A$2:$A$290,'Line Performance'!AD$1,'Job Number'!$B$2:$B$290,'Line Performance'!$C75,'Job Number'!$E$2:$E$290,'Line Performance'!$A$74),"")</f>
        <v/>
      </c>
      <c r="AE75" s="11">
        <f>IFERROR($C$74/SUMIFS('Job Number'!$I$2:$I$290,'Job Number'!$A$2:$A$290,'Line Performance'!AE$1,'Job Number'!$B$2:$B$290,'Line Performance'!$C75,'Job Number'!$E$2:$E$290,'Line Performance'!$A$74),"")</f>
        <v>120</v>
      </c>
      <c r="AF75" s="11" t="str">
        <f>IFERROR($C$74/SUMIFS('Job Number'!$I$2:$I$290,'Job Number'!$A$2:$A$290,'Line Performance'!AF$1,'Job Number'!$B$2:$B$290,'Line Performance'!$C75,'Job Number'!$E$2:$E$290,'Line Performance'!$A$74),"")</f>
        <v/>
      </c>
      <c r="AG75" s="11" t="str">
        <f>IFERROR($C$74/SUMIFS('Job Number'!$I$2:$I$290,'Job Number'!$A$2:$A$290,'Line Performance'!AG$1,'Job Number'!$B$2:$B$290,'Line Performance'!$C75,'Job Number'!$E$2:$E$290,'Line Performance'!$A$74),"")</f>
        <v/>
      </c>
      <c r="AH75" s="11" t="str">
        <f>IFERROR($C$74/SUMIFS('Job Number'!$I$2:$I$290,'Job Number'!$A$2:$A$290,'Line Performance'!AH$1,'Job Number'!$B$2:$B$290,'Line Performance'!$C75,'Job Number'!$E$2:$E$290,'Line Performance'!$A$74),"")</f>
        <v/>
      </c>
      <c r="AI75" s="11" t="str">
        <f>IFERROR(#REF!/SUMIFS('Job Number'!#REF!,'Job Number'!$A$2:$A$290,'Line Performance'!AI$1,'Job Number'!$B$2:$B$290,'Line Performance'!$C75,'Job Number'!$E$2:$E$290,'Line Performance'!#REF!),"")</f>
        <v/>
      </c>
      <c r="AJ75" s="11" t="str">
        <f>IFERROR(#REF!/SUMIFS('Job Number'!#REF!,'Job Number'!$A$2:$A$290,'Line Performance'!AJ$1,'Job Number'!$B$2:$B$290,'Line Performance'!$C75,'Job Number'!$E$2:$E$290,'Line Performance'!#REF!),"")</f>
        <v/>
      </c>
      <c r="AK75" s="11" t="str">
        <f>IFERROR(#REF!/SUMIFS('Job Number'!#REF!,'Job Number'!$A$2:$A$290,'Line Performance'!AK$1,'Job Number'!$B$2:$B$290,'Line Performance'!$C75,'Job Number'!$E$2:$E$290,'Line Performance'!#REF!),"")</f>
        <v/>
      </c>
      <c r="AL75" s="11" t="str">
        <f>IFERROR(#REF!/SUMIFS('Job Number'!#REF!,'Job Number'!$A$2:$A$290,'Line Performance'!AL$1,'Job Number'!$B$2:$B$290,'Line Performance'!$C75,'Job Number'!$E$2:$E$290,'Line Performance'!#REF!),"")</f>
        <v/>
      </c>
    </row>
    <row r="76" customHeight="1" spans="2:38">
      <c r="B76" s="9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ht="18.75" customHeight="1" spans="1:34">
      <c r="A77" s="297" t="str">
        <f>'Line Output'!A77</f>
        <v>W03-25040036-Y</v>
      </c>
      <c r="B77" s="297" t="str">
        <f>'Line Output'!B77</f>
        <v>28#*2C+28#*2C+AL+D+</v>
      </c>
      <c r="C77" s="13">
        <f>IFERROR(VLOOKUP(A77,'FG TYPE'!$B:$D,3,FALSE),0)</f>
        <v>60</v>
      </c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customHeight="1" spans="2:38">
      <c r="B78" s="9">
        <f>IFERROR(SUM(D78:AG78)/COUNTIF(D78:AG78,"&gt;0"),0)</f>
        <v>0</v>
      </c>
      <c r="C78" s="12" t="str">
        <f>'Line Output'!C78</f>
        <v>Y01</v>
      </c>
      <c r="D78" s="11" t="str">
        <f>IFERROR($C$77/SUMIFS('Job Number'!$I$2:$I$290,'Job Number'!$A$2:$A$290,'Line Performance'!D$1,'Job Number'!$B$2:$B$290,'Line Performance'!$C78,'Job Number'!$E$2:$E$290,'Line Performance'!$A$77),"")</f>
        <v/>
      </c>
      <c r="E78" s="11" t="str">
        <f>IFERROR($C$77/SUMIFS('Job Number'!$I$2:$I$290,'Job Number'!$A$2:$A$290,'Line Performance'!E$1,'Job Number'!$B$2:$B$290,'Line Performance'!$C78,'Job Number'!$E$2:$E$290,'Line Performance'!$A$77),"")</f>
        <v/>
      </c>
      <c r="F78" s="11" t="str">
        <f>IFERROR($C$77/SUMIFS('Job Number'!$I$2:$I$290,'Job Number'!$A$2:$A$290,'Line Performance'!F$1,'Job Number'!$B$2:$B$290,'Line Performance'!$C78,'Job Number'!$E$2:$E$290,'Line Performance'!$A$77),"")</f>
        <v/>
      </c>
      <c r="G78" s="11" t="str">
        <f>IFERROR($C$77/SUMIFS('Job Number'!$I$2:$I$290,'Job Number'!$A$2:$A$290,'Line Performance'!G$1,'Job Number'!$B$2:$B$290,'Line Performance'!$C78,'Job Number'!$E$2:$E$290,'Line Performance'!$A$77),"")</f>
        <v/>
      </c>
      <c r="H78" s="11" t="str">
        <f>IFERROR($C$77/SUMIFS('Job Number'!$I$2:$I$290,'Job Number'!$A$2:$A$290,'Line Performance'!H$1,'Job Number'!$B$2:$B$290,'Line Performance'!$C78,'Job Number'!$E$2:$E$290,'Line Performance'!$A$77),"")</f>
        <v/>
      </c>
      <c r="I78" s="11" t="str">
        <f>IFERROR($C$77/SUMIFS('Job Number'!$I$2:$I$290,'Job Number'!$A$2:$A$290,'Line Performance'!I$1,'Job Number'!$B$2:$B$290,'Line Performance'!$C78,'Job Number'!$E$2:$E$290,'Line Performance'!$A$77),"")</f>
        <v/>
      </c>
      <c r="J78" s="11" t="str">
        <f>IFERROR($C$77/SUMIFS('Job Number'!$I$2:$I$290,'Job Number'!$A$2:$A$290,'Line Performance'!J$1,'Job Number'!$B$2:$B$290,'Line Performance'!$C78,'Job Number'!$E$2:$E$290,'Line Performance'!$A$77),"")</f>
        <v/>
      </c>
      <c r="K78" s="11" t="str">
        <f>IFERROR($C$77/SUMIFS('Job Number'!$I$2:$I$290,'Job Number'!$A$2:$A$290,'Line Performance'!K$1,'Job Number'!$B$2:$B$290,'Line Performance'!$C78,'Job Number'!$E$2:$E$290,'Line Performance'!$A$77),"")</f>
        <v/>
      </c>
      <c r="L78" s="11" t="str">
        <f>IFERROR($C$77/SUMIFS('Job Number'!$I$2:$I$290,'Job Number'!$A$2:$A$290,'Line Performance'!L$1,'Job Number'!$B$2:$B$290,'Line Performance'!$C78,'Job Number'!$E$2:$E$290,'Line Performance'!$A$77),"")</f>
        <v/>
      </c>
      <c r="M78" s="11" t="str">
        <f>IFERROR($C$77/SUMIFS('Job Number'!$I$2:$I$290,'Job Number'!$A$2:$A$290,'Line Performance'!M$1,'Job Number'!$B$2:$B$290,'Line Performance'!$C78,'Job Number'!$E$2:$E$290,'Line Performance'!$A$77),"")</f>
        <v/>
      </c>
      <c r="N78" s="11" t="str">
        <f>IFERROR($C$77/SUMIFS('Job Number'!$I$2:$I$290,'Job Number'!$A$2:$A$290,'Line Performance'!N$1,'Job Number'!$B$2:$B$290,'Line Performance'!$C78,'Job Number'!$E$2:$E$290,'Line Performance'!$A$77),"")</f>
        <v/>
      </c>
      <c r="O78" s="11" t="str">
        <f>IFERROR($C$77/SUMIFS('Job Number'!$I$2:$I$290,'Job Number'!$A$2:$A$290,'Line Performance'!O$1,'Job Number'!$B$2:$B$290,'Line Performance'!$C78,'Job Number'!$E$2:$E$290,'Line Performance'!$A$77),"")</f>
        <v/>
      </c>
      <c r="P78" s="11" t="str">
        <f>IFERROR($C$77/SUMIFS('Job Number'!$I$2:$I$290,'Job Number'!$A$2:$A$290,'Line Performance'!P$1,'Job Number'!$B$2:$B$290,'Line Performance'!$C78,'Job Number'!$E$2:$E$290,'Line Performance'!$A$77),"")</f>
        <v/>
      </c>
      <c r="Q78" s="11" t="str">
        <f>IFERROR($C$77/SUMIFS('Job Number'!$I$2:$I$290,'Job Number'!$A$2:$A$290,'Line Performance'!Q$1,'Job Number'!$B$2:$B$290,'Line Performance'!$C78,'Job Number'!$E$2:$E$290,'Line Performance'!$A$77),"")</f>
        <v/>
      </c>
      <c r="R78" s="11" t="str">
        <f>IFERROR($C$77/SUMIFS('Job Number'!$I$2:$I$290,'Job Number'!$A$2:$A$290,'Line Performance'!R$1,'Job Number'!$B$2:$B$290,'Line Performance'!$C78,'Job Number'!$E$2:$E$290,'Line Performance'!$A$77),"")</f>
        <v/>
      </c>
      <c r="S78" s="11" t="str">
        <f>IFERROR($C$77/SUMIFS('Job Number'!$I$2:$I$290,'Job Number'!$A$2:$A$290,'Line Performance'!S$1,'Job Number'!$B$2:$B$290,'Line Performance'!$C78,'Job Number'!$E$2:$E$290,'Line Performance'!$A$77),"")</f>
        <v/>
      </c>
      <c r="T78" s="11" t="str">
        <f>IFERROR($C$77/SUMIFS('Job Number'!$I$2:$I$290,'Job Number'!$A$2:$A$290,'Line Performance'!T$1,'Job Number'!$B$2:$B$290,'Line Performance'!$C78,'Job Number'!$E$2:$E$290,'Line Performance'!$A$77),"")</f>
        <v/>
      </c>
      <c r="U78" s="11" t="str">
        <f>IFERROR($C$77/SUMIFS('Job Number'!$I$2:$I$290,'Job Number'!$A$2:$A$290,'Line Performance'!U$1,'Job Number'!$B$2:$B$290,'Line Performance'!$C78,'Job Number'!$E$2:$E$290,'Line Performance'!$A$77),"")</f>
        <v/>
      </c>
      <c r="V78" s="11" t="str">
        <f>IFERROR($C$77/SUMIFS('Job Number'!$I$2:$I$290,'Job Number'!$A$2:$A$290,'Line Performance'!V$1,'Job Number'!$B$2:$B$290,'Line Performance'!$C78,'Job Number'!$E$2:$E$290,'Line Performance'!$A$77),"")</f>
        <v/>
      </c>
      <c r="W78" s="11" t="str">
        <f>IFERROR($C$77/SUMIFS('Job Number'!$I$2:$I$290,'Job Number'!$A$2:$A$290,'Line Performance'!W$1,'Job Number'!$B$2:$B$290,'Line Performance'!$C78,'Job Number'!$E$2:$E$290,'Line Performance'!$A$77),"")</f>
        <v/>
      </c>
      <c r="X78" s="11" t="str">
        <f>IFERROR($C$77/SUMIFS('Job Number'!$I$2:$I$290,'Job Number'!$A$2:$A$290,'Line Performance'!X$1,'Job Number'!$B$2:$B$290,'Line Performance'!$C78,'Job Number'!$E$2:$E$290,'Line Performance'!$A$77),"")</f>
        <v/>
      </c>
      <c r="Y78" s="11" t="str">
        <f>IFERROR($C$77/SUMIFS('Job Number'!$I$2:$I$290,'Job Number'!$A$2:$A$290,'Line Performance'!Y$1,'Job Number'!$B$2:$B$290,'Line Performance'!$C78,'Job Number'!$E$2:$E$290,'Line Performance'!$A$77),"")</f>
        <v/>
      </c>
      <c r="Z78" s="11" t="str">
        <f>IFERROR($C$77/SUMIFS('Job Number'!$I$2:$I$290,'Job Number'!$A$2:$A$290,'Line Performance'!Z$1,'Job Number'!$B$2:$B$290,'Line Performance'!$C78,'Job Number'!$E$2:$E$290,'Line Performance'!$A$77),"")</f>
        <v/>
      </c>
      <c r="AA78" s="11" t="str">
        <f>IFERROR($C$77/SUMIFS('Job Number'!$I$2:$I$290,'Job Number'!$A$2:$A$290,'Line Performance'!AA$1,'Job Number'!$B$2:$B$290,'Line Performance'!$C78,'Job Number'!$E$2:$E$290,'Line Performance'!$A$77),"")</f>
        <v/>
      </c>
      <c r="AB78" s="11" t="str">
        <f>IFERROR($C$77/SUMIFS('Job Number'!$I$2:$I$290,'Job Number'!$A$2:$A$290,'Line Performance'!AB$1,'Job Number'!$B$2:$B$290,'Line Performance'!$C78,'Job Number'!$E$2:$E$290,'Line Performance'!$A$77),"")</f>
        <v/>
      </c>
      <c r="AC78" s="11" t="str">
        <f>IFERROR($C$77/SUMIFS('Job Number'!$I$2:$I$290,'Job Number'!$A$2:$A$290,'Line Performance'!AC$1,'Job Number'!$B$2:$B$290,'Line Performance'!$C78,'Job Number'!$E$2:$E$290,'Line Performance'!$A$77),"")</f>
        <v/>
      </c>
      <c r="AD78" s="11" t="str">
        <f>IFERROR($C$77/SUMIFS('Job Number'!$I$2:$I$290,'Job Number'!$A$2:$A$290,'Line Performance'!AD$1,'Job Number'!$B$2:$B$290,'Line Performance'!$C78,'Job Number'!$E$2:$E$290,'Line Performance'!$A$77),"")</f>
        <v/>
      </c>
      <c r="AE78" s="11" t="str">
        <f>IFERROR($C$77/SUMIFS('Job Number'!$I$2:$I$290,'Job Number'!$A$2:$A$290,'Line Performance'!AE$1,'Job Number'!$B$2:$B$290,'Line Performance'!$C78,'Job Number'!$E$2:$E$290,'Line Performance'!$A$77),"")</f>
        <v/>
      </c>
      <c r="AF78" s="11" t="str">
        <f>IFERROR($C$77/SUMIFS('Job Number'!$I$2:$I$290,'Job Number'!$A$2:$A$290,'Line Performance'!AF$1,'Job Number'!$B$2:$B$290,'Line Performance'!$C78,'Job Number'!$E$2:$E$290,'Line Performance'!$A$77),"")</f>
        <v/>
      </c>
      <c r="AG78" s="11" t="str">
        <f>IFERROR($C$77/SUMIFS('Job Number'!$I$2:$I$290,'Job Number'!$A$2:$A$290,'Line Performance'!AG$1,'Job Number'!$B$2:$B$290,'Line Performance'!$C78,'Job Number'!$E$2:$E$290,'Line Performance'!$A$77),"")</f>
        <v/>
      </c>
      <c r="AH78" s="11" t="str">
        <f>IFERROR($C$77/SUMIFS('Job Number'!$I$2:$I$290,'Job Number'!$A$2:$A$290,'Line Performance'!AH$1,'Job Number'!$B$2:$B$290,'Line Performance'!$C78,'Job Number'!$E$2:$E$290,'Line Performance'!$A$77),"")</f>
        <v/>
      </c>
      <c r="AI78" s="11" t="str">
        <f>IFERROR(#REF!/SUMIFS('Job Number'!#REF!,'Job Number'!$A$2:$A$290,'Line Performance'!AI$1,'Job Number'!$B$2:$B$290,'Line Performance'!$C78,'Job Number'!$E$2:$E$290,'Line Performance'!#REF!),"")</f>
        <v/>
      </c>
      <c r="AJ78" s="11" t="str">
        <f>IFERROR(#REF!/SUMIFS('Job Number'!#REF!,'Job Number'!$A$2:$A$290,'Line Performance'!AJ$1,'Job Number'!$B$2:$B$290,'Line Performance'!$C78,'Job Number'!$E$2:$E$290,'Line Performance'!#REF!),"")</f>
        <v/>
      </c>
      <c r="AK78" s="11" t="str">
        <f>IFERROR(#REF!/SUMIFS('Job Number'!#REF!,'Job Number'!$A$2:$A$290,'Line Performance'!AK$1,'Job Number'!$B$2:$B$290,'Line Performance'!$C78,'Job Number'!$E$2:$E$290,'Line Performance'!#REF!),"")</f>
        <v/>
      </c>
      <c r="AL78" s="11" t="str">
        <f>IFERROR(#REF!/SUMIFS('Job Number'!#REF!,'Job Number'!$A$2:$A$290,'Line Performance'!AL$1,'Job Number'!$B$2:$B$290,'Line Performance'!$C78,'Job Number'!$E$2:$E$290,'Line Performance'!#REF!),"")</f>
        <v/>
      </c>
    </row>
    <row r="79" customHeight="1" spans="2:38">
      <c r="B79" s="9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ht="18.75" customHeight="1" spans="1:34">
      <c r="A80" s="297" t="str">
        <f>'Line Output'!A80</f>
        <v>W03-25040037-Y</v>
      </c>
      <c r="B80" s="297" t="str">
        <f>'Line Output'!B80</f>
        <v>28#*2C+28#*2C+AL+D+</v>
      </c>
      <c r="C80" s="13">
        <f>IFERROR(VLOOKUP(A80,'FG TYPE'!$B:$D,3,FALSE),0)</f>
        <v>60</v>
      </c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customHeight="1" spans="2:38">
      <c r="B81" s="9">
        <f>IFERROR(SUM(D81:AG81)/COUNTIF(D81:AG81,"&gt;0"),0)</f>
        <v>0</v>
      </c>
      <c r="C81" s="12" t="str">
        <f>'Line Output'!C81</f>
        <v>Y01</v>
      </c>
      <c r="D81" s="11" t="str">
        <f>IFERROR($C$80/SUMIFS('Job Number'!$I$2:$I$290,'Job Number'!$A$2:$A$290,'Line Performance'!D$1,'Job Number'!$B$2:$B$290,'Line Performance'!$C81,'Job Number'!$E$2:$E$290,'Line Performance'!$A$80),"")</f>
        <v/>
      </c>
      <c r="E81" s="11" t="str">
        <f>IFERROR($C$80/SUMIFS('Job Number'!$I$2:$I$290,'Job Number'!$A$2:$A$290,'Line Performance'!E$1,'Job Number'!$B$2:$B$290,'Line Performance'!$C81,'Job Number'!$E$2:$E$290,'Line Performance'!$A$80),"")</f>
        <v/>
      </c>
      <c r="F81" s="11" t="str">
        <f>IFERROR($C$80/SUMIFS('Job Number'!$I$2:$I$290,'Job Number'!$A$2:$A$290,'Line Performance'!F$1,'Job Number'!$B$2:$B$290,'Line Performance'!$C81,'Job Number'!$E$2:$E$290,'Line Performance'!$A$80),"")</f>
        <v/>
      </c>
      <c r="G81" s="11" t="str">
        <f>IFERROR($C$80/SUMIFS('Job Number'!$I$2:$I$290,'Job Number'!$A$2:$A$290,'Line Performance'!G$1,'Job Number'!$B$2:$B$290,'Line Performance'!$C81,'Job Number'!$E$2:$E$290,'Line Performance'!$A$80),"")</f>
        <v/>
      </c>
      <c r="H81" s="11" t="str">
        <f>IFERROR($C$80/SUMIFS('Job Number'!$I$2:$I$290,'Job Number'!$A$2:$A$290,'Line Performance'!H$1,'Job Number'!$B$2:$B$290,'Line Performance'!$C81,'Job Number'!$E$2:$E$290,'Line Performance'!$A$80),"")</f>
        <v/>
      </c>
      <c r="I81" s="11" t="str">
        <f>IFERROR($C$80/SUMIFS('Job Number'!$I$2:$I$290,'Job Number'!$A$2:$A$290,'Line Performance'!I$1,'Job Number'!$B$2:$B$290,'Line Performance'!$C81,'Job Number'!$E$2:$E$290,'Line Performance'!$A$80),"")</f>
        <v/>
      </c>
      <c r="J81" s="11" t="str">
        <f>IFERROR($C$80/SUMIFS('Job Number'!$I$2:$I$290,'Job Number'!$A$2:$A$290,'Line Performance'!J$1,'Job Number'!$B$2:$B$290,'Line Performance'!$C81,'Job Number'!$E$2:$E$290,'Line Performance'!$A$80),"")</f>
        <v/>
      </c>
      <c r="K81" s="11" t="str">
        <f>IFERROR($C$80/SUMIFS('Job Number'!$I$2:$I$290,'Job Number'!$A$2:$A$290,'Line Performance'!K$1,'Job Number'!$B$2:$B$290,'Line Performance'!$C81,'Job Number'!$E$2:$E$290,'Line Performance'!$A$80),"")</f>
        <v/>
      </c>
      <c r="L81" s="11" t="str">
        <f>IFERROR($C$80/SUMIFS('Job Number'!$I$2:$I$290,'Job Number'!$A$2:$A$290,'Line Performance'!L$1,'Job Number'!$B$2:$B$290,'Line Performance'!$C81,'Job Number'!$E$2:$E$290,'Line Performance'!$A$80),"")</f>
        <v/>
      </c>
      <c r="M81" s="11" t="str">
        <f>IFERROR($C$80/SUMIFS('Job Number'!$I$2:$I$290,'Job Number'!$A$2:$A$290,'Line Performance'!M$1,'Job Number'!$B$2:$B$290,'Line Performance'!$C81,'Job Number'!$E$2:$E$290,'Line Performance'!$A$80),"")</f>
        <v/>
      </c>
      <c r="N81" s="11" t="str">
        <f>IFERROR($C$80/SUMIFS('Job Number'!$I$2:$I$290,'Job Number'!$A$2:$A$290,'Line Performance'!N$1,'Job Number'!$B$2:$B$290,'Line Performance'!$C81,'Job Number'!$E$2:$E$290,'Line Performance'!$A$80),"")</f>
        <v/>
      </c>
      <c r="O81" s="11" t="str">
        <f>IFERROR($C$80/SUMIFS('Job Number'!$I$2:$I$290,'Job Number'!$A$2:$A$290,'Line Performance'!O$1,'Job Number'!$B$2:$B$290,'Line Performance'!$C81,'Job Number'!$E$2:$E$290,'Line Performance'!$A$80),"")</f>
        <v/>
      </c>
      <c r="P81" s="11" t="str">
        <f>IFERROR($C$80/SUMIFS('Job Number'!$I$2:$I$290,'Job Number'!$A$2:$A$290,'Line Performance'!P$1,'Job Number'!$B$2:$B$290,'Line Performance'!$C81,'Job Number'!$E$2:$E$290,'Line Performance'!$A$80),"")</f>
        <v/>
      </c>
      <c r="Q81" s="11" t="str">
        <f>IFERROR($C$80/SUMIFS('Job Number'!$I$2:$I$290,'Job Number'!$A$2:$A$290,'Line Performance'!Q$1,'Job Number'!$B$2:$B$290,'Line Performance'!$C81,'Job Number'!$E$2:$E$290,'Line Performance'!$A$80),"")</f>
        <v/>
      </c>
      <c r="R81" s="11" t="str">
        <f>IFERROR($C$80/SUMIFS('Job Number'!$I$2:$I$290,'Job Number'!$A$2:$A$290,'Line Performance'!R$1,'Job Number'!$B$2:$B$290,'Line Performance'!$C81,'Job Number'!$E$2:$E$290,'Line Performance'!$A$80),"")</f>
        <v/>
      </c>
      <c r="S81" s="11" t="str">
        <f>IFERROR($C$80/SUMIFS('Job Number'!$I$2:$I$290,'Job Number'!$A$2:$A$290,'Line Performance'!S$1,'Job Number'!$B$2:$B$290,'Line Performance'!$C81,'Job Number'!$E$2:$E$290,'Line Performance'!$A$80),"")</f>
        <v/>
      </c>
      <c r="T81" s="11" t="str">
        <f>IFERROR($C$80/SUMIFS('Job Number'!$I$2:$I$290,'Job Number'!$A$2:$A$290,'Line Performance'!T$1,'Job Number'!$B$2:$B$290,'Line Performance'!$C81,'Job Number'!$E$2:$E$290,'Line Performance'!$A$80),"")</f>
        <v/>
      </c>
      <c r="U81" s="11" t="str">
        <f>IFERROR($C$80/SUMIFS('Job Number'!$I$2:$I$290,'Job Number'!$A$2:$A$290,'Line Performance'!U$1,'Job Number'!$B$2:$B$290,'Line Performance'!$C81,'Job Number'!$E$2:$E$290,'Line Performance'!$A$80),"")</f>
        <v/>
      </c>
      <c r="V81" s="11" t="str">
        <f>IFERROR($C$80/SUMIFS('Job Number'!$I$2:$I$290,'Job Number'!$A$2:$A$290,'Line Performance'!V$1,'Job Number'!$B$2:$B$290,'Line Performance'!$C81,'Job Number'!$E$2:$E$290,'Line Performance'!$A$80),"")</f>
        <v/>
      </c>
      <c r="W81" s="11" t="str">
        <f>IFERROR($C$80/SUMIFS('Job Number'!$I$2:$I$290,'Job Number'!$A$2:$A$290,'Line Performance'!W$1,'Job Number'!$B$2:$B$290,'Line Performance'!$C81,'Job Number'!$E$2:$E$290,'Line Performance'!$A$80),"")</f>
        <v/>
      </c>
      <c r="X81" s="11" t="str">
        <f>IFERROR($C$80/SUMIFS('Job Number'!$I$2:$I$290,'Job Number'!$A$2:$A$290,'Line Performance'!X$1,'Job Number'!$B$2:$B$290,'Line Performance'!$C81,'Job Number'!$E$2:$E$290,'Line Performance'!$A$80),"")</f>
        <v/>
      </c>
      <c r="Y81" s="11" t="str">
        <f>IFERROR($C$80/SUMIFS('Job Number'!$I$2:$I$290,'Job Number'!$A$2:$A$290,'Line Performance'!Y$1,'Job Number'!$B$2:$B$290,'Line Performance'!$C81,'Job Number'!$E$2:$E$290,'Line Performance'!$A$80),"")</f>
        <v/>
      </c>
      <c r="Z81" s="11" t="str">
        <f>IFERROR($C$80/SUMIFS('Job Number'!$I$2:$I$290,'Job Number'!$A$2:$A$290,'Line Performance'!Z$1,'Job Number'!$B$2:$B$290,'Line Performance'!$C81,'Job Number'!$E$2:$E$290,'Line Performance'!$A$80),"")</f>
        <v/>
      </c>
      <c r="AA81" s="11" t="str">
        <f>IFERROR($C$80/SUMIFS('Job Number'!$I$2:$I$290,'Job Number'!$A$2:$A$290,'Line Performance'!AA$1,'Job Number'!$B$2:$B$290,'Line Performance'!$C81,'Job Number'!$E$2:$E$290,'Line Performance'!$A$80),"")</f>
        <v/>
      </c>
      <c r="AB81" s="11" t="str">
        <f>IFERROR($C$80/SUMIFS('Job Number'!$I$2:$I$290,'Job Number'!$A$2:$A$290,'Line Performance'!AB$1,'Job Number'!$B$2:$B$290,'Line Performance'!$C81,'Job Number'!$E$2:$E$290,'Line Performance'!$A$80),"")</f>
        <v/>
      </c>
      <c r="AC81" s="11" t="str">
        <f>IFERROR($C$80/SUMIFS('Job Number'!$I$2:$I$290,'Job Number'!$A$2:$A$290,'Line Performance'!AC$1,'Job Number'!$B$2:$B$290,'Line Performance'!$C81,'Job Number'!$E$2:$E$290,'Line Performance'!$A$80),"")</f>
        <v/>
      </c>
      <c r="AD81" s="11" t="str">
        <f>IFERROR($C$80/SUMIFS('Job Number'!$I$2:$I$290,'Job Number'!$A$2:$A$290,'Line Performance'!AD$1,'Job Number'!$B$2:$B$290,'Line Performance'!$C81,'Job Number'!$E$2:$E$290,'Line Performance'!$A$80),"")</f>
        <v/>
      </c>
      <c r="AE81" s="11" t="str">
        <f>IFERROR($C$80/SUMIFS('Job Number'!$I$2:$I$290,'Job Number'!$A$2:$A$290,'Line Performance'!AE$1,'Job Number'!$B$2:$B$290,'Line Performance'!$C81,'Job Number'!$E$2:$E$290,'Line Performance'!$A$80),"")</f>
        <v/>
      </c>
      <c r="AF81" s="11" t="str">
        <f>IFERROR($C$80/SUMIFS('Job Number'!$I$2:$I$290,'Job Number'!$A$2:$A$290,'Line Performance'!AF$1,'Job Number'!$B$2:$B$290,'Line Performance'!$C81,'Job Number'!$E$2:$E$290,'Line Performance'!$A$80),"")</f>
        <v/>
      </c>
      <c r="AG81" s="11" t="str">
        <f>IFERROR($C$80/SUMIFS('Job Number'!$I$2:$I$290,'Job Number'!$A$2:$A$290,'Line Performance'!AG$1,'Job Number'!$B$2:$B$290,'Line Performance'!$C81,'Job Number'!$E$2:$E$290,'Line Performance'!$A$80),"")</f>
        <v/>
      </c>
      <c r="AH81" s="11" t="str">
        <f>IFERROR($C$80/SUMIFS('Job Number'!$I$2:$I$290,'Job Number'!$A$2:$A$290,'Line Performance'!AH$1,'Job Number'!$B$2:$B$290,'Line Performance'!$C81,'Job Number'!$E$2:$E$290,'Line Performance'!$A$80),"")</f>
        <v/>
      </c>
      <c r="AI81" s="11" t="str">
        <f>IFERROR(#REF!/SUMIFS('Job Number'!#REF!,'Job Number'!$A$2:$A$290,'Line Performance'!AI$1,'Job Number'!$B$2:$B$290,'Line Performance'!$C81,'Job Number'!$E$2:$E$290,'Line Performance'!#REF!),"")</f>
        <v/>
      </c>
      <c r="AJ81" s="11" t="str">
        <f>IFERROR(#REF!/SUMIFS('Job Number'!#REF!,'Job Number'!$A$2:$A$290,'Line Performance'!AJ$1,'Job Number'!$B$2:$B$290,'Line Performance'!$C81,'Job Number'!$E$2:$E$290,'Line Performance'!#REF!),"")</f>
        <v/>
      </c>
      <c r="AK81" s="11" t="str">
        <f>IFERROR(#REF!/SUMIFS('Job Number'!#REF!,'Job Number'!$A$2:$A$290,'Line Performance'!AK$1,'Job Number'!$B$2:$B$290,'Line Performance'!$C81,'Job Number'!$E$2:$E$290,'Line Performance'!#REF!),"")</f>
        <v/>
      </c>
      <c r="AL81" s="11" t="str">
        <f>IFERROR(#REF!/SUMIFS('Job Number'!#REF!,'Job Number'!$A$2:$A$290,'Line Performance'!AL$1,'Job Number'!$B$2:$B$290,'Line Performance'!$C81,'Job Number'!$E$2:$E$290,'Line Performance'!#REF!),"")</f>
        <v/>
      </c>
    </row>
    <row r="82" customHeight="1" spans="2:38">
      <c r="B82" s="9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ht="18.75" customHeight="1" spans="1:34">
      <c r="A83" s="297" t="str">
        <f>'Line Output'!A83</f>
        <v>W03-25040038-Y</v>
      </c>
      <c r="B83" s="297" t="str">
        <f>'Line Output'!B83</f>
        <v>28#*2C+28#*2C+AL+D+</v>
      </c>
      <c r="C83" s="13">
        <f>IFERROR(VLOOKUP(A83,'FG TYPE'!$B:$D,3,FALSE),0)</f>
        <v>60</v>
      </c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customHeight="1" spans="2:38">
      <c r="B84" s="9">
        <f>IFERROR(SUM(D84:AG84)/COUNTIF(D84:AG84,"&gt;0"),0)</f>
        <v>8.5</v>
      </c>
      <c r="C84" s="12" t="str">
        <f>'Line Output'!C84</f>
        <v>Y01</v>
      </c>
      <c r="D84" s="11" t="str">
        <f>IFERROR($C$83/SUMIFS('Job Number'!$I$2:$I$290,'Job Number'!$A$2:$A$290,'Line Performance'!D$1,'Job Number'!$B$2:$B$290,'Line Performance'!$C84,'Job Number'!$E$2:$E$290,'Line Performance'!$A$83),"")</f>
        <v/>
      </c>
      <c r="E84" s="11" t="str">
        <f>IFERROR($C$83/SUMIFS('Job Number'!$I$2:$I$290,'Job Number'!$A$2:$A$290,'Line Performance'!E$1,'Job Number'!$B$2:$B$290,'Line Performance'!$C84,'Job Number'!$E$2:$E$290,'Line Performance'!$A$83),"")</f>
        <v/>
      </c>
      <c r="F84" s="11" t="str">
        <f>IFERROR($C$83/SUMIFS('Job Number'!$I$2:$I$290,'Job Number'!$A$2:$A$290,'Line Performance'!F$1,'Job Number'!$B$2:$B$290,'Line Performance'!$C84,'Job Number'!$E$2:$E$290,'Line Performance'!$A$83),"")</f>
        <v/>
      </c>
      <c r="G84" s="11" t="str">
        <f>IFERROR($C$83/SUMIFS('Job Number'!$I$2:$I$290,'Job Number'!$A$2:$A$290,'Line Performance'!G$1,'Job Number'!$B$2:$B$290,'Line Performance'!$C84,'Job Number'!$E$2:$E$290,'Line Performance'!$A$83),"")</f>
        <v/>
      </c>
      <c r="H84" s="11">
        <f>IFERROR($C$83/SUMIFS('Job Number'!$I$2:$I$290,'Job Number'!$A$2:$A$290,'Line Performance'!H$1,'Job Number'!$B$2:$B$290,'Line Performance'!$C84,'Job Number'!$E$2:$E$290,'Line Performance'!$A$83),"")</f>
        <v>5</v>
      </c>
      <c r="I84" s="11" t="str">
        <f>IFERROR($C$83/SUMIFS('Job Number'!$I$2:$I$290,'Job Number'!$A$2:$A$290,'Line Performance'!I$1,'Job Number'!$B$2:$B$290,'Line Performance'!$C84,'Job Number'!$E$2:$E$290,'Line Performance'!$A$83),"")</f>
        <v/>
      </c>
      <c r="J84" s="11" t="str">
        <f>IFERROR($C$83/SUMIFS('Job Number'!$I$2:$I$290,'Job Number'!$A$2:$A$290,'Line Performance'!J$1,'Job Number'!$B$2:$B$290,'Line Performance'!$C84,'Job Number'!$E$2:$E$290,'Line Performance'!$A$83),"")</f>
        <v/>
      </c>
      <c r="K84" s="11">
        <f>IFERROR($C$83/SUMIFS('Job Number'!$I$2:$I$290,'Job Number'!$A$2:$A$290,'Line Performance'!K$1,'Job Number'!$B$2:$B$290,'Line Performance'!$C84,'Job Number'!$E$2:$E$290,'Line Performance'!$A$83),"")</f>
        <v>12</v>
      </c>
      <c r="L84" s="11" t="str">
        <f>IFERROR($C$83/SUMIFS('Job Number'!$I$2:$I$290,'Job Number'!$A$2:$A$290,'Line Performance'!L$1,'Job Number'!$B$2:$B$290,'Line Performance'!$C84,'Job Number'!$E$2:$E$290,'Line Performance'!$A$83),"")</f>
        <v/>
      </c>
      <c r="M84" s="11" t="str">
        <f>IFERROR($C$83/SUMIFS('Job Number'!$I$2:$I$290,'Job Number'!$A$2:$A$290,'Line Performance'!M$1,'Job Number'!$B$2:$B$290,'Line Performance'!$C84,'Job Number'!$E$2:$E$290,'Line Performance'!$A$83),"")</f>
        <v/>
      </c>
      <c r="N84" s="11" t="str">
        <f>IFERROR($C$83/SUMIFS('Job Number'!$I$2:$I$290,'Job Number'!$A$2:$A$290,'Line Performance'!N$1,'Job Number'!$B$2:$B$290,'Line Performance'!$C84,'Job Number'!$E$2:$E$290,'Line Performance'!$A$83),"")</f>
        <v/>
      </c>
      <c r="O84" s="11" t="str">
        <f>IFERROR($C$83/SUMIFS('Job Number'!$I$2:$I$290,'Job Number'!$A$2:$A$290,'Line Performance'!O$1,'Job Number'!$B$2:$B$290,'Line Performance'!$C84,'Job Number'!$E$2:$E$290,'Line Performance'!$A$83),"")</f>
        <v/>
      </c>
      <c r="P84" s="11" t="str">
        <f>IFERROR($C$83/SUMIFS('Job Number'!$I$2:$I$290,'Job Number'!$A$2:$A$290,'Line Performance'!P$1,'Job Number'!$B$2:$B$290,'Line Performance'!$C84,'Job Number'!$E$2:$E$290,'Line Performance'!$A$83),"")</f>
        <v/>
      </c>
      <c r="Q84" s="11" t="str">
        <f>IFERROR($C$83/SUMIFS('Job Number'!$I$2:$I$290,'Job Number'!$A$2:$A$290,'Line Performance'!Q$1,'Job Number'!$B$2:$B$290,'Line Performance'!$C84,'Job Number'!$E$2:$E$290,'Line Performance'!$A$83),"")</f>
        <v/>
      </c>
      <c r="R84" s="11" t="str">
        <f>IFERROR($C$83/SUMIFS('Job Number'!$I$2:$I$290,'Job Number'!$A$2:$A$290,'Line Performance'!R$1,'Job Number'!$B$2:$B$290,'Line Performance'!$C84,'Job Number'!$E$2:$E$290,'Line Performance'!$A$83),"")</f>
        <v/>
      </c>
      <c r="S84" s="11" t="str">
        <f>IFERROR($C$83/SUMIFS('Job Number'!$I$2:$I$290,'Job Number'!$A$2:$A$290,'Line Performance'!S$1,'Job Number'!$B$2:$B$290,'Line Performance'!$C84,'Job Number'!$E$2:$E$290,'Line Performance'!$A$83),"")</f>
        <v/>
      </c>
      <c r="T84" s="11" t="str">
        <f>IFERROR($C$83/SUMIFS('Job Number'!$I$2:$I$290,'Job Number'!$A$2:$A$290,'Line Performance'!T$1,'Job Number'!$B$2:$B$290,'Line Performance'!$C84,'Job Number'!$E$2:$E$290,'Line Performance'!$A$83),"")</f>
        <v/>
      </c>
      <c r="U84" s="11" t="str">
        <f>IFERROR($C$83/SUMIFS('Job Number'!$I$2:$I$290,'Job Number'!$A$2:$A$290,'Line Performance'!U$1,'Job Number'!$B$2:$B$290,'Line Performance'!$C84,'Job Number'!$E$2:$E$290,'Line Performance'!$A$83),"")</f>
        <v/>
      </c>
      <c r="V84" s="11" t="str">
        <f>IFERROR($C$83/SUMIFS('Job Number'!$I$2:$I$290,'Job Number'!$A$2:$A$290,'Line Performance'!V$1,'Job Number'!$B$2:$B$290,'Line Performance'!$C84,'Job Number'!$E$2:$E$290,'Line Performance'!$A$83),"")</f>
        <v/>
      </c>
      <c r="W84" s="11" t="str">
        <f>IFERROR($C$83/SUMIFS('Job Number'!$I$2:$I$290,'Job Number'!$A$2:$A$290,'Line Performance'!W$1,'Job Number'!$B$2:$B$290,'Line Performance'!$C84,'Job Number'!$E$2:$E$290,'Line Performance'!$A$83),"")</f>
        <v/>
      </c>
      <c r="X84" s="11" t="str">
        <f>IFERROR($C$83/SUMIFS('Job Number'!$I$2:$I$290,'Job Number'!$A$2:$A$290,'Line Performance'!X$1,'Job Number'!$B$2:$B$290,'Line Performance'!$C84,'Job Number'!$E$2:$E$290,'Line Performance'!$A$83),"")</f>
        <v/>
      </c>
      <c r="Y84" s="11" t="str">
        <f>IFERROR($C$83/SUMIFS('Job Number'!$I$2:$I$290,'Job Number'!$A$2:$A$290,'Line Performance'!Y$1,'Job Number'!$B$2:$B$290,'Line Performance'!$C84,'Job Number'!$E$2:$E$290,'Line Performance'!$A$83),"")</f>
        <v/>
      </c>
      <c r="Z84" s="11" t="str">
        <f>IFERROR($C$83/SUMIFS('Job Number'!$I$2:$I$290,'Job Number'!$A$2:$A$290,'Line Performance'!Z$1,'Job Number'!$B$2:$B$290,'Line Performance'!$C84,'Job Number'!$E$2:$E$290,'Line Performance'!$A$83),"")</f>
        <v/>
      </c>
      <c r="AA84" s="11" t="str">
        <f>IFERROR($C$83/SUMIFS('Job Number'!$I$2:$I$290,'Job Number'!$A$2:$A$290,'Line Performance'!AA$1,'Job Number'!$B$2:$B$290,'Line Performance'!$C84,'Job Number'!$E$2:$E$290,'Line Performance'!$A$83),"")</f>
        <v/>
      </c>
      <c r="AB84" s="11" t="str">
        <f>IFERROR($C$83/SUMIFS('Job Number'!$I$2:$I$290,'Job Number'!$A$2:$A$290,'Line Performance'!AB$1,'Job Number'!$B$2:$B$290,'Line Performance'!$C84,'Job Number'!$E$2:$E$290,'Line Performance'!$A$83),"")</f>
        <v/>
      </c>
      <c r="AC84" s="11" t="str">
        <f>IFERROR($C$83/SUMIFS('Job Number'!$I$2:$I$290,'Job Number'!$A$2:$A$290,'Line Performance'!AC$1,'Job Number'!$B$2:$B$290,'Line Performance'!$C84,'Job Number'!$E$2:$E$290,'Line Performance'!$A$83),"")</f>
        <v/>
      </c>
      <c r="AD84" s="11" t="str">
        <f>IFERROR($C$83/SUMIFS('Job Number'!$I$2:$I$290,'Job Number'!$A$2:$A$290,'Line Performance'!AD$1,'Job Number'!$B$2:$B$290,'Line Performance'!$C84,'Job Number'!$E$2:$E$290,'Line Performance'!$A$83),"")</f>
        <v/>
      </c>
      <c r="AE84" s="11" t="str">
        <f>IFERROR($C$83/SUMIFS('Job Number'!$I$2:$I$290,'Job Number'!$A$2:$A$290,'Line Performance'!AE$1,'Job Number'!$B$2:$B$290,'Line Performance'!$C84,'Job Number'!$E$2:$E$290,'Line Performance'!$A$83),"")</f>
        <v/>
      </c>
      <c r="AF84" s="11" t="str">
        <f>IFERROR($C$83/SUMIFS('Job Number'!$I$2:$I$290,'Job Number'!$A$2:$A$290,'Line Performance'!AF$1,'Job Number'!$B$2:$B$290,'Line Performance'!$C84,'Job Number'!$E$2:$E$290,'Line Performance'!$A$83),"")</f>
        <v/>
      </c>
      <c r="AG84" s="11" t="str">
        <f>IFERROR($C$83/SUMIFS('Job Number'!$I$2:$I$290,'Job Number'!$A$2:$A$290,'Line Performance'!AG$1,'Job Number'!$B$2:$B$290,'Line Performance'!$C84,'Job Number'!$E$2:$E$290,'Line Performance'!$A$83),"")</f>
        <v/>
      </c>
      <c r="AH84" s="11" t="str">
        <f>IFERROR($C$83/SUMIFS('Job Number'!$I$2:$I$290,'Job Number'!$A$2:$A$290,'Line Performance'!AH$1,'Job Number'!$B$2:$B$290,'Line Performance'!$C84,'Job Number'!$E$2:$E$290,'Line Performance'!$A$83),"")</f>
        <v/>
      </c>
      <c r="AI84" s="11" t="str">
        <f>IFERROR(#REF!/SUMIFS('Job Number'!#REF!,'Job Number'!$A$2:$A$290,'Line Performance'!AI$1,'Job Number'!$B$2:$B$290,'Line Performance'!$C84,'Job Number'!$E$2:$E$290,'Line Performance'!#REF!),"")</f>
        <v/>
      </c>
      <c r="AJ84" s="11" t="str">
        <f>IFERROR(#REF!/SUMIFS('Job Number'!#REF!,'Job Number'!$A$2:$A$290,'Line Performance'!AJ$1,'Job Number'!$B$2:$B$290,'Line Performance'!$C84,'Job Number'!$E$2:$E$290,'Line Performance'!#REF!),"")</f>
        <v/>
      </c>
      <c r="AK84" s="11" t="str">
        <f>IFERROR(#REF!/SUMIFS('Job Number'!#REF!,'Job Number'!$A$2:$A$290,'Line Performance'!AK$1,'Job Number'!$B$2:$B$290,'Line Performance'!$C84,'Job Number'!$E$2:$E$290,'Line Performance'!#REF!),"")</f>
        <v/>
      </c>
      <c r="AL84" s="11" t="str">
        <f>IFERROR(#REF!/SUMIFS('Job Number'!#REF!,'Job Number'!$A$2:$A$290,'Line Performance'!AL$1,'Job Number'!$B$2:$B$290,'Line Performance'!$C84,'Job Number'!$E$2:$E$290,'Line Performance'!#REF!),"")</f>
        <v/>
      </c>
    </row>
    <row r="85" customHeight="1" spans="2:38">
      <c r="B85" s="9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ht="18.75" customHeight="1" spans="1:34">
      <c r="A86" s="297" t="str">
        <f>'Line Output'!A86</f>
        <v>W03-25040039-Y</v>
      </c>
      <c r="B86" s="297" t="str">
        <f>'Line Output'!B86</f>
        <v>28#*2C+28#*2C+AL+D+</v>
      </c>
      <c r="C86" s="13">
        <f>IFERROR(VLOOKUP(A86,'FG TYPE'!$B:$D,3,FALSE),0)</f>
        <v>60</v>
      </c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customHeight="1" spans="2:38">
      <c r="B87" s="9">
        <f>IFERROR(SUM(D87:AG87)/COUNTIF(D87:AG87,"&gt;0"),0)</f>
        <v>120</v>
      </c>
      <c r="C87" s="12" t="str">
        <f>'Line Output'!C87</f>
        <v>Y01</v>
      </c>
      <c r="D87" s="11" t="str">
        <f>IFERROR($C$86/SUMIFS('Job Number'!$I$2:$I$290,'Job Number'!$A$2:$A$290,'Line Performance'!D$1,'Job Number'!$B$2:$B$290,'Line Performance'!$C87,'Job Number'!$E$2:$E$290,'Line Performance'!$A$86),"")</f>
        <v/>
      </c>
      <c r="E87" s="11" t="str">
        <f>IFERROR($C$86/SUMIFS('Job Number'!$I$2:$I$290,'Job Number'!$A$2:$A$290,'Line Performance'!E$1,'Job Number'!$B$2:$B$290,'Line Performance'!$C87,'Job Number'!$E$2:$E$290,'Line Performance'!$A$86),"")</f>
        <v/>
      </c>
      <c r="F87" s="11" t="str">
        <f>IFERROR($C$86/SUMIFS('Job Number'!$I$2:$I$290,'Job Number'!$A$2:$A$290,'Line Performance'!F$1,'Job Number'!$B$2:$B$290,'Line Performance'!$C87,'Job Number'!$E$2:$E$290,'Line Performance'!$A$86),"")</f>
        <v/>
      </c>
      <c r="G87" s="11" t="str">
        <f>IFERROR($C$86/SUMIFS('Job Number'!$I$2:$I$290,'Job Number'!$A$2:$A$290,'Line Performance'!G$1,'Job Number'!$B$2:$B$290,'Line Performance'!$C87,'Job Number'!$E$2:$E$290,'Line Performance'!$A$86),"")</f>
        <v/>
      </c>
      <c r="H87" s="11">
        <f>IFERROR($C$86/SUMIFS('Job Number'!$I$2:$I$290,'Job Number'!$A$2:$A$290,'Line Performance'!H$1,'Job Number'!$B$2:$B$290,'Line Performance'!$C87,'Job Number'!$E$2:$E$290,'Line Performance'!$A$86),"")</f>
        <v>120</v>
      </c>
      <c r="I87" s="11" t="str">
        <f>IFERROR($C$86/SUMIFS('Job Number'!$I$2:$I$290,'Job Number'!$A$2:$A$290,'Line Performance'!I$1,'Job Number'!$B$2:$B$290,'Line Performance'!$C87,'Job Number'!$E$2:$E$290,'Line Performance'!$A$86),"")</f>
        <v/>
      </c>
      <c r="J87" s="11" t="str">
        <f>IFERROR($C$86/SUMIFS('Job Number'!$I$2:$I$290,'Job Number'!$A$2:$A$290,'Line Performance'!J$1,'Job Number'!$B$2:$B$290,'Line Performance'!$C87,'Job Number'!$E$2:$E$290,'Line Performance'!$A$86),"")</f>
        <v/>
      </c>
      <c r="K87" s="11" t="str">
        <f>IFERROR($C$86/SUMIFS('Job Number'!$I$2:$I$290,'Job Number'!$A$2:$A$290,'Line Performance'!K$1,'Job Number'!$B$2:$B$290,'Line Performance'!$C87,'Job Number'!$E$2:$E$290,'Line Performance'!$A$86),"")</f>
        <v/>
      </c>
      <c r="L87" s="11" t="str">
        <f>IFERROR($C$86/SUMIFS('Job Number'!$I$2:$I$290,'Job Number'!$A$2:$A$290,'Line Performance'!L$1,'Job Number'!$B$2:$B$290,'Line Performance'!$C87,'Job Number'!$E$2:$E$290,'Line Performance'!$A$86),"")</f>
        <v/>
      </c>
      <c r="M87" s="11" t="str">
        <f>IFERROR($C$86/SUMIFS('Job Number'!$I$2:$I$290,'Job Number'!$A$2:$A$290,'Line Performance'!M$1,'Job Number'!$B$2:$B$290,'Line Performance'!$C87,'Job Number'!$E$2:$E$290,'Line Performance'!$A$86),"")</f>
        <v/>
      </c>
      <c r="N87" s="11" t="str">
        <f>IFERROR($C$86/SUMIFS('Job Number'!$I$2:$I$290,'Job Number'!$A$2:$A$290,'Line Performance'!N$1,'Job Number'!$B$2:$B$290,'Line Performance'!$C87,'Job Number'!$E$2:$E$290,'Line Performance'!$A$86),"")</f>
        <v/>
      </c>
      <c r="O87" s="11" t="str">
        <f>IFERROR($C$86/SUMIFS('Job Number'!$I$2:$I$290,'Job Number'!$A$2:$A$290,'Line Performance'!O$1,'Job Number'!$B$2:$B$290,'Line Performance'!$C87,'Job Number'!$E$2:$E$290,'Line Performance'!$A$86),"")</f>
        <v/>
      </c>
      <c r="P87" s="11" t="str">
        <f>IFERROR($C$86/SUMIFS('Job Number'!$I$2:$I$290,'Job Number'!$A$2:$A$290,'Line Performance'!P$1,'Job Number'!$B$2:$B$290,'Line Performance'!$C87,'Job Number'!$E$2:$E$290,'Line Performance'!$A$86),"")</f>
        <v/>
      </c>
      <c r="Q87" s="11" t="str">
        <f>IFERROR($C$86/SUMIFS('Job Number'!$I$2:$I$290,'Job Number'!$A$2:$A$290,'Line Performance'!Q$1,'Job Number'!$B$2:$B$290,'Line Performance'!$C87,'Job Number'!$E$2:$E$290,'Line Performance'!$A$86),"")</f>
        <v/>
      </c>
      <c r="R87" s="11" t="str">
        <f>IFERROR($C$86/SUMIFS('Job Number'!$I$2:$I$290,'Job Number'!$A$2:$A$290,'Line Performance'!R$1,'Job Number'!$B$2:$B$290,'Line Performance'!$C87,'Job Number'!$E$2:$E$290,'Line Performance'!$A$86),"")</f>
        <v/>
      </c>
      <c r="S87" s="11" t="str">
        <f>IFERROR($C$86/SUMIFS('Job Number'!$I$2:$I$290,'Job Number'!$A$2:$A$290,'Line Performance'!S$1,'Job Number'!$B$2:$B$290,'Line Performance'!$C87,'Job Number'!$E$2:$E$290,'Line Performance'!$A$86),"")</f>
        <v/>
      </c>
      <c r="T87" s="11" t="str">
        <f>IFERROR($C$86/SUMIFS('Job Number'!$I$2:$I$290,'Job Number'!$A$2:$A$290,'Line Performance'!T$1,'Job Number'!$B$2:$B$290,'Line Performance'!$C87,'Job Number'!$E$2:$E$290,'Line Performance'!$A$86),"")</f>
        <v/>
      </c>
      <c r="U87" s="11" t="str">
        <f>IFERROR($C$86/SUMIFS('Job Number'!$I$2:$I$290,'Job Number'!$A$2:$A$290,'Line Performance'!U$1,'Job Number'!$B$2:$B$290,'Line Performance'!$C87,'Job Number'!$E$2:$E$290,'Line Performance'!$A$86),"")</f>
        <v/>
      </c>
      <c r="V87" s="11" t="str">
        <f>IFERROR($C$86/SUMIFS('Job Number'!$I$2:$I$290,'Job Number'!$A$2:$A$290,'Line Performance'!V$1,'Job Number'!$B$2:$B$290,'Line Performance'!$C87,'Job Number'!$E$2:$E$290,'Line Performance'!$A$86),"")</f>
        <v/>
      </c>
      <c r="W87" s="11" t="str">
        <f>IFERROR($C$86/SUMIFS('Job Number'!$I$2:$I$290,'Job Number'!$A$2:$A$290,'Line Performance'!W$1,'Job Number'!$B$2:$B$290,'Line Performance'!$C87,'Job Number'!$E$2:$E$290,'Line Performance'!$A$86),"")</f>
        <v/>
      </c>
      <c r="X87" s="11" t="str">
        <f>IFERROR($C$86/SUMIFS('Job Number'!$I$2:$I$290,'Job Number'!$A$2:$A$290,'Line Performance'!X$1,'Job Number'!$B$2:$B$290,'Line Performance'!$C87,'Job Number'!$E$2:$E$290,'Line Performance'!$A$86),"")</f>
        <v/>
      </c>
      <c r="Y87" s="11" t="str">
        <f>IFERROR($C$86/SUMIFS('Job Number'!$I$2:$I$290,'Job Number'!$A$2:$A$290,'Line Performance'!Y$1,'Job Number'!$B$2:$B$290,'Line Performance'!$C87,'Job Number'!$E$2:$E$290,'Line Performance'!$A$86),"")</f>
        <v/>
      </c>
      <c r="Z87" s="11" t="str">
        <f>IFERROR($C$86/SUMIFS('Job Number'!$I$2:$I$290,'Job Number'!$A$2:$A$290,'Line Performance'!Z$1,'Job Number'!$B$2:$B$290,'Line Performance'!$C87,'Job Number'!$E$2:$E$290,'Line Performance'!$A$86),"")</f>
        <v/>
      </c>
      <c r="AA87" s="11" t="str">
        <f>IFERROR($C$86/SUMIFS('Job Number'!$I$2:$I$290,'Job Number'!$A$2:$A$290,'Line Performance'!AA$1,'Job Number'!$B$2:$B$290,'Line Performance'!$C87,'Job Number'!$E$2:$E$290,'Line Performance'!$A$86),"")</f>
        <v/>
      </c>
      <c r="AB87" s="11" t="str">
        <f>IFERROR($C$86/SUMIFS('Job Number'!$I$2:$I$290,'Job Number'!$A$2:$A$290,'Line Performance'!AB$1,'Job Number'!$B$2:$B$290,'Line Performance'!$C87,'Job Number'!$E$2:$E$290,'Line Performance'!$A$86),"")</f>
        <v/>
      </c>
      <c r="AC87" s="11" t="str">
        <f>IFERROR($C$86/SUMIFS('Job Number'!$I$2:$I$290,'Job Number'!$A$2:$A$290,'Line Performance'!AC$1,'Job Number'!$B$2:$B$290,'Line Performance'!$C87,'Job Number'!$E$2:$E$290,'Line Performance'!$A$86),"")</f>
        <v/>
      </c>
      <c r="AD87" s="11" t="str">
        <f>IFERROR($C$86/SUMIFS('Job Number'!$I$2:$I$290,'Job Number'!$A$2:$A$290,'Line Performance'!AD$1,'Job Number'!$B$2:$B$290,'Line Performance'!$C87,'Job Number'!$E$2:$E$290,'Line Performance'!$A$86),"")</f>
        <v/>
      </c>
      <c r="AE87" s="11" t="str">
        <f>IFERROR($C$86/SUMIFS('Job Number'!$I$2:$I$290,'Job Number'!$A$2:$A$290,'Line Performance'!AE$1,'Job Number'!$B$2:$B$290,'Line Performance'!$C87,'Job Number'!$E$2:$E$290,'Line Performance'!$A$86),"")</f>
        <v/>
      </c>
      <c r="AF87" s="11" t="str">
        <f>IFERROR($C$86/SUMIFS('Job Number'!$I$2:$I$290,'Job Number'!$A$2:$A$290,'Line Performance'!AF$1,'Job Number'!$B$2:$B$290,'Line Performance'!$C87,'Job Number'!$E$2:$E$290,'Line Performance'!$A$86),"")</f>
        <v/>
      </c>
      <c r="AG87" s="11" t="str">
        <f>IFERROR($C$86/SUMIFS('Job Number'!$I$2:$I$290,'Job Number'!$A$2:$A$290,'Line Performance'!AG$1,'Job Number'!$B$2:$B$290,'Line Performance'!$C87,'Job Number'!$E$2:$E$290,'Line Performance'!$A$86),"")</f>
        <v/>
      </c>
      <c r="AH87" s="11" t="str">
        <f>IFERROR($C$86/SUMIFS('Job Number'!$I$2:$I$290,'Job Number'!$A$2:$A$290,'Line Performance'!AH$1,'Job Number'!$B$2:$B$290,'Line Performance'!$C87,'Job Number'!$E$2:$E$290,'Line Performance'!$A$86),"")</f>
        <v/>
      </c>
      <c r="AI87" s="11" t="str">
        <f>IFERROR(#REF!/SUMIFS('Job Number'!#REF!,'Job Number'!$A$2:$A$290,'Line Performance'!AI$1,'Job Number'!$B$2:$B$290,'Line Performance'!$C87,'Job Number'!$E$2:$E$290,'Line Performance'!#REF!),"")</f>
        <v/>
      </c>
      <c r="AJ87" s="11" t="str">
        <f>IFERROR(#REF!/SUMIFS('Job Number'!#REF!,'Job Number'!$A$2:$A$290,'Line Performance'!AJ$1,'Job Number'!$B$2:$B$290,'Line Performance'!$C87,'Job Number'!$E$2:$E$290,'Line Performance'!#REF!),"")</f>
        <v/>
      </c>
      <c r="AK87" s="11" t="str">
        <f>IFERROR(#REF!/SUMIFS('Job Number'!#REF!,'Job Number'!$A$2:$A$290,'Line Performance'!AK$1,'Job Number'!$B$2:$B$290,'Line Performance'!$C87,'Job Number'!$E$2:$E$290,'Line Performance'!#REF!),"")</f>
        <v/>
      </c>
      <c r="AL87" s="11" t="str">
        <f>IFERROR(#REF!/SUMIFS('Job Number'!#REF!,'Job Number'!$A$2:$A$290,'Line Performance'!AL$1,'Job Number'!$B$2:$B$290,'Line Performance'!$C87,'Job Number'!$E$2:$E$290,'Line Performance'!#REF!),"")</f>
        <v/>
      </c>
    </row>
    <row r="88" customHeight="1" spans="2:38">
      <c r="B88" s="9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ht="18.75" customHeight="1" spans="1:34">
      <c r="A89" s="297" t="str">
        <f>'Line Output'!A89</f>
        <v>W03-25040040-Y</v>
      </c>
      <c r="B89" s="297" t="str">
        <f>'Line Output'!B89</f>
        <v>28#*2C+28#*2C+AL+D+</v>
      </c>
      <c r="C89" s="13">
        <f>IFERROR(VLOOKUP(A89,'FG TYPE'!$B:$D,3,FALSE),0)</f>
        <v>60</v>
      </c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customHeight="1" spans="2:38">
      <c r="B90" s="9">
        <f>IFERROR(SUM(D90:AG90)/COUNTIF(D90:AG90,"&gt;0"),0)</f>
        <v>0</v>
      </c>
      <c r="C90" s="12" t="str">
        <f>'Line Output'!C90</f>
        <v>Y01</v>
      </c>
      <c r="D90" s="11" t="str">
        <f>IFERROR($C$89/SUMIFS('Job Number'!$I$2:$I$290,'Job Number'!$A$2:$A$290,'Line Performance'!D$1,'Job Number'!$B$2:$B$290,'Line Performance'!$C90,'Job Number'!$E$2:$E$290,'Line Performance'!$A$89),"")</f>
        <v/>
      </c>
      <c r="E90" s="11" t="str">
        <f>IFERROR($C$89/SUMIFS('Job Number'!$I$2:$I$290,'Job Number'!$A$2:$A$290,'Line Performance'!E$1,'Job Number'!$B$2:$B$290,'Line Performance'!$C90,'Job Number'!$E$2:$E$290,'Line Performance'!$A$89),"")</f>
        <v/>
      </c>
      <c r="F90" s="11" t="str">
        <f>IFERROR($C$89/SUMIFS('Job Number'!$I$2:$I$290,'Job Number'!$A$2:$A$290,'Line Performance'!F$1,'Job Number'!$B$2:$B$290,'Line Performance'!$C90,'Job Number'!$E$2:$E$290,'Line Performance'!$A$89),"")</f>
        <v/>
      </c>
      <c r="G90" s="11" t="str">
        <f>IFERROR($C$89/SUMIFS('Job Number'!$I$2:$I$290,'Job Number'!$A$2:$A$290,'Line Performance'!G$1,'Job Number'!$B$2:$B$290,'Line Performance'!$C90,'Job Number'!$E$2:$E$290,'Line Performance'!$A$89),"")</f>
        <v/>
      </c>
      <c r="H90" s="11" t="str">
        <f>IFERROR($C$89/SUMIFS('Job Number'!$I$2:$I$290,'Job Number'!$A$2:$A$290,'Line Performance'!H$1,'Job Number'!$B$2:$B$290,'Line Performance'!$C90,'Job Number'!$E$2:$E$290,'Line Performance'!$A$89),"")</f>
        <v/>
      </c>
      <c r="I90" s="11" t="str">
        <f>IFERROR($C$89/SUMIFS('Job Number'!$I$2:$I$290,'Job Number'!$A$2:$A$290,'Line Performance'!I$1,'Job Number'!$B$2:$B$290,'Line Performance'!$C90,'Job Number'!$E$2:$E$290,'Line Performance'!$A$89),"")</f>
        <v/>
      </c>
      <c r="J90" s="11" t="str">
        <f>IFERROR($C$89/SUMIFS('Job Number'!$I$2:$I$290,'Job Number'!$A$2:$A$290,'Line Performance'!J$1,'Job Number'!$B$2:$B$290,'Line Performance'!$C90,'Job Number'!$E$2:$E$290,'Line Performance'!$A$89),"")</f>
        <v/>
      </c>
      <c r="K90" s="11" t="str">
        <f>IFERROR($C$89/SUMIFS('Job Number'!$I$2:$I$290,'Job Number'!$A$2:$A$290,'Line Performance'!K$1,'Job Number'!$B$2:$B$290,'Line Performance'!$C90,'Job Number'!$E$2:$E$290,'Line Performance'!$A$89),"")</f>
        <v/>
      </c>
      <c r="L90" s="11" t="str">
        <f>IFERROR($C$89/SUMIFS('Job Number'!$I$2:$I$290,'Job Number'!$A$2:$A$290,'Line Performance'!L$1,'Job Number'!$B$2:$B$290,'Line Performance'!$C90,'Job Number'!$E$2:$E$290,'Line Performance'!$A$89),"")</f>
        <v/>
      </c>
      <c r="M90" s="11" t="str">
        <f>IFERROR($C$89/SUMIFS('Job Number'!$I$2:$I$290,'Job Number'!$A$2:$A$290,'Line Performance'!M$1,'Job Number'!$B$2:$B$290,'Line Performance'!$C90,'Job Number'!$E$2:$E$290,'Line Performance'!$A$89),"")</f>
        <v/>
      </c>
      <c r="N90" s="11" t="str">
        <f>IFERROR($C$89/SUMIFS('Job Number'!$I$2:$I$290,'Job Number'!$A$2:$A$290,'Line Performance'!N$1,'Job Number'!$B$2:$B$290,'Line Performance'!$C90,'Job Number'!$E$2:$E$290,'Line Performance'!$A$89),"")</f>
        <v/>
      </c>
      <c r="O90" s="11" t="str">
        <f>IFERROR($C$89/SUMIFS('Job Number'!$I$2:$I$290,'Job Number'!$A$2:$A$290,'Line Performance'!O$1,'Job Number'!$B$2:$B$290,'Line Performance'!$C90,'Job Number'!$E$2:$E$290,'Line Performance'!$A$89),"")</f>
        <v/>
      </c>
      <c r="P90" s="11" t="str">
        <f>IFERROR($C$89/SUMIFS('Job Number'!$I$2:$I$290,'Job Number'!$A$2:$A$290,'Line Performance'!P$1,'Job Number'!$B$2:$B$290,'Line Performance'!$C90,'Job Number'!$E$2:$E$290,'Line Performance'!$A$89),"")</f>
        <v/>
      </c>
      <c r="Q90" s="11" t="str">
        <f>IFERROR($C$89/SUMIFS('Job Number'!$I$2:$I$290,'Job Number'!$A$2:$A$290,'Line Performance'!Q$1,'Job Number'!$B$2:$B$290,'Line Performance'!$C90,'Job Number'!$E$2:$E$290,'Line Performance'!$A$89),"")</f>
        <v/>
      </c>
      <c r="R90" s="11" t="str">
        <f>IFERROR($C$89/SUMIFS('Job Number'!$I$2:$I$290,'Job Number'!$A$2:$A$290,'Line Performance'!R$1,'Job Number'!$B$2:$B$290,'Line Performance'!$C90,'Job Number'!$E$2:$E$290,'Line Performance'!$A$89),"")</f>
        <v/>
      </c>
      <c r="S90" s="11" t="str">
        <f>IFERROR($C$89/SUMIFS('Job Number'!$I$2:$I$290,'Job Number'!$A$2:$A$290,'Line Performance'!S$1,'Job Number'!$B$2:$B$290,'Line Performance'!$C90,'Job Number'!$E$2:$E$290,'Line Performance'!$A$89),"")</f>
        <v/>
      </c>
      <c r="T90" s="11" t="str">
        <f>IFERROR($C$89/SUMIFS('Job Number'!$I$2:$I$290,'Job Number'!$A$2:$A$290,'Line Performance'!T$1,'Job Number'!$B$2:$B$290,'Line Performance'!$C90,'Job Number'!$E$2:$E$290,'Line Performance'!$A$89),"")</f>
        <v/>
      </c>
      <c r="U90" s="11" t="str">
        <f>IFERROR($C$89/SUMIFS('Job Number'!$I$2:$I$290,'Job Number'!$A$2:$A$290,'Line Performance'!U$1,'Job Number'!$B$2:$B$290,'Line Performance'!$C90,'Job Number'!$E$2:$E$290,'Line Performance'!$A$89),"")</f>
        <v/>
      </c>
      <c r="V90" s="11" t="str">
        <f>IFERROR($C$89/SUMIFS('Job Number'!$I$2:$I$290,'Job Number'!$A$2:$A$290,'Line Performance'!V$1,'Job Number'!$B$2:$B$290,'Line Performance'!$C90,'Job Number'!$E$2:$E$290,'Line Performance'!$A$89),"")</f>
        <v/>
      </c>
      <c r="W90" s="11" t="str">
        <f>IFERROR($C$89/SUMIFS('Job Number'!$I$2:$I$290,'Job Number'!$A$2:$A$290,'Line Performance'!W$1,'Job Number'!$B$2:$B$290,'Line Performance'!$C90,'Job Number'!$E$2:$E$290,'Line Performance'!$A$89),"")</f>
        <v/>
      </c>
      <c r="X90" s="11" t="str">
        <f>IFERROR($C$89/SUMIFS('Job Number'!$I$2:$I$290,'Job Number'!$A$2:$A$290,'Line Performance'!X$1,'Job Number'!$B$2:$B$290,'Line Performance'!$C90,'Job Number'!$E$2:$E$290,'Line Performance'!$A$89),"")</f>
        <v/>
      </c>
      <c r="Y90" s="11" t="str">
        <f>IFERROR($C$89/SUMIFS('Job Number'!$I$2:$I$290,'Job Number'!$A$2:$A$290,'Line Performance'!Y$1,'Job Number'!$B$2:$B$290,'Line Performance'!$C90,'Job Number'!$E$2:$E$290,'Line Performance'!$A$89),"")</f>
        <v/>
      </c>
      <c r="Z90" s="11" t="str">
        <f>IFERROR($C$89/SUMIFS('Job Number'!$I$2:$I$290,'Job Number'!$A$2:$A$290,'Line Performance'!Z$1,'Job Number'!$B$2:$B$290,'Line Performance'!$C90,'Job Number'!$E$2:$E$290,'Line Performance'!$A$89),"")</f>
        <v/>
      </c>
      <c r="AA90" s="11" t="str">
        <f>IFERROR($C$89/SUMIFS('Job Number'!$I$2:$I$290,'Job Number'!$A$2:$A$290,'Line Performance'!AA$1,'Job Number'!$B$2:$B$290,'Line Performance'!$C90,'Job Number'!$E$2:$E$290,'Line Performance'!$A$89),"")</f>
        <v/>
      </c>
      <c r="AB90" s="11" t="str">
        <f>IFERROR($C$89/SUMIFS('Job Number'!$I$2:$I$290,'Job Number'!$A$2:$A$290,'Line Performance'!AB$1,'Job Number'!$B$2:$B$290,'Line Performance'!$C90,'Job Number'!$E$2:$E$290,'Line Performance'!$A$89),"")</f>
        <v/>
      </c>
      <c r="AC90" s="11" t="str">
        <f>IFERROR($C$89/SUMIFS('Job Number'!$I$2:$I$290,'Job Number'!$A$2:$A$290,'Line Performance'!AC$1,'Job Number'!$B$2:$B$290,'Line Performance'!$C90,'Job Number'!$E$2:$E$290,'Line Performance'!$A$89),"")</f>
        <v/>
      </c>
      <c r="AD90" s="11" t="str">
        <f>IFERROR($C$89/SUMIFS('Job Number'!$I$2:$I$290,'Job Number'!$A$2:$A$290,'Line Performance'!AD$1,'Job Number'!$B$2:$B$290,'Line Performance'!$C90,'Job Number'!$E$2:$E$290,'Line Performance'!$A$89),"")</f>
        <v/>
      </c>
      <c r="AE90" s="11" t="str">
        <f>IFERROR($C$89/SUMIFS('Job Number'!$I$2:$I$290,'Job Number'!$A$2:$A$290,'Line Performance'!AE$1,'Job Number'!$B$2:$B$290,'Line Performance'!$C90,'Job Number'!$E$2:$E$290,'Line Performance'!$A$89),"")</f>
        <v/>
      </c>
      <c r="AF90" s="11" t="str">
        <f>IFERROR($C$89/SUMIFS('Job Number'!$I$2:$I$290,'Job Number'!$A$2:$A$290,'Line Performance'!AF$1,'Job Number'!$B$2:$B$290,'Line Performance'!$C90,'Job Number'!$E$2:$E$290,'Line Performance'!$A$89),"")</f>
        <v/>
      </c>
      <c r="AG90" s="11" t="str">
        <f>IFERROR($C$89/SUMIFS('Job Number'!$I$2:$I$290,'Job Number'!$A$2:$A$290,'Line Performance'!AG$1,'Job Number'!$B$2:$B$290,'Line Performance'!$C90,'Job Number'!$E$2:$E$290,'Line Performance'!$A$89),"")</f>
        <v/>
      </c>
      <c r="AH90" s="11" t="str">
        <f>IFERROR($C$89/SUMIFS('Job Number'!$I$2:$I$290,'Job Number'!$A$2:$A$290,'Line Performance'!AH$1,'Job Number'!$B$2:$B$290,'Line Performance'!$C90,'Job Number'!$E$2:$E$290,'Line Performance'!$A$89),"")</f>
        <v/>
      </c>
      <c r="AI90" s="11" t="str">
        <f>IFERROR(#REF!/SUMIFS('Job Number'!#REF!,'Job Number'!$A$2:$A$290,'Line Performance'!AI$1,'Job Number'!$B$2:$B$290,'Line Performance'!$C90,'Job Number'!$E$2:$E$290,'Line Performance'!#REF!),"")</f>
        <v/>
      </c>
      <c r="AJ90" s="11" t="str">
        <f>IFERROR(#REF!/SUMIFS('Job Number'!#REF!,'Job Number'!$A$2:$A$290,'Line Performance'!AJ$1,'Job Number'!$B$2:$B$290,'Line Performance'!$C90,'Job Number'!$E$2:$E$290,'Line Performance'!#REF!),"")</f>
        <v/>
      </c>
      <c r="AK90" s="11" t="str">
        <f>IFERROR(#REF!/SUMIFS('Job Number'!#REF!,'Job Number'!$A$2:$A$290,'Line Performance'!AK$1,'Job Number'!$B$2:$B$290,'Line Performance'!$C90,'Job Number'!$E$2:$E$290,'Line Performance'!#REF!),"")</f>
        <v/>
      </c>
      <c r="AL90" s="11" t="str">
        <f>IFERROR(#REF!/SUMIFS('Job Number'!#REF!,'Job Number'!$A$2:$A$290,'Line Performance'!AL$1,'Job Number'!$B$2:$B$290,'Line Performance'!$C90,'Job Number'!$E$2:$E$290,'Line Performance'!#REF!),"")</f>
        <v/>
      </c>
    </row>
    <row r="91" customHeight="1" spans="2:38">
      <c r="B91" s="9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ht="18.75" customHeight="1" spans="1:34">
      <c r="A92" s="297" t="str">
        <f>'Line Output'!A92</f>
        <v>W03-00040033-Y</v>
      </c>
      <c r="B92" s="297" t="str">
        <f>'Line Output'!B92</f>
        <v>MM38 / MP98</v>
      </c>
      <c r="C92" s="13">
        <f>IFERROR(VLOOKUP(A92,'FG TYPE'!$B:$D,3,FALSE),0)</f>
        <v>50</v>
      </c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customHeight="1" spans="2:38">
      <c r="B93" s="9">
        <f>IFERROR(SUM(D93:AG93)/COUNTIF(D93:AG93,"&gt;0"),0)</f>
        <v>5.05255161505162</v>
      </c>
      <c r="C93" s="12" t="str">
        <f>'Line Output'!C93</f>
        <v>Y01</v>
      </c>
      <c r="D93" s="11" t="str">
        <f>IFERROR($C$92/SUMIFS('Job Number'!$I$2:$I$290,'Job Number'!$A$2:$A$290,'Line Performance'!D$1,'Job Number'!$B$2:$B$290,'Line Performance'!$C93,'Job Number'!$E$2:$E$290,'Line Performance'!$A$92),"")</f>
        <v/>
      </c>
      <c r="E93" s="11" t="str">
        <f>IFERROR($C$92/SUMIFS('Job Number'!$I$2:$I$290,'Job Number'!$A$2:$A$290,'Line Performance'!E$1,'Job Number'!$B$2:$B$290,'Line Performance'!$C93,'Job Number'!$E$2:$E$290,'Line Performance'!$A$92),"")</f>
        <v/>
      </c>
      <c r="F93" s="11" t="str">
        <f>IFERROR($C$92/SUMIFS('Job Number'!$I$2:$I$290,'Job Number'!$A$2:$A$290,'Line Performance'!F$1,'Job Number'!$B$2:$B$290,'Line Performance'!$C93,'Job Number'!$E$2:$E$290,'Line Performance'!$A$92),"")</f>
        <v/>
      </c>
      <c r="G93" s="11">
        <f>IFERROR($C$92/SUMIFS('Job Number'!$I$2:$I$290,'Job Number'!$A$2:$A$290,'Line Performance'!G$1,'Job Number'!$B$2:$B$290,'Line Performance'!$C93,'Job Number'!$E$2:$E$290,'Line Performance'!$A$92),"")</f>
        <v>4.54545454545455</v>
      </c>
      <c r="H93" s="11">
        <f>IFERROR($C$92/SUMIFS('Job Number'!$I$2:$I$290,'Job Number'!$A$2:$A$290,'Line Performance'!H$1,'Job Number'!$B$2:$B$290,'Line Performance'!$C93,'Job Number'!$E$2:$E$290,'Line Performance'!$A$92),"")</f>
        <v>4.16666666666667</v>
      </c>
      <c r="I93" s="11" t="str">
        <f>IFERROR($C$92/SUMIFS('Job Number'!$I$2:$I$290,'Job Number'!$A$2:$A$290,'Line Performance'!I$1,'Job Number'!$B$2:$B$290,'Line Performance'!$C93,'Job Number'!$E$2:$E$290,'Line Performance'!$A$92),"")</f>
        <v/>
      </c>
      <c r="J93" s="11" t="str">
        <f>IFERROR($C$92/SUMIFS('Job Number'!$I$2:$I$290,'Job Number'!$A$2:$A$290,'Line Performance'!J$1,'Job Number'!$B$2:$B$290,'Line Performance'!$C93,'Job Number'!$E$2:$E$290,'Line Performance'!$A$92),"")</f>
        <v/>
      </c>
      <c r="K93" s="11" t="str">
        <f>IFERROR($C$92/SUMIFS('Job Number'!$I$2:$I$290,'Job Number'!$A$2:$A$290,'Line Performance'!K$1,'Job Number'!$B$2:$B$290,'Line Performance'!$C93,'Job Number'!$E$2:$E$290,'Line Performance'!$A$92),"")</f>
        <v/>
      </c>
      <c r="L93" s="11" t="str">
        <f>IFERROR($C$92/SUMIFS('Job Number'!$I$2:$I$290,'Job Number'!$A$2:$A$290,'Line Performance'!L$1,'Job Number'!$B$2:$B$290,'Line Performance'!$C93,'Job Number'!$E$2:$E$290,'Line Performance'!$A$92),"")</f>
        <v/>
      </c>
      <c r="M93" s="11" t="str">
        <f>IFERROR($C$92/SUMIFS('Job Number'!$I$2:$I$290,'Job Number'!$A$2:$A$290,'Line Performance'!M$1,'Job Number'!$B$2:$B$290,'Line Performance'!$C93,'Job Number'!$E$2:$E$290,'Line Performance'!$A$92),"")</f>
        <v/>
      </c>
      <c r="N93" s="11" t="str">
        <f>IFERROR($C$92/SUMIFS('Job Number'!$I$2:$I$290,'Job Number'!$A$2:$A$290,'Line Performance'!N$1,'Job Number'!$B$2:$B$290,'Line Performance'!$C93,'Job Number'!$E$2:$E$290,'Line Performance'!$A$92),"")</f>
        <v/>
      </c>
      <c r="O93" s="11">
        <f>IFERROR($C$92/SUMIFS('Job Number'!$I$2:$I$290,'Job Number'!$A$2:$A$290,'Line Performance'!O$1,'Job Number'!$B$2:$B$290,'Line Performance'!$C93,'Job Number'!$E$2:$E$290,'Line Performance'!$A$92),"")</f>
        <v>3.57142857142857</v>
      </c>
      <c r="P93" s="11">
        <f>IFERROR($C$92/SUMIFS('Job Number'!$I$2:$I$290,'Job Number'!$A$2:$A$290,'Line Performance'!P$1,'Job Number'!$B$2:$B$290,'Line Performance'!$C93,'Job Number'!$E$2:$E$290,'Line Performance'!$A$92),"")</f>
        <v>4.16666666666667</v>
      </c>
      <c r="Q93" s="11">
        <f>IFERROR($C$92/SUMIFS('Job Number'!$I$2:$I$290,'Job Number'!$A$2:$A$290,'Line Performance'!Q$1,'Job Number'!$B$2:$B$290,'Line Performance'!$C93,'Job Number'!$E$2:$E$290,'Line Performance'!$A$92),"")</f>
        <v>3.84615384615385</v>
      </c>
      <c r="R93" s="11">
        <f>IFERROR($C$92/SUMIFS('Job Number'!$I$2:$I$290,'Job Number'!$A$2:$A$290,'Line Performance'!R$1,'Job Number'!$B$2:$B$290,'Line Performance'!$C93,'Job Number'!$E$2:$E$290,'Line Performance'!$A$92),"")</f>
        <v>3.84615384615385</v>
      </c>
      <c r="S93" s="11" t="str">
        <f>IFERROR($C$92/SUMIFS('Job Number'!$I$2:$I$290,'Job Number'!$A$2:$A$290,'Line Performance'!S$1,'Job Number'!$B$2:$B$290,'Line Performance'!$C93,'Job Number'!$E$2:$E$290,'Line Performance'!$A$92),"")</f>
        <v/>
      </c>
      <c r="T93" s="11" t="str">
        <f>IFERROR($C$92/SUMIFS('Job Number'!$I$2:$I$290,'Job Number'!$A$2:$A$290,'Line Performance'!T$1,'Job Number'!$B$2:$B$290,'Line Performance'!$C93,'Job Number'!$E$2:$E$290,'Line Performance'!$A$92),"")</f>
        <v/>
      </c>
      <c r="U93" s="11">
        <f>IFERROR($C$92/SUMIFS('Job Number'!$I$2:$I$290,'Job Number'!$A$2:$A$290,'Line Performance'!U$1,'Job Number'!$B$2:$B$290,'Line Performance'!$C93,'Job Number'!$E$2:$E$290,'Line Performance'!$A$92),"")</f>
        <v>5</v>
      </c>
      <c r="V93" s="11">
        <f>IFERROR($C$92/SUMIFS('Job Number'!$I$2:$I$290,'Job Number'!$A$2:$A$290,'Line Performance'!V$1,'Job Number'!$B$2:$B$290,'Line Performance'!$C93,'Job Number'!$E$2:$E$290,'Line Performance'!$A$92),"")</f>
        <v>3.57142857142857</v>
      </c>
      <c r="W93" s="11">
        <f>IFERROR($C$92/SUMIFS('Job Number'!$I$2:$I$290,'Job Number'!$A$2:$A$290,'Line Performance'!W$1,'Job Number'!$B$2:$B$290,'Line Performance'!$C93,'Job Number'!$E$2:$E$290,'Line Performance'!$A$92),"")</f>
        <v>6.25</v>
      </c>
      <c r="X93" s="11" t="str">
        <f>IFERROR($C$92/SUMIFS('Job Number'!$I$2:$I$290,'Job Number'!$A$2:$A$290,'Line Performance'!X$1,'Job Number'!$B$2:$B$290,'Line Performance'!$C93,'Job Number'!$E$2:$E$290,'Line Performance'!$A$92),"")</f>
        <v/>
      </c>
      <c r="Y93" s="11" t="str">
        <f>IFERROR($C$92/SUMIFS('Job Number'!$I$2:$I$290,'Job Number'!$A$2:$A$290,'Line Performance'!Y$1,'Job Number'!$B$2:$B$290,'Line Performance'!$C93,'Job Number'!$E$2:$E$290,'Line Performance'!$A$92),"")</f>
        <v/>
      </c>
      <c r="Z93" s="11" t="str">
        <f>IFERROR($C$92/SUMIFS('Job Number'!$I$2:$I$290,'Job Number'!$A$2:$A$290,'Line Performance'!Z$1,'Job Number'!$B$2:$B$290,'Line Performance'!$C93,'Job Number'!$E$2:$E$290,'Line Performance'!$A$92),"")</f>
        <v/>
      </c>
      <c r="AA93" s="11" t="str">
        <f>IFERROR($C$92/SUMIFS('Job Number'!$I$2:$I$290,'Job Number'!$A$2:$A$290,'Line Performance'!AA$1,'Job Number'!$B$2:$B$290,'Line Performance'!$C93,'Job Number'!$E$2:$E$290,'Line Performance'!$A$92),"")</f>
        <v/>
      </c>
      <c r="AB93" s="11">
        <f>IFERROR($C$92/SUMIFS('Job Number'!$I$2:$I$290,'Job Number'!$A$2:$A$290,'Line Performance'!AB$1,'Job Number'!$B$2:$B$290,'Line Performance'!$C93,'Job Number'!$E$2:$E$290,'Line Performance'!$A$92),"")</f>
        <v>12.5</v>
      </c>
      <c r="AC93" s="11">
        <f>IFERROR($C$92/SUMIFS('Job Number'!$I$2:$I$290,'Job Number'!$A$2:$A$290,'Line Performance'!AC$1,'Job Number'!$B$2:$B$290,'Line Performance'!$C93,'Job Number'!$E$2:$E$290,'Line Performance'!$A$92),"")</f>
        <v>4.16666666666667</v>
      </c>
      <c r="AD93" s="11">
        <f>IFERROR($C$92/SUMIFS('Job Number'!$I$2:$I$290,'Job Number'!$A$2:$A$290,'Line Performance'!AD$1,'Job Number'!$B$2:$B$290,'Line Performance'!$C93,'Job Number'!$E$2:$E$290,'Line Performance'!$A$92),"")</f>
        <v>5</v>
      </c>
      <c r="AE93" s="11" t="str">
        <f>IFERROR($C$92/SUMIFS('Job Number'!$I$2:$I$290,'Job Number'!$A$2:$A$290,'Line Performance'!AE$1,'Job Number'!$B$2:$B$290,'Line Performance'!$C93,'Job Number'!$E$2:$E$290,'Line Performance'!$A$92),"")</f>
        <v/>
      </c>
      <c r="AF93" s="11" t="str">
        <f>IFERROR($C$92/SUMIFS('Job Number'!$I$2:$I$290,'Job Number'!$A$2:$A$290,'Line Performance'!AF$1,'Job Number'!$B$2:$B$290,'Line Performance'!$C93,'Job Number'!$E$2:$E$290,'Line Performance'!$A$92),"")</f>
        <v/>
      </c>
      <c r="AG93" s="11" t="str">
        <f>IFERROR($C$92/SUMIFS('Job Number'!$I$2:$I$290,'Job Number'!$A$2:$A$290,'Line Performance'!AG$1,'Job Number'!$B$2:$B$290,'Line Performance'!$C93,'Job Number'!$E$2:$E$290,'Line Performance'!$A$92),"")</f>
        <v/>
      </c>
      <c r="AH93" s="11" t="str">
        <f>IFERROR($C$92/SUMIFS('Job Number'!$I$2:$I$290,'Job Number'!$A$2:$A$290,'Line Performance'!AH$1,'Job Number'!$B$2:$B$290,'Line Performance'!$C93,'Job Number'!$E$2:$E$290,'Line Performance'!$A$92),"")</f>
        <v/>
      </c>
      <c r="AI93" s="11" t="str">
        <f>IFERROR(#REF!/SUMIFS('Job Number'!#REF!,'Job Number'!$A$2:$A$290,'Line Performance'!AI$1,'Job Number'!$B$2:$B$290,'Line Performance'!$C93,'Job Number'!$E$2:$E$290,'Line Performance'!#REF!),"")</f>
        <v/>
      </c>
      <c r="AJ93" s="11" t="str">
        <f>IFERROR(#REF!/SUMIFS('Job Number'!#REF!,'Job Number'!$A$2:$A$290,'Line Performance'!AJ$1,'Job Number'!$B$2:$B$290,'Line Performance'!$C93,'Job Number'!$E$2:$E$290,'Line Performance'!#REF!),"")</f>
        <v/>
      </c>
      <c r="AK93" s="11" t="str">
        <f>IFERROR(#REF!/SUMIFS('Job Number'!#REF!,'Job Number'!$A$2:$A$290,'Line Performance'!AK$1,'Job Number'!$B$2:$B$290,'Line Performance'!$C93,'Job Number'!$E$2:$E$290,'Line Performance'!#REF!),"")</f>
        <v/>
      </c>
      <c r="AL93" s="11" t="str">
        <f>IFERROR(#REF!/SUMIFS('Job Number'!#REF!,'Job Number'!$A$2:$A$290,'Line Performance'!AL$1,'Job Number'!$B$2:$B$290,'Line Performance'!$C93,'Job Number'!$E$2:$E$290,'Line Performance'!#REF!),"")</f>
        <v/>
      </c>
    </row>
    <row r="94" customHeight="1" spans="2:38">
      <c r="B94" s="9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ht="18.75" customHeight="1" spans="1:34">
      <c r="A95" s="297" t="str">
        <f>'Line Output'!A95</f>
        <v>W03-25050003-Y</v>
      </c>
      <c r="B95" s="297" t="str">
        <f>'Line Output'!B95</f>
        <v>MK83</v>
      </c>
      <c r="C95" s="13">
        <f>IFERROR(VLOOKUP(A95,'FG TYPE'!$B:$D,3,FALSE),0)</f>
        <v>60</v>
      </c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customHeight="1" spans="2:38">
      <c r="B96" s="9">
        <f>IFERROR(SUM(D96:AG96)/COUNTIF(D96:AG96,"&gt;0"),0)</f>
        <v>8.00560224089636</v>
      </c>
      <c r="C96" s="12" t="str">
        <f>'Line Output'!C96</f>
        <v>Y01</v>
      </c>
      <c r="D96" s="11">
        <f>IFERROR($C$95/SUMIFS('Job Number'!$I$2:$I$290,'Job Number'!$A$2:$A$290,'Line Performance'!D$1,'Job Number'!$B$2:$B$290,'Line Performance'!$C96,'Job Number'!$E$2:$E$290,'Line Performance'!$A$95),"")</f>
        <v>15</v>
      </c>
      <c r="E96" s="11" t="str">
        <f>IFERROR($C$95/SUMIFS('Job Number'!$I$2:$I$290,'Job Number'!$A$2:$A$290,'Line Performance'!E$1,'Job Number'!$B$2:$B$290,'Line Performance'!$C96,'Job Number'!$E$2:$E$290,'Line Performance'!$A$95),"")</f>
        <v/>
      </c>
      <c r="F96" s="11" t="str">
        <f>IFERROR($C$95/SUMIFS('Job Number'!$I$2:$I$290,'Job Number'!$A$2:$A$290,'Line Performance'!F$1,'Job Number'!$B$2:$B$290,'Line Performance'!$C96,'Job Number'!$E$2:$E$290,'Line Performance'!$A$95),"")</f>
        <v/>
      </c>
      <c r="G96" s="11">
        <f>IFERROR($C$95/SUMIFS('Job Number'!$I$2:$I$290,'Job Number'!$A$2:$A$290,'Line Performance'!G$1,'Job Number'!$B$2:$B$290,'Line Performance'!$C96,'Job Number'!$E$2:$E$290,'Line Performance'!$A$95),"")</f>
        <v>5</v>
      </c>
      <c r="H96" s="11" t="str">
        <f>IFERROR($C$95/SUMIFS('Job Number'!$I$2:$I$290,'Job Number'!$A$2:$A$290,'Line Performance'!H$1,'Job Number'!$B$2:$B$290,'Line Performance'!$C96,'Job Number'!$E$2:$E$290,'Line Performance'!$A$95),"")</f>
        <v/>
      </c>
      <c r="I96" s="11">
        <f>IFERROR($C$95/SUMIFS('Job Number'!$I$2:$I$290,'Job Number'!$A$2:$A$290,'Line Performance'!I$1,'Job Number'!$B$2:$B$290,'Line Performance'!$C96,'Job Number'!$E$2:$E$290,'Line Performance'!$A$95),"")</f>
        <v>5</v>
      </c>
      <c r="J96" s="11">
        <f>IFERROR($C$95/SUMIFS('Job Number'!$I$2:$I$290,'Job Number'!$A$2:$A$290,'Line Performance'!J$1,'Job Number'!$B$2:$B$290,'Line Performance'!$C96,'Job Number'!$E$2:$E$290,'Line Performance'!$A$95),"")</f>
        <v>5</v>
      </c>
      <c r="K96" s="11">
        <f>IFERROR($C$95/SUMIFS('Job Number'!$I$2:$I$290,'Job Number'!$A$2:$A$290,'Line Performance'!K$1,'Job Number'!$B$2:$B$290,'Line Performance'!$C96,'Job Number'!$E$2:$E$290,'Line Performance'!$A$95),"")</f>
        <v>30</v>
      </c>
      <c r="L96" s="11">
        <f>IFERROR($C$95/SUMIFS('Job Number'!$I$2:$I$290,'Job Number'!$A$2:$A$290,'Line Performance'!L$1,'Job Number'!$B$2:$B$290,'Line Performance'!$C96,'Job Number'!$E$2:$E$290,'Line Performance'!$A$95),"")</f>
        <v>12</v>
      </c>
      <c r="M96" s="11" t="str">
        <f>IFERROR($C$95/SUMIFS('Job Number'!$I$2:$I$290,'Job Number'!$A$2:$A$290,'Line Performance'!M$1,'Job Number'!$B$2:$B$290,'Line Performance'!$C96,'Job Number'!$E$2:$E$290,'Line Performance'!$A$95),"")</f>
        <v/>
      </c>
      <c r="N96" s="11" t="str">
        <f>IFERROR($C$95/SUMIFS('Job Number'!$I$2:$I$290,'Job Number'!$A$2:$A$290,'Line Performance'!N$1,'Job Number'!$B$2:$B$290,'Line Performance'!$C96,'Job Number'!$E$2:$E$290,'Line Performance'!$A$95),"")</f>
        <v/>
      </c>
      <c r="O96" s="11">
        <f>IFERROR($C$95/SUMIFS('Job Number'!$I$2:$I$290,'Job Number'!$A$2:$A$290,'Line Performance'!O$1,'Job Number'!$B$2:$B$290,'Line Performance'!$C96,'Job Number'!$E$2:$E$290,'Line Performance'!$A$95),"")</f>
        <v>4.28571428571429</v>
      </c>
      <c r="P96" s="11">
        <f>IFERROR($C$95/SUMIFS('Job Number'!$I$2:$I$290,'Job Number'!$A$2:$A$290,'Line Performance'!P$1,'Job Number'!$B$2:$B$290,'Line Performance'!$C96,'Job Number'!$E$2:$E$290,'Line Performance'!$A$95),"")</f>
        <v>12</v>
      </c>
      <c r="Q96" s="11">
        <f>IFERROR($C$95/SUMIFS('Job Number'!$I$2:$I$290,'Job Number'!$A$2:$A$290,'Line Performance'!Q$1,'Job Number'!$B$2:$B$290,'Line Performance'!$C96,'Job Number'!$E$2:$E$290,'Line Performance'!$A$95),"")</f>
        <v>4</v>
      </c>
      <c r="R96" s="11">
        <f>IFERROR($C$95/SUMIFS('Job Number'!$I$2:$I$290,'Job Number'!$A$2:$A$290,'Line Performance'!R$1,'Job Number'!$B$2:$B$290,'Line Performance'!$C96,'Job Number'!$E$2:$E$290,'Line Performance'!$A$95),"")</f>
        <v>4</v>
      </c>
      <c r="S96" s="11">
        <f>IFERROR($C$95/SUMIFS('Job Number'!$I$2:$I$290,'Job Number'!$A$2:$A$290,'Line Performance'!S$1,'Job Number'!$B$2:$B$290,'Line Performance'!$C96,'Job Number'!$E$2:$E$290,'Line Performance'!$A$95),"")</f>
        <v>6.66666666666667</v>
      </c>
      <c r="T96" s="11" t="str">
        <f>IFERROR($C$95/SUMIFS('Job Number'!$I$2:$I$290,'Job Number'!$A$2:$A$290,'Line Performance'!T$1,'Job Number'!$B$2:$B$290,'Line Performance'!$C96,'Job Number'!$E$2:$E$290,'Line Performance'!$A$95),"")</f>
        <v/>
      </c>
      <c r="U96" s="11" t="str">
        <f>IFERROR($C$95/SUMIFS('Job Number'!$I$2:$I$290,'Job Number'!$A$2:$A$290,'Line Performance'!U$1,'Job Number'!$B$2:$B$290,'Line Performance'!$C96,'Job Number'!$E$2:$E$290,'Line Performance'!$A$95),"")</f>
        <v/>
      </c>
      <c r="V96" s="11">
        <f>IFERROR($C$95/SUMIFS('Job Number'!$I$2:$I$290,'Job Number'!$A$2:$A$290,'Line Performance'!V$1,'Job Number'!$B$2:$B$290,'Line Performance'!$C96,'Job Number'!$E$2:$E$290,'Line Performance'!$A$95),"")</f>
        <v>4.28571428571429</v>
      </c>
      <c r="W96" s="11">
        <f>IFERROR($C$95/SUMIFS('Job Number'!$I$2:$I$290,'Job Number'!$A$2:$A$290,'Line Performance'!W$1,'Job Number'!$B$2:$B$290,'Line Performance'!$C96,'Job Number'!$E$2:$E$290,'Line Performance'!$A$95),"")</f>
        <v>4.28571428571429</v>
      </c>
      <c r="X96" s="11">
        <f>IFERROR($C$95/SUMIFS('Job Number'!$I$2:$I$290,'Job Number'!$A$2:$A$290,'Line Performance'!X$1,'Job Number'!$B$2:$B$290,'Line Performance'!$C96,'Job Number'!$E$2:$E$290,'Line Performance'!$A$95),"")</f>
        <v>4.28571428571429</v>
      </c>
      <c r="Y96" s="11">
        <f>IFERROR($C$95/SUMIFS('Job Number'!$I$2:$I$290,'Job Number'!$A$2:$A$290,'Line Performance'!Y$1,'Job Number'!$B$2:$B$290,'Line Performance'!$C96,'Job Number'!$E$2:$E$290,'Line Performance'!$A$95),"")</f>
        <v>4.28571428571429</v>
      </c>
      <c r="Z96" s="11" t="str">
        <f>IFERROR($C$95/SUMIFS('Job Number'!$I$2:$I$290,'Job Number'!$A$2:$A$290,'Line Performance'!Z$1,'Job Number'!$B$2:$B$290,'Line Performance'!$C96,'Job Number'!$E$2:$E$290,'Line Performance'!$A$95),"")</f>
        <v/>
      </c>
      <c r="AA96" s="11" t="str">
        <f>IFERROR($C$95/SUMIFS('Job Number'!$I$2:$I$290,'Job Number'!$A$2:$A$290,'Line Performance'!AA$1,'Job Number'!$B$2:$B$290,'Line Performance'!$C96,'Job Number'!$E$2:$E$290,'Line Performance'!$A$95),"")</f>
        <v/>
      </c>
      <c r="AB96" s="11" t="str">
        <f>IFERROR($C$95/SUMIFS('Job Number'!$I$2:$I$290,'Job Number'!$A$2:$A$290,'Line Performance'!AB$1,'Job Number'!$B$2:$B$290,'Line Performance'!$C96,'Job Number'!$E$2:$E$290,'Line Performance'!$A$95),"")</f>
        <v/>
      </c>
      <c r="AC96" s="11">
        <f>IFERROR($C$95/SUMIFS('Job Number'!$I$2:$I$290,'Job Number'!$A$2:$A$290,'Line Performance'!AC$1,'Job Number'!$B$2:$B$290,'Line Performance'!$C96,'Job Number'!$E$2:$E$290,'Line Performance'!$A$95),"")</f>
        <v>4</v>
      </c>
      <c r="AD96" s="11" t="str">
        <f>IFERROR($C$95/SUMIFS('Job Number'!$I$2:$I$290,'Job Number'!$A$2:$A$290,'Line Performance'!AD$1,'Job Number'!$B$2:$B$290,'Line Performance'!$C96,'Job Number'!$E$2:$E$290,'Line Performance'!$A$95),"")</f>
        <v/>
      </c>
      <c r="AE96" s="11">
        <f>IFERROR($C$95/SUMIFS('Job Number'!$I$2:$I$290,'Job Number'!$A$2:$A$290,'Line Performance'!AE$1,'Job Number'!$B$2:$B$290,'Line Performance'!$C96,'Job Number'!$E$2:$E$290,'Line Performance'!$A$95),"")</f>
        <v>12</v>
      </c>
      <c r="AF96" s="11" t="str">
        <f>IFERROR($C$95/SUMIFS('Job Number'!$I$2:$I$290,'Job Number'!$A$2:$A$290,'Line Performance'!AF$1,'Job Number'!$B$2:$B$290,'Line Performance'!$C96,'Job Number'!$E$2:$E$290,'Line Performance'!$A$95),"")</f>
        <v/>
      </c>
      <c r="AG96" s="11" t="str">
        <f>IFERROR($C$95/SUMIFS('Job Number'!$I$2:$I$290,'Job Number'!$A$2:$A$290,'Line Performance'!AG$1,'Job Number'!$B$2:$B$290,'Line Performance'!$C96,'Job Number'!$E$2:$E$290,'Line Performance'!$A$95),"")</f>
        <v/>
      </c>
      <c r="AH96" s="11" t="str">
        <f>IFERROR($C$95/SUMIFS('Job Number'!$I$2:$I$290,'Job Number'!$A$2:$A$290,'Line Performance'!AH$1,'Job Number'!$B$2:$B$290,'Line Performance'!$C96,'Job Number'!$E$2:$E$290,'Line Performance'!$A$95),"")</f>
        <v/>
      </c>
      <c r="AI96" s="11" t="str">
        <f>IFERROR(#REF!/SUMIFS('Job Number'!#REF!,'Job Number'!$A$2:$A$290,'Line Performance'!AI$1,'Job Number'!$B$2:$B$290,'Line Performance'!$C96,'Job Number'!$E$2:$E$290,'Line Performance'!#REF!),"")</f>
        <v/>
      </c>
      <c r="AJ96" s="11" t="str">
        <f>IFERROR(#REF!/SUMIFS('Job Number'!#REF!,'Job Number'!$A$2:$A$290,'Line Performance'!AJ$1,'Job Number'!$B$2:$B$290,'Line Performance'!$C96,'Job Number'!$E$2:$E$290,'Line Performance'!#REF!),"")</f>
        <v/>
      </c>
      <c r="AK96" s="11" t="str">
        <f>IFERROR(#REF!/SUMIFS('Job Number'!#REF!,'Job Number'!$A$2:$A$290,'Line Performance'!AK$1,'Job Number'!$B$2:$B$290,'Line Performance'!$C96,'Job Number'!$E$2:$E$290,'Line Performance'!#REF!),"")</f>
        <v/>
      </c>
      <c r="AL96" s="11" t="str">
        <f>IFERROR(#REF!/SUMIFS('Job Number'!#REF!,'Job Number'!$A$2:$A$290,'Line Performance'!AL$1,'Job Number'!$B$2:$B$290,'Line Performance'!$C96,'Job Number'!$E$2:$E$290,'Line Performance'!#REF!),"")</f>
        <v/>
      </c>
    </row>
    <row r="97" customHeight="1" spans="2:38">
      <c r="B97" s="9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ht="18.75" customHeight="1" spans="1:34">
      <c r="A98" s="297" t="str">
        <f>'Line Output'!A98</f>
        <v>W03-00030005-Y</v>
      </c>
      <c r="B98" s="297" t="str">
        <f>'Line Output'!B98</f>
        <v>MK09</v>
      </c>
      <c r="C98" s="13">
        <f>IFERROR(VLOOKUP(A98,'FG TYPE'!$B:$D,3,FALSE),0)</f>
        <v>50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customHeight="1" spans="2:38">
      <c r="B99" s="9">
        <f>IFERROR(SUM(D99:AG99)/COUNTIF(D99:AG99,"&gt;0"),0)</f>
        <v>7.20899470899471</v>
      </c>
      <c r="C99" s="12" t="str">
        <f>'Line Output'!C99</f>
        <v>Y01</v>
      </c>
      <c r="D99" s="11" t="str">
        <f>IFERROR($C$98/SUMIFS('Job Number'!$I$2:$I$290,'Job Number'!$A$2:$A$290,'Line Performance'!D$1,'Job Number'!$B$2:$B$290,'Line Performance'!$C99,'Job Number'!$E$2:$E$290,'Line Performance'!$A$98),"")</f>
        <v/>
      </c>
      <c r="E99" s="11" t="str">
        <f>IFERROR($C$98/SUMIFS('Job Number'!$I$2:$I$290,'Job Number'!$A$2:$A$290,'Line Performance'!E$1,'Job Number'!$B$2:$B$290,'Line Performance'!$C99,'Job Number'!$E$2:$E$290,'Line Performance'!$A$98),"")</f>
        <v/>
      </c>
      <c r="F99" s="11" t="str">
        <f>IFERROR($C$98/SUMIFS('Job Number'!$I$2:$I$290,'Job Number'!$A$2:$A$290,'Line Performance'!F$1,'Job Number'!$B$2:$B$290,'Line Performance'!$C99,'Job Number'!$E$2:$E$290,'Line Performance'!$A$98),"")</f>
        <v/>
      </c>
      <c r="G99" s="11" t="str">
        <f>IFERROR($C$98/SUMIFS('Job Number'!$I$2:$I$290,'Job Number'!$A$2:$A$290,'Line Performance'!G$1,'Job Number'!$B$2:$B$290,'Line Performance'!$C99,'Job Number'!$E$2:$E$290,'Line Performance'!$A$98),"")</f>
        <v/>
      </c>
      <c r="H99" s="11" t="str">
        <f>IFERROR($C$98/SUMIFS('Job Number'!$I$2:$I$290,'Job Number'!$A$2:$A$290,'Line Performance'!H$1,'Job Number'!$B$2:$B$290,'Line Performance'!$C99,'Job Number'!$E$2:$E$290,'Line Performance'!$A$98),"")</f>
        <v/>
      </c>
      <c r="I99" s="11">
        <f>IFERROR($C$98/SUMIFS('Job Number'!$I$2:$I$290,'Job Number'!$A$2:$A$290,'Line Performance'!I$1,'Job Number'!$B$2:$B$290,'Line Performance'!$C99,'Job Number'!$E$2:$E$290,'Line Performance'!$A$98),"")</f>
        <v>3.57142857142857</v>
      </c>
      <c r="J99" s="11" t="str">
        <f>IFERROR($C$98/SUMIFS('Job Number'!$I$2:$I$290,'Job Number'!$A$2:$A$290,'Line Performance'!J$1,'Job Number'!$B$2:$B$290,'Line Performance'!$C99,'Job Number'!$E$2:$E$290,'Line Performance'!$A$98),"")</f>
        <v/>
      </c>
      <c r="K99" s="11" t="str">
        <f>IFERROR($C$98/SUMIFS('Job Number'!$I$2:$I$290,'Job Number'!$A$2:$A$290,'Line Performance'!K$1,'Job Number'!$B$2:$B$290,'Line Performance'!$C99,'Job Number'!$E$2:$E$290,'Line Performance'!$A$98),"")</f>
        <v/>
      </c>
      <c r="L99" s="11" t="str">
        <f>IFERROR($C$98/SUMIFS('Job Number'!$I$2:$I$290,'Job Number'!$A$2:$A$290,'Line Performance'!L$1,'Job Number'!$B$2:$B$290,'Line Performance'!$C99,'Job Number'!$E$2:$E$290,'Line Performance'!$A$98),"")</f>
        <v/>
      </c>
      <c r="M99" s="11" t="str">
        <f>IFERROR($C$98/SUMIFS('Job Number'!$I$2:$I$290,'Job Number'!$A$2:$A$290,'Line Performance'!M$1,'Job Number'!$B$2:$B$290,'Line Performance'!$C99,'Job Number'!$E$2:$E$290,'Line Performance'!$A$98),"")</f>
        <v/>
      </c>
      <c r="N99" s="11" t="str">
        <f>IFERROR($C$98/SUMIFS('Job Number'!$I$2:$I$290,'Job Number'!$A$2:$A$290,'Line Performance'!N$1,'Job Number'!$B$2:$B$290,'Line Performance'!$C99,'Job Number'!$E$2:$E$290,'Line Performance'!$A$98),"")</f>
        <v/>
      </c>
      <c r="O99" s="11" t="str">
        <f>IFERROR($C$98/SUMIFS('Job Number'!$I$2:$I$290,'Job Number'!$A$2:$A$290,'Line Performance'!O$1,'Job Number'!$B$2:$B$290,'Line Performance'!$C99,'Job Number'!$E$2:$E$290,'Line Performance'!$A$98),"")</f>
        <v/>
      </c>
      <c r="P99" s="11" t="str">
        <f>IFERROR($C$98/SUMIFS('Job Number'!$I$2:$I$290,'Job Number'!$A$2:$A$290,'Line Performance'!P$1,'Job Number'!$B$2:$B$290,'Line Performance'!$C99,'Job Number'!$E$2:$E$290,'Line Performance'!$A$98),"")</f>
        <v/>
      </c>
      <c r="Q99" s="11" t="str">
        <f>IFERROR($C$98/SUMIFS('Job Number'!$I$2:$I$290,'Job Number'!$A$2:$A$290,'Line Performance'!Q$1,'Job Number'!$B$2:$B$290,'Line Performance'!$C99,'Job Number'!$E$2:$E$290,'Line Performance'!$A$98),"")</f>
        <v/>
      </c>
      <c r="R99" s="11" t="str">
        <f>IFERROR($C$98/SUMIFS('Job Number'!$I$2:$I$290,'Job Number'!$A$2:$A$290,'Line Performance'!R$1,'Job Number'!$B$2:$B$290,'Line Performance'!$C99,'Job Number'!$E$2:$E$290,'Line Performance'!$A$98),"")</f>
        <v/>
      </c>
      <c r="S99" s="11">
        <f>IFERROR($C$98/SUMIFS('Job Number'!$I$2:$I$290,'Job Number'!$A$2:$A$290,'Line Performance'!S$1,'Job Number'!$B$2:$B$290,'Line Performance'!$C99,'Job Number'!$E$2:$E$290,'Line Performance'!$A$98),"")</f>
        <v>5.55555555555556</v>
      </c>
      <c r="T99" s="11" t="str">
        <f>IFERROR($C$98/SUMIFS('Job Number'!$I$2:$I$290,'Job Number'!$A$2:$A$290,'Line Performance'!T$1,'Job Number'!$B$2:$B$290,'Line Performance'!$C99,'Job Number'!$E$2:$E$290,'Line Performance'!$A$98),"")</f>
        <v/>
      </c>
      <c r="U99" s="11">
        <f>IFERROR($C$98/SUMIFS('Job Number'!$I$2:$I$290,'Job Number'!$A$2:$A$290,'Line Performance'!U$1,'Job Number'!$B$2:$B$290,'Line Performance'!$C99,'Job Number'!$E$2:$E$290,'Line Performance'!$A$98),"")</f>
        <v>12.5</v>
      </c>
      <c r="V99" s="11" t="str">
        <f>IFERROR($C$98/SUMIFS('Job Number'!$I$2:$I$290,'Job Number'!$A$2:$A$290,'Line Performance'!V$1,'Job Number'!$B$2:$B$290,'Line Performance'!$C99,'Job Number'!$E$2:$E$290,'Line Performance'!$A$98),"")</f>
        <v/>
      </c>
      <c r="W99" s="11" t="str">
        <f>IFERROR($C$98/SUMIFS('Job Number'!$I$2:$I$290,'Job Number'!$A$2:$A$290,'Line Performance'!W$1,'Job Number'!$B$2:$B$290,'Line Performance'!$C99,'Job Number'!$E$2:$E$290,'Line Performance'!$A$98),"")</f>
        <v/>
      </c>
      <c r="X99" s="11" t="str">
        <f>IFERROR($C$98/SUMIFS('Job Number'!$I$2:$I$290,'Job Number'!$A$2:$A$290,'Line Performance'!X$1,'Job Number'!$B$2:$B$290,'Line Performance'!$C99,'Job Number'!$E$2:$E$290,'Line Performance'!$A$98),"")</f>
        <v/>
      </c>
      <c r="Y99" s="11" t="str">
        <f>IFERROR($C$98/SUMIFS('Job Number'!$I$2:$I$290,'Job Number'!$A$2:$A$290,'Line Performance'!Y$1,'Job Number'!$B$2:$B$290,'Line Performance'!$C99,'Job Number'!$E$2:$E$290,'Line Performance'!$A$98),"")</f>
        <v/>
      </c>
      <c r="Z99" s="11" t="str">
        <f>IFERROR($C$98/SUMIFS('Job Number'!$I$2:$I$290,'Job Number'!$A$2:$A$290,'Line Performance'!Z$1,'Job Number'!$B$2:$B$290,'Line Performance'!$C99,'Job Number'!$E$2:$E$290,'Line Performance'!$A$98),"")</f>
        <v/>
      </c>
      <c r="AA99" s="11" t="str">
        <f>IFERROR($C$98/SUMIFS('Job Number'!$I$2:$I$290,'Job Number'!$A$2:$A$290,'Line Performance'!AA$1,'Job Number'!$B$2:$B$290,'Line Performance'!$C99,'Job Number'!$E$2:$E$290,'Line Performance'!$A$98),"")</f>
        <v/>
      </c>
      <c r="AB99" s="11" t="str">
        <f>IFERROR($C$98/SUMIFS('Job Number'!$I$2:$I$290,'Job Number'!$A$2:$A$290,'Line Performance'!AB$1,'Job Number'!$B$2:$B$290,'Line Performance'!$C99,'Job Number'!$E$2:$E$290,'Line Performance'!$A$98),"")</f>
        <v/>
      </c>
      <c r="AC99" s="11" t="str">
        <f>IFERROR($C$98/SUMIFS('Job Number'!$I$2:$I$290,'Job Number'!$A$2:$A$290,'Line Performance'!AC$1,'Job Number'!$B$2:$B$290,'Line Performance'!$C99,'Job Number'!$E$2:$E$290,'Line Performance'!$A$98),"")</f>
        <v/>
      </c>
      <c r="AD99" s="11" t="str">
        <f>IFERROR($C$98/SUMIFS('Job Number'!$I$2:$I$290,'Job Number'!$A$2:$A$290,'Line Performance'!AD$1,'Job Number'!$B$2:$B$290,'Line Performance'!$C99,'Job Number'!$E$2:$E$290,'Line Performance'!$A$98),"")</f>
        <v/>
      </c>
      <c r="AE99" s="11" t="str">
        <f>IFERROR($C$98/SUMIFS('Job Number'!$I$2:$I$290,'Job Number'!$A$2:$A$290,'Line Performance'!AE$1,'Job Number'!$B$2:$B$290,'Line Performance'!$C99,'Job Number'!$E$2:$E$290,'Line Performance'!$A$98),"")</f>
        <v/>
      </c>
      <c r="AF99" s="11" t="str">
        <f>IFERROR($C$98/SUMIFS('Job Number'!$I$2:$I$290,'Job Number'!$A$2:$A$290,'Line Performance'!AF$1,'Job Number'!$B$2:$B$290,'Line Performance'!$C99,'Job Number'!$E$2:$E$290,'Line Performance'!$A$98),"")</f>
        <v/>
      </c>
      <c r="AG99" s="11" t="str">
        <f>IFERROR($C$98/SUMIFS('Job Number'!$I$2:$I$290,'Job Number'!$A$2:$A$290,'Line Performance'!AG$1,'Job Number'!$B$2:$B$290,'Line Performance'!$C99,'Job Number'!$E$2:$E$290,'Line Performance'!$A$98),"")</f>
        <v/>
      </c>
      <c r="AH99" s="11" t="str">
        <f>IFERROR($C$98/SUMIFS('Job Number'!$I$2:$I$290,'Job Number'!$A$2:$A$290,'Line Performance'!AH$1,'Job Number'!$B$2:$B$290,'Line Performance'!$C99,'Job Number'!$E$2:$E$290,'Line Performance'!$A$98),"")</f>
        <v/>
      </c>
      <c r="AI99" s="11" t="str">
        <f>IFERROR(#REF!/SUMIFS('Job Number'!#REF!,'Job Number'!$A$2:$A$290,'Line Performance'!AI$1,'Job Number'!$B$2:$B$290,'Line Performance'!$C99,'Job Number'!$E$2:$E$290,'Line Performance'!#REF!),"")</f>
        <v/>
      </c>
      <c r="AJ99" s="11" t="str">
        <f>IFERROR(#REF!/SUMIFS('Job Number'!#REF!,'Job Number'!$A$2:$A$290,'Line Performance'!AJ$1,'Job Number'!$B$2:$B$290,'Line Performance'!$C99,'Job Number'!$E$2:$E$290,'Line Performance'!#REF!),"")</f>
        <v/>
      </c>
      <c r="AK99" s="11" t="str">
        <f>IFERROR(#REF!/SUMIFS('Job Number'!#REF!,'Job Number'!$A$2:$A$290,'Line Performance'!AK$1,'Job Number'!$B$2:$B$290,'Line Performance'!$C99,'Job Number'!$E$2:$E$290,'Line Performance'!#REF!),"")</f>
        <v/>
      </c>
      <c r="AL99" s="11" t="str">
        <f>IFERROR(#REF!/SUMIFS('Job Number'!#REF!,'Job Number'!$A$2:$A$290,'Line Performance'!AL$1,'Job Number'!$B$2:$B$290,'Line Performance'!$C99,'Job Number'!$E$2:$E$290,'Line Performance'!#REF!),"")</f>
        <v/>
      </c>
    </row>
    <row r="100" customHeight="1" spans="2:38">
      <c r="B100" s="9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ht="18.75" customHeight="1" spans="1:34">
      <c r="A101" s="297" t="str">
        <f>'Line Output'!A101</f>
        <v>W03-27601194-Y</v>
      </c>
      <c r="B101" s="297" t="str">
        <f>'Line Output'!B101</f>
        <v>SONY</v>
      </c>
      <c r="C101" s="13">
        <f>IFERROR(VLOOKUP(A101,'FG TYPE'!$B:$D,3,FALSE),0)</f>
        <v>0</v>
      </c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customHeight="1" spans="2:38">
      <c r="B102" s="9">
        <f>IFERROR(SUM(D102:AG102)/COUNTIF(D102:AG102,"&gt;0"),0)</f>
        <v>0</v>
      </c>
      <c r="C102" s="12" t="str">
        <f>'Line Output'!C102</f>
        <v>Y01</v>
      </c>
      <c r="D102" s="11" t="str">
        <f>IFERROR($C$101/SUMIFS('Job Number'!$I$2:$I$290,'Job Number'!$A$2:$A$290,'Line Performance'!D$1,'Job Number'!$B$2:$B$290,'Line Performance'!$C102,'Job Number'!$E$2:$E$290,'Line Performance'!$A$101),"")</f>
        <v/>
      </c>
      <c r="E102" s="11" t="str">
        <f>IFERROR($C$101/SUMIFS('Job Number'!$I$2:$I$290,'Job Number'!$A$2:$A$290,'Line Performance'!E$1,'Job Number'!$B$2:$B$290,'Line Performance'!$C102,'Job Number'!$E$2:$E$290,'Line Performance'!$A$101),"")</f>
        <v/>
      </c>
      <c r="F102" s="11" t="str">
        <f>IFERROR($C$101/SUMIFS('Job Number'!$I$2:$I$290,'Job Number'!$A$2:$A$290,'Line Performance'!F$1,'Job Number'!$B$2:$B$290,'Line Performance'!$C102,'Job Number'!$E$2:$E$290,'Line Performance'!$A$101),"")</f>
        <v/>
      </c>
      <c r="G102" s="11" t="str">
        <f>IFERROR($C$101/SUMIFS('Job Number'!$I$2:$I$290,'Job Number'!$A$2:$A$290,'Line Performance'!G$1,'Job Number'!$B$2:$B$290,'Line Performance'!$C102,'Job Number'!$E$2:$E$290,'Line Performance'!$A$101),"")</f>
        <v/>
      </c>
      <c r="H102" s="11" t="str">
        <f>IFERROR($C$101/SUMIFS('Job Number'!$I$2:$I$290,'Job Number'!$A$2:$A$290,'Line Performance'!H$1,'Job Number'!$B$2:$B$290,'Line Performance'!$C102,'Job Number'!$E$2:$E$290,'Line Performance'!$A$101),"")</f>
        <v/>
      </c>
      <c r="I102" s="11" t="str">
        <f>IFERROR($C$101/SUMIFS('Job Number'!$I$2:$I$290,'Job Number'!$A$2:$A$290,'Line Performance'!I$1,'Job Number'!$B$2:$B$290,'Line Performance'!$C102,'Job Number'!$E$2:$E$290,'Line Performance'!$A$101),"")</f>
        <v/>
      </c>
      <c r="J102" s="11" t="str">
        <f>IFERROR($C$101/SUMIFS('Job Number'!$I$2:$I$290,'Job Number'!$A$2:$A$290,'Line Performance'!J$1,'Job Number'!$B$2:$B$290,'Line Performance'!$C102,'Job Number'!$E$2:$E$290,'Line Performance'!$A$101),"")</f>
        <v/>
      </c>
      <c r="K102" s="11" t="str">
        <f>IFERROR($C$101/SUMIFS('Job Number'!$I$2:$I$290,'Job Number'!$A$2:$A$290,'Line Performance'!K$1,'Job Number'!$B$2:$B$290,'Line Performance'!$C102,'Job Number'!$E$2:$E$290,'Line Performance'!$A$101),"")</f>
        <v/>
      </c>
      <c r="L102" s="11" t="str">
        <f>IFERROR($C$101/SUMIFS('Job Number'!$I$2:$I$290,'Job Number'!$A$2:$A$290,'Line Performance'!L$1,'Job Number'!$B$2:$B$290,'Line Performance'!$C102,'Job Number'!$E$2:$E$290,'Line Performance'!$A$101),"")</f>
        <v/>
      </c>
      <c r="M102" s="11" t="str">
        <f>IFERROR($C$101/SUMIFS('Job Number'!$I$2:$I$290,'Job Number'!$A$2:$A$290,'Line Performance'!M$1,'Job Number'!$B$2:$B$290,'Line Performance'!$C102,'Job Number'!$E$2:$E$290,'Line Performance'!$A$101),"")</f>
        <v/>
      </c>
      <c r="N102" s="11" t="str">
        <f>IFERROR($C$101/SUMIFS('Job Number'!$I$2:$I$290,'Job Number'!$A$2:$A$290,'Line Performance'!N$1,'Job Number'!$B$2:$B$290,'Line Performance'!$C102,'Job Number'!$E$2:$E$290,'Line Performance'!$A$101),"")</f>
        <v/>
      </c>
      <c r="O102" s="11" t="str">
        <f>IFERROR($C$101/SUMIFS('Job Number'!$I$2:$I$290,'Job Number'!$A$2:$A$290,'Line Performance'!O$1,'Job Number'!$B$2:$B$290,'Line Performance'!$C102,'Job Number'!$E$2:$E$290,'Line Performance'!$A$101),"")</f>
        <v/>
      </c>
      <c r="P102" s="11" t="str">
        <f>IFERROR($C$101/SUMIFS('Job Number'!$I$2:$I$290,'Job Number'!$A$2:$A$290,'Line Performance'!P$1,'Job Number'!$B$2:$B$290,'Line Performance'!$C102,'Job Number'!$E$2:$E$290,'Line Performance'!$A$101),"")</f>
        <v/>
      </c>
      <c r="Q102" s="11" t="str">
        <f>IFERROR($C$101/SUMIFS('Job Number'!$I$2:$I$290,'Job Number'!$A$2:$A$290,'Line Performance'!Q$1,'Job Number'!$B$2:$B$290,'Line Performance'!$C102,'Job Number'!$E$2:$E$290,'Line Performance'!$A$101),"")</f>
        <v/>
      </c>
      <c r="R102" s="11" t="str">
        <f>IFERROR($C$101/SUMIFS('Job Number'!$I$2:$I$290,'Job Number'!$A$2:$A$290,'Line Performance'!R$1,'Job Number'!$B$2:$B$290,'Line Performance'!$C102,'Job Number'!$E$2:$E$290,'Line Performance'!$A$101),"")</f>
        <v/>
      </c>
      <c r="S102" s="11" t="str">
        <f>IFERROR($C$101/SUMIFS('Job Number'!$I$2:$I$290,'Job Number'!$A$2:$A$290,'Line Performance'!S$1,'Job Number'!$B$2:$B$290,'Line Performance'!$C102,'Job Number'!$E$2:$E$290,'Line Performance'!$A$101),"")</f>
        <v/>
      </c>
      <c r="T102" s="11" t="str">
        <f>IFERROR($C$101/SUMIFS('Job Number'!$I$2:$I$290,'Job Number'!$A$2:$A$290,'Line Performance'!T$1,'Job Number'!$B$2:$B$290,'Line Performance'!$C102,'Job Number'!$E$2:$E$290,'Line Performance'!$A$101),"")</f>
        <v/>
      </c>
      <c r="U102" s="11" t="str">
        <f>IFERROR($C$101/SUMIFS('Job Number'!$I$2:$I$290,'Job Number'!$A$2:$A$290,'Line Performance'!U$1,'Job Number'!$B$2:$B$290,'Line Performance'!$C102,'Job Number'!$E$2:$E$290,'Line Performance'!$A$101),"")</f>
        <v/>
      </c>
      <c r="V102" s="11" t="str">
        <f>IFERROR($C$101/SUMIFS('Job Number'!$I$2:$I$290,'Job Number'!$A$2:$A$290,'Line Performance'!V$1,'Job Number'!$B$2:$B$290,'Line Performance'!$C102,'Job Number'!$E$2:$E$290,'Line Performance'!$A$101),"")</f>
        <v/>
      </c>
      <c r="W102" s="11" t="str">
        <f>IFERROR($C$101/SUMIFS('Job Number'!$I$2:$I$290,'Job Number'!$A$2:$A$290,'Line Performance'!W$1,'Job Number'!$B$2:$B$290,'Line Performance'!$C102,'Job Number'!$E$2:$E$290,'Line Performance'!$A$101),"")</f>
        <v/>
      </c>
      <c r="X102" s="11" t="str">
        <f>IFERROR($C$101/SUMIFS('Job Number'!$I$2:$I$290,'Job Number'!$A$2:$A$290,'Line Performance'!X$1,'Job Number'!$B$2:$B$290,'Line Performance'!$C102,'Job Number'!$E$2:$E$290,'Line Performance'!$A$101),"")</f>
        <v/>
      </c>
      <c r="Y102" s="11" t="str">
        <f>IFERROR($C$101/SUMIFS('Job Number'!$I$2:$I$290,'Job Number'!$A$2:$A$290,'Line Performance'!Y$1,'Job Number'!$B$2:$B$290,'Line Performance'!$C102,'Job Number'!$E$2:$E$290,'Line Performance'!$A$101),"")</f>
        <v/>
      </c>
      <c r="Z102" s="11" t="str">
        <f>IFERROR($C$101/SUMIFS('Job Number'!$I$2:$I$290,'Job Number'!$A$2:$A$290,'Line Performance'!Z$1,'Job Number'!$B$2:$B$290,'Line Performance'!$C102,'Job Number'!$E$2:$E$290,'Line Performance'!$A$101),"")</f>
        <v/>
      </c>
      <c r="AA102" s="11" t="str">
        <f>IFERROR($C$101/SUMIFS('Job Number'!$I$2:$I$290,'Job Number'!$A$2:$A$290,'Line Performance'!AA$1,'Job Number'!$B$2:$B$290,'Line Performance'!$C102,'Job Number'!$E$2:$E$290,'Line Performance'!$A$101),"")</f>
        <v/>
      </c>
      <c r="AB102" s="11" t="str">
        <f>IFERROR($C$101/SUMIFS('Job Number'!$I$2:$I$290,'Job Number'!$A$2:$A$290,'Line Performance'!AB$1,'Job Number'!$B$2:$B$290,'Line Performance'!$C102,'Job Number'!$E$2:$E$290,'Line Performance'!$A$101),"")</f>
        <v/>
      </c>
      <c r="AC102" s="11" t="str">
        <f>IFERROR($C$101/SUMIFS('Job Number'!$I$2:$I$290,'Job Number'!$A$2:$A$290,'Line Performance'!AC$1,'Job Number'!$B$2:$B$290,'Line Performance'!$C102,'Job Number'!$E$2:$E$290,'Line Performance'!$A$101),"")</f>
        <v/>
      </c>
      <c r="AD102" s="11" t="str">
        <f>IFERROR($C$101/SUMIFS('Job Number'!$I$2:$I$290,'Job Number'!$A$2:$A$290,'Line Performance'!AD$1,'Job Number'!$B$2:$B$290,'Line Performance'!$C102,'Job Number'!$E$2:$E$290,'Line Performance'!$A$101),"")</f>
        <v/>
      </c>
      <c r="AE102" s="11" t="str">
        <f>IFERROR($C$101/SUMIFS('Job Number'!$I$2:$I$290,'Job Number'!$A$2:$A$290,'Line Performance'!AE$1,'Job Number'!$B$2:$B$290,'Line Performance'!$C102,'Job Number'!$E$2:$E$290,'Line Performance'!$A$101),"")</f>
        <v/>
      </c>
      <c r="AF102" s="11" t="str">
        <f>IFERROR($C$101/SUMIFS('Job Number'!$I$2:$I$290,'Job Number'!$A$2:$A$290,'Line Performance'!AF$1,'Job Number'!$B$2:$B$290,'Line Performance'!$C102,'Job Number'!$E$2:$E$290,'Line Performance'!$A$101),"")</f>
        <v/>
      </c>
      <c r="AG102" s="11" t="str">
        <f>IFERROR($C$101/SUMIFS('Job Number'!$I$2:$I$290,'Job Number'!$A$2:$A$290,'Line Performance'!AG$1,'Job Number'!$B$2:$B$290,'Line Performance'!$C102,'Job Number'!$E$2:$E$290,'Line Performance'!$A$101),"")</f>
        <v/>
      </c>
      <c r="AH102" s="11" t="str">
        <f>IFERROR($C$101/SUMIFS('Job Number'!$I$2:$I$290,'Job Number'!$A$2:$A$290,'Line Performance'!AH$1,'Job Number'!$B$2:$B$290,'Line Performance'!$C102,'Job Number'!$E$2:$E$290,'Line Performance'!$A$101),"")</f>
        <v/>
      </c>
      <c r="AI102" s="11" t="str">
        <f>IFERROR(#REF!/SUMIFS('Job Number'!#REF!,'Job Number'!$A$2:$A$290,'Line Performance'!AI$1,'Job Number'!$B$2:$B$290,'Line Performance'!$C102,'Job Number'!$E$2:$E$290,'Line Performance'!#REF!),"")</f>
        <v/>
      </c>
      <c r="AJ102" s="11" t="str">
        <f>IFERROR(#REF!/SUMIFS('Job Number'!#REF!,'Job Number'!$A$2:$A$290,'Line Performance'!AJ$1,'Job Number'!$B$2:$B$290,'Line Performance'!$C102,'Job Number'!$E$2:$E$290,'Line Performance'!#REF!),"")</f>
        <v/>
      </c>
      <c r="AK102" s="11" t="str">
        <f>IFERROR(#REF!/SUMIFS('Job Number'!#REF!,'Job Number'!$A$2:$A$290,'Line Performance'!AK$1,'Job Number'!$B$2:$B$290,'Line Performance'!$C102,'Job Number'!$E$2:$E$290,'Line Performance'!#REF!),"")</f>
        <v/>
      </c>
      <c r="AL102" s="11" t="str">
        <f>IFERROR(#REF!/SUMIFS('Job Number'!#REF!,'Job Number'!$A$2:$A$290,'Line Performance'!AL$1,'Job Number'!$B$2:$B$290,'Line Performance'!$C102,'Job Number'!$E$2:$E$290,'Line Performance'!#REF!),"")</f>
        <v/>
      </c>
    </row>
    <row r="103" customHeight="1" spans="2:38">
      <c r="B103" s="9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customHeight="1" spans="2:38">
      <c r="B104" s="9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customHeight="1" spans="2:38">
      <c r="B105" s="9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customHeight="1" spans="2:38">
      <c r="B106" s="9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customHeight="1" spans="2:38">
      <c r="B107" s="9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customHeight="1" spans="2:38">
      <c r="B108" s="9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s="1" customFormat="1" ht="35.25" customHeight="1" spans="1:34">
      <c r="A109" s="19" t="s">
        <v>50</v>
      </c>
      <c r="B109" s="20"/>
      <c r="C109" s="21"/>
      <c r="D109" s="215">
        <f t="shared" ref="D109:AG109" si="0">AVERAGE(D2:D107)</f>
        <v>9.97857142857143</v>
      </c>
      <c r="E109" s="215">
        <f t="shared" si="0"/>
        <v>5.43333333333333</v>
      </c>
      <c r="F109" s="215" t="e">
        <f t="shared" si="0"/>
        <v>#DIV/0!</v>
      </c>
      <c r="G109" s="215">
        <f t="shared" si="0"/>
        <v>5.8030303030303</v>
      </c>
      <c r="H109" s="215">
        <f t="shared" si="0"/>
        <v>24.2541666666667</v>
      </c>
      <c r="I109" s="215">
        <f t="shared" si="0"/>
        <v>14.8174603174603</v>
      </c>
      <c r="J109" s="215">
        <f t="shared" si="0"/>
        <v>2.83333333333333</v>
      </c>
      <c r="K109" s="215">
        <f t="shared" si="0"/>
        <v>13.1666666666667</v>
      </c>
      <c r="L109" s="215">
        <f t="shared" si="0"/>
        <v>6.53333333333333</v>
      </c>
      <c r="M109" s="215" t="e">
        <f t="shared" si="0"/>
        <v>#DIV/0!</v>
      </c>
      <c r="N109" s="215" t="e">
        <f t="shared" si="0"/>
        <v>#DIV/0!</v>
      </c>
      <c r="O109" s="215">
        <f t="shared" si="0"/>
        <v>7.51714285714286</v>
      </c>
      <c r="P109" s="215">
        <f t="shared" si="0"/>
        <v>5.45426587301587</v>
      </c>
      <c r="Q109" s="215">
        <f t="shared" si="0"/>
        <v>7.73992673992674</v>
      </c>
      <c r="R109" s="215">
        <f t="shared" si="0"/>
        <v>9.12820512820513</v>
      </c>
      <c r="S109" s="215">
        <f t="shared" si="0"/>
        <v>4.42962962962963</v>
      </c>
      <c r="T109" s="215" t="e">
        <f t="shared" si="0"/>
        <v>#DIV/0!</v>
      </c>
      <c r="U109" s="215">
        <f t="shared" si="0"/>
        <v>10.8333333333333</v>
      </c>
      <c r="V109" s="215">
        <f t="shared" si="0"/>
        <v>2.45595238095238</v>
      </c>
      <c r="W109" s="215">
        <f t="shared" si="0"/>
        <v>3.82619047619048</v>
      </c>
      <c r="X109" s="215">
        <f t="shared" si="0"/>
        <v>4.29795918367347</v>
      </c>
      <c r="Y109" s="215">
        <f t="shared" si="0"/>
        <v>7.83928571428571</v>
      </c>
      <c r="Z109" s="215">
        <f t="shared" si="0"/>
        <v>13.2041666666667</v>
      </c>
      <c r="AA109" s="215" t="e">
        <f t="shared" si="0"/>
        <v>#DIV/0!</v>
      </c>
      <c r="AB109" s="215">
        <f t="shared" si="0"/>
        <v>10.8374458874459</v>
      </c>
      <c r="AC109" s="215">
        <f t="shared" si="0"/>
        <v>8.12857142857143</v>
      </c>
      <c r="AD109" s="215">
        <f t="shared" si="0"/>
        <v>7.41666666666667</v>
      </c>
      <c r="AE109" s="215">
        <f t="shared" si="0"/>
        <v>24.4666666666667</v>
      </c>
      <c r="AF109" s="215" t="e">
        <f t="shared" si="0"/>
        <v>#DIV/0!</v>
      </c>
      <c r="AG109" s="215" t="e">
        <f t="shared" si="0"/>
        <v>#DIV/0!</v>
      </c>
      <c r="AH109" s="215" t="e">
        <f t="shared" ref="AH109" si="1">AVERAGE(AH2:AH107)</f>
        <v>#DIV/0!</v>
      </c>
    </row>
    <row r="110" ht="35.25" customHeight="1"/>
    <row r="111" ht="35.25" customHeight="1"/>
  </sheetData>
  <mergeCells count="1">
    <mergeCell ref="A109:C109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103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O31" sqref="O31"/>
    </sheetView>
  </sheetViews>
  <sheetFormatPr defaultColWidth="9" defaultRowHeight="15"/>
  <cols>
    <col min="1" max="1" width="14.8571428571429" style="2" customWidth="1"/>
    <col min="2" max="2" width="21.5714285714286" style="3" customWidth="1"/>
    <col min="3" max="3" width="9.71428571428571" style="3" customWidth="1"/>
    <col min="4" max="31" width="9.14285714285714" style="3"/>
    <col min="32" max="34" width="9.14285714285714" style="3" customWidth="1"/>
    <col min="35" max="16384" width="9.14285714285714" style="3"/>
  </cols>
  <sheetData>
    <row r="1" spans="1:34">
      <c r="A1" s="2" t="s">
        <v>39</v>
      </c>
      <c r="B1" s="2" t="s">
        <v>40</v>
      </c>
      <c r="C1" s="3" t="s">
        <v>41</v>
      </c>
      <c r="D1" s="214">
        <v>45352</v>
      </c>
      <c r="E1" s="214">
        <v>45353</v>
      </c>
      <c r="F1" s="214">
        <v>45354</v>
      </c>
      <c r="G1" s="214">
        <v>45355</v>
      </c>
      <c r="H1" s="214">
        <v>45356</v>
      </c>
      <c r="I1" s="214">
        <v>45357</v>
      </c>
      <c r="J1" s="214">
        <v>45358</v>
      </c>
      <c r="K1" s="214">
        <v>45359</v>
      </c>
      <c r="L1" s="214">
        <v>45360</v>
      </c>
      <c r="M1" s="214">
        <v>45361</v>
      </c>
      <c r="N1" s="214">
        <v>45362</v>
      </c>
      <c r="O1" s="214">
        <v>45363</v>
      </c>
      <c r="P1" s="214">
        <v>45364</v>
      </c>
      <c r="Q1" s="214">
        <v>45365</v>
      </c>
      <c r="R1" s="214">
        <v>45366</v>
      </c>
      <c r="S1" s="214">
        <v>45367</v>
      </c>
      <c r="T1" s="214">
        <v>45368</v>
      </c>
      <c r="U1" s="214">
        <v>45369</v>
      </c>
      <c r="V1" s="214">
        <v>45370</v>
      </c>
      <c r="W1" s="214">
        <v>45371</v>
      </c>
      <c r="X1" s="214">
        <v>45372</v>
      </c>
      <c r="Y1" s="214">
        <v>45373</v>
      </c>
      <c r="Z1" s="214">
        <v>45374</v>
      </c>
      <c r="AA1" s="214">
        <v>45375</v>
      </c>
      <c r="AB1" s="214">
        <v>45376</v>
      </c>
      <c r="AC1" s="214">
        <v>45377</v>
      </c>
      <c r="AD1" s="214">
        <v>45378</v>
      </c>
      <c r="AE1" s="214">
        <v>45379</v>
      </c>
      <c r="AF1" s="214">
        <v>45380</v>
      </c>
      <c r="AG1" s="214">
        <v>45381</v>
      </c>
      <c r="AH1" s="214">
        <v>45382</v>
      </c>
    </row>
    <row r="2" customHeight="1" spans="3:34"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4.25" customHeight="1" spans="1:34">
      <c r="A3" s="297" t="str">
        <f>'Line Output'!A2</f>
        <v>W01-03000027</v>
      </c>
      <c r="B3" s="297" t="str">
        <f>'Line Output'!B2</f>
        <v>0,127 A</v>
      </c>
      <c r="C3" s="10" t="str">
        <f>'Line Output'!C3</f>
        <v>S01</v>
      </c>
      <c r="D3" s="9">
        <f>SUMIFS('Job Number'!$Q$2:$Q$290,'Job Number'!$A$2:$A$290,'Line Yield'!D$1,'Job Number'!$E$2:$E$290,'Line Yield'!$A$3,'Job Number'!$B$2:$B$290,'Line Yield'!$C3)</f>
        <v>0</v>
      </c>
      <c r="E3" s="9">
        <f>SUMIFS('Job Number'!$Q$2:$Q$290,'Job Number'!$A$2:$A$290,'Line Yield'!E$1,'Job Number'!$E$2:$E$290,'Line Yield'!$A$3,'Job Number'!$B$2:$B$290,'Line Yield'!$C3)</f>
        <v>0</v>
      </c>
      <c r="F3" s="9">
        <f>SUMIFS('Job Number'!$Q$2:$Q$290,'Job Number'!$A$2:$A$290,'Line Yield'!F$1,'Job Number'!$E$2:$E$290,'Line Yield'!$A$3,'Job Number'!$B$2:$B$290,'Line Yield'!$C3)</f>
        <v>0</v>
      </c>
      <c r="G3" s="9">
        <f>SUMIFS('Job Number'!$Q$2:$Q$290,'Job Number'!$A$2:$A$290,'Line Yield'!G$1,'Job Number'!$E$2:$E$290,'Line Yield'!$A$3,'Job Number'!$B$2:$B$290,'Line Yield'!$C3)</f>
        <v>0</v>
      </c>
      <c r="H3" s="9">
        <f>SUMIFS('Job Number'!$Q$2:$Q$290,'Job Number'!$A$2:$A$290,'Line Yield'!H$1,'Job Number'!$E$2:$E$290,'Line Yield'!$A$3,'Job Number'!$B$2:$B$290,'Line Yield'!$C3)</f>
        <v>0</v>
      </c>
      <c r="I3" s="9">
        <f>SUMIFS('Job Number'!$Q$2:$Q$290,'Job Number'!$A$2:$A$290,'Line Yield'!I$1,'Job Number'!$E$2:$E$290,'Line Yield'!$A$3,'Job Number'!$B$2:$B$290,'Line Yield'!$C3)</f>
        <v>0</v>
      </c>
      <c r="J3" s="9">
        <f>SUMIFS('Job Number'!$Q$2:$Q$290,'Job Number'!$A$2:$A$290,'Line Yield'!J$1,'Job Number'!$E$2:$E$290,'Line Yield'!$A$3,'Job Number'!$B$2:$B$290,'Line Yield'!$C3)</f>
        <v>0</v>
      </c>
      <c r="K3" s="9">
        <f>SUMIFS('Job Number'!$Q$2:$Q$290,'Job Number'!$A$2:$A$290,'Line Yield'!K$1,'Job Number'!$E$2:$E$290,'Line Yield'!$A$3,'Job Number'!$B$2:$B$290,'Line Yield'!$C3)</f>
        <v>0</v>
      </c>
      <c r="L3" s="9">
        <f>SUMIFS('Job Number'!$Q$2:$Q$290,'Job Number'!$A$2:$A$290,'Line Yield'!L$1,'Job Number'!$E$2:$E$290,'Line Yield'!$A$3,'Job Number'!$B$2:$B$290,'Line Yield'!$C3)</f>
        <v>0</v>
      </c>
      <c r="M3" s="9">
        <f>SUMIFS('Job Number'!$Q$2:$Q$290,'Job Number'!$A$2:$A$290,'Line Yield'!M$1,'Job Number'!$E$2:$E$290,'Line Yield'!$A$3,'Job Number'!$B$2:$B$290,'Line Yield'!$C3)</f>
        <v>0</v>
      </c>
      <c r="N3" s="9">
        <f>SUMIFS('Job Number'!$Q$2:$Q$290,'Job Number'!$A$2:$A$290,'Line Yield'!N$1,'Job Number'!$E$2:$E$290,'Line Yield'!$A$3,'Job Number'!$B$2:$B$290,'Line Yield'!$C3)</f>
        <v>0</v>
      </c>
      <c r="O3" s="9">
        <f>SUMIFS('Job Number'!$Q$2:$Q$290,'Job Number'!$A$2:$A$290,'Line Yield'!O$1,'Job Number'!$E$2:$E$290,'Line Yield'!$A$3,'Job Number'!$B$2:$B$290,'Line Yield'!$C3)</f>
        <v>0</v>
      </c>
      <c r="P3" s="9">
        <f>SUMIFS('Job Number'!$Q$2:$Q$290,'Job Number'!$A$2:$A$290,'Line Yield'!P$1,'Job Number'!$E$2:$E$290,'Line Yield'!$A$3,'Job Number'!$B$2:$B$290,'Line Yield'!$C3)</f>
        <v>0</v>
      </c>
      <c r="Q3" s="9">
        <f>SUMIFS('Job Number'!$Q$2:$Q$290,'Job Number'!$A$2:$A$290,'Line Yield'!Q$1,'Job Number'!$E$2:$E$290,'Line Yield'!$A$3,'Job Number'!$B$2:$B$290,'Line Yield'!$C3)</f>
        <v>0</v>
      </c>
      <c r="R3" s="9">
        <f>SUMIFS('Job Number'!$Q$2:$Q$290,'Job Number'!$A$2:$A$290,'Line Yield'!R$1,'Job Number'!$E$2:$E$290,'Line Yield'!$A$3,'Job Number'!$B$2:$B$290,'Line Yield'!$C3)</f>
        <v>0</v>
      </c>
      <c r="S3" s="9">
        <f>SUMIFS('Job Number'!$Q$2:$Q$290,'Job Number'!$A$2:$A$290,'Line Yield'!S$1,'Job Number'!$E$2:$E$290,'Line Yield'!$A$3,'Job Number'!$B$2:$B$290,'Line Yield'!$C3)</f>
        <v>0</v>
      </c>
      <c r="T3" s="9">
        <f>SUMIFS('Job Number'!$Q$2:$Q$290,'Job Number'!$A$2:$A$290,'Line Yield'!T$1,'Job Number'!$E$2:$E$290,'Line Yield'!$A$3,'Job Number'!$B$2:$B$290,'Line Yield'!$C3)</f>
        <v>0</v>
      </c>
      <c r="U3" s="9">
        <f>SUMIFS('Job Number'!$Q$2:$Q$290,'Job Number'!$A$2:$A$290,'Line Yield'!U$1,'Job Number'!$E$2:$E$290,'Line Yield'!$A$3,'Job Number'!$B$2:$B$290,'Line Yield'!$C3)</f>
        <v>0</v>
      </c>
      <c r="V3" s="9">
        <f>SUMIFS('Job Number'!$Q$2:$Q$290,'Job Number'!$A$2:$A$290,'Line Yield'!V$1,'Job Number'!$E$2:$E$290,'Line Yield'!$A$3,'Job Number'!$B$2:$B$290,'Line Yield'!$C3)</f>
        <v>0</v>
      </c>
      <c r="W3" s="9">
        <f>SUMIFS('Job Number'!$Q$2:$Q$290,'Job Number'!$A$2:$A$290,'Line Yield'!W$1,'Job Number'!$E$2:$E$290,'Line Yield'!$A$3,'Job Number'!$B$2:$B$290,'Line Yield'!$C3)</f>
        <v>0</v>
      </c>
      <c r="X3" s="9">
        <f>SUMIFS('Job Number'!$Q$2:$Q$290,'Job Number'!$A$2:$A$290,'Line Yield'!X$1,'Job Number'!$E$2:$E$290,'Line Yield'!$A$3,'Job Number'!$B$2:$B$290,'Line Yield'!$C3)</f>
        <v>0</v>
      </c>
      <c r="Y3" s="9">
        <f>SUMIFS('Job Number'!$Q$2:$Q$290,'Job Number'!$A$2:$A$290,'Line Yield'!Y$1,'Job Number'!$E$2:$E$290,'Line Yield'!$A$3,'Job Number'!$B$2:$B$290,'Line Yield'!$C3)</f>
        <v>0</v>
      </c>
      <c r="Z3" s="9">
        <f>SUMIFS('Job Number'!$Q$2:$Q$290,'Job Number'!$A$2:$A$290,'Line Yield'!Z$1,'Job Number'!$E$2:$E$290,'Line Yield'!$A$3,'Job Number'!$B$2:$B$290,'Line Yield'!$C3)</f>
        <v>0</v>
      </c>
      <c r="AA3" s="9">
        <f>SUMIFS('Job Number'!$Q$2:$Q$290,'Job Number'!$A$2:$A$290,'Line Yield'!AA$1,'Job Number'!$E$2:$E$290,'Line Yield'!$A$3,'Job Number'!$B$2:$B$290,'Line Yield'!$C3)</f>
        <v>0</v>
      </c>
      <c r="AB3" s="9">
        <f>SUMIFS('Job Number'!$Q$2:$Q$290,'Job Number'!$A$2:$A$290,'Line Yield'!AB$1,'Job Number'!$E$2:$E$290,'Line Yield'!$A$3,'Job Number'!$B$2:$B$290,'Line Yield'!$C3)</f>
        <v>0</v>
      </c>
      <c r="AC3" s="9">
        <f>SUMIFS('Job Number'!$Q$2:$Q$290,'Job Number'!$A$2:$A$290,'Line Yield'!AC$1,'Job Number'!$E$2:$E$290,'Line Yield'!$A$3,'Job Number'!$B$2:$B$290,'Line Yield'!$C3)</f>
        <v>0</v>
      </c>
      <c r="AD3" s="9">
        <f>SUMIFS('Job Number'!$Q$2:$Q$290,'Job Number'!$A$2:$A$290,'Line Yield'!AD$1,'Job Number'!$E$2:$E$290,'Line Yield'!$A$3,'Job Number'!$B$2:$B$290,'Line Yield'!$C3)</f>
        <v>0</v>
      </c>
      <c r="AE3" s="9">
        <f>SUMIFS('Job Number'!$Q$2:$Q$290,'Job Number'!$A$2:$A$290,'Line Yield'!AE$1,'Job Number'!$E$2:$E$290,'Line Yield'!$A$3,'Job Number'!$B$2:$B$290,'Line Yield'!$C3)</f>
        <v>0</v>
      </c>
      <c r="AF3" s="9">
        <f>SUMIFS('Job Number'!$Q$2:$Q$290,'Job Number'!$A$2:$A$290,'Line Yield'!AF$1,'Job Number'!$E$2:$E$290,'Line Yield'!$A$3,'Job Number'!$B$2:$B$290,'Line Yield'!$C3)</f>
        <v>0</v>
      </c>
      <c r="AG3" s="9">
        <f>SUMIFS('Job Number'!$Q$2:$Q$290,'Job Number'!$A$2:$A$290,'Line Yield'!AG$1,'Job Number'!$E$2:$E$290,'Line Yield'!$A$3,'Job Number'!$B$2:$B$290,'Line Yield'!$C3)</f>
        <v>0</v>
      </c>
      <c r="AH3" s="9">
        <f>SUMIFS('Job Number'!$Q$2:$Q$290,'Job Number'!$A$2:$A$290,'Line Yield'!AH$1,'Job Number'!$E$2:$E$290,'Line Yield'!$A$3,'Job Number'!$B$2:$B$290,'Line Yield'!$C3)</f>
        <v>0</v>
      </c>
    </row>
    <row r="4" ht="14.25" customHeight="1" spans="2:34">
      <c r="B4" s="9">
        <f>IFERROR(SUM(D3:AG3)/COUNTIF(D3:AG3,"&gt;0"),0)</f>
        <v>0</v>
      </c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4.25" customHeight="1"/>
    <row r="6" spans="1:34">
      <c r="A6" s="294" t="str">
        <f>'Line Output'!A5</f>
        <v>W01-03000013</v>
      </c>
      <c r="B6" s="294" t="str">
        <f>'Line Output'!B5</f>
        <v>0,120 A</v>
      </c>
      <c r="C6" s="6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4.25" customHeight="1" spans="2:34">
      <c r="B7" s="9">
        <f>IFERROR(SUM(D7:AG7)/COUNTIF(D7:AG7,"&gt;0"),0)</f>
        <v>0</v>
      </c>
      <c r="C7" s="10" t="str">
        <f>'Line Output'!C6</f>
        <v>S01</v>
      </c>
      <c r="D7" s="9">
        <f>SUMIFS('Job Number'!$Q$2:$Q$290,'Job Number'!$A$2:$A$290,'Line Yield'!D$1,'Job Number'!$E$2:$E$290,'Line Yield'!$A$6,'Job Number'!$B$2:$B$290,'Line Yield'!$C7)</f>
        <v>0</v>
      </c>
      <c r="E7" s="9">
        <f>SUMIFS('Job Number'!$Q$2:$Q$290,'Job Number'!$A$2:$A$290,'Line Yield'!E$1,'Job Number'!$E$2:$E$290,'Line Yield'!$A$6,'Job Number'!$B$2:$B$290,'Line Yield'!$C7)</f>
        <v>0</v>
      </c>
      <c r="F7" s="9">
        <f>SUMIFS('Job Number'!$Q$2:$Q$290,'Job Number'!$A$2:$A$290,'Line Yield'!F$1,'Job Number'!$E$2:$E$290,'Line Yield'!$A$6,'Job Number'!$B$2:$B$290,'Line Yield'!$C7)</f>
        <v>0</v>
      </c>
      <c r="G7" s="9">
        <f>SUMIFS('Job Number'!$Q$2:$Q$290,'Job Number'!$A$2:$A$290,'Line Yield'!G$1,'Job Number'!$E$2:$E$290,'Line Yield'!$A$6,'Job Number'!$B$2:$B$290,'Line Yield'!$C7)</f>
        <v>0</v>
      </c>
      <c r="H7" s="9">
        <f>SUMIFS('Job Number'!$Q$2:$Q$290,'Job Number'!$A$2:$A$290,'Line Yield'!H$1,'Job Number'!$E$2:$E$290,'Line Yield'!$A$6,'Job Number'!$B$2:$B$290,'Line Yield'!$C7)</f>
        <v>0</v>
      </c>
      <c r="I7" s="9">
        <f>SUMIFS('Job Number'!$Q$2:$Q$290,'Job Number'!$A$2:$A$290,'Line Yield'!I$1,'Job Number'!$E$2:$E$290,'Line Yield'!$A$6,'Job Number'!$B$2:$B$290,'Line Yield'!$C7)</f>
        <v>0</v>
      </c>
      <c r="J7" s="9">
        <f>SUMIFS('Job Number'!$Q$2:$Q$290,'Job Number'!$A$2:$A$290,'Line Yield'!J$1,'Job Number'!$E$2:$E$290,'Line Yield'!$A$6,'Job Number'!$B$2:$B$290,'Line Yield'!$C7)</f>
        <v>0</v>
      </c>
      <c r="K7" s="9">
        <f>SUMIFS('Job Number'!$Q$2:$Q$290,'Job Number'!$A$2:$A$290,'Line Yield'!K$1,'Job Number'!$E$2:$E$290,'Line Yield'!$A$6,'Job Number'!$B$2:$B$290,'Line Yield'!$C7)</f>
        <v>0</v>
      </c>
      <c r="L7" s="9">
        <f>SUMIFS('Job Number'!$Q$2:$Q$290,'Job Number'!$A$2:$A$290,'Line Yield'!L$1,'Job Number'!$E$2:$E$290,'Line Yield'!$A$6,'Job Number'!$B$2:$B$290,'Line Yield'!$C7)</f>
        <v>0</v>
      </c>
      <c r="M7" s="9">
        <f>SUMIFS('Job Number'!$Q$2:$Q$290,'Job Number'!$A$2:$A$290,'Line Yield'!M$1,'Job Number'!$E$2:$E$290,'Line Yield'!$A$6,'Job Number'!$B$2:$B$290,'Line Yield'!$C7)</f>
        <v>0</v>
      </c>
      <c r="N7" s="9">
        <f>SUMIFS('Job Number'!$Q$2:$Q$290,'Job Number'!$A$2:$A$290,'Line Yield'!N$1,'Job Number'!$E$2:$E$290,'Line Yield'!$A$6,'Job Number'!$B$2:$B$290,'Line Yield'!$C7)</f>
        <v>0</v>
      </c>
      <c r="O7" s="9">
        <f>SUMIFS('Job Number'!$Q$2:$Q$290,'Job Number'!$A$2:$A$290,'Line Yield'!O$1,'Job Number'!$E$2:$E$290,'Line Yield'!$A$6,'Job Number'!$B$2:$B$290,'Line Yield'!$C7)</f>
        <v>0</v>
      </c>
      <c r="P7" s="9">
        <f>SUMIFS('Job Number'!$Q$2:$Q$290,'Job Number'!$A$2:$A$290,'Line Yield'!P$1,'Job Number'!$E$2:$E$290,'Line Yield'!$A$6,'Job Number'!$B$2:$B$290,'Line Yield'!$C7)</f>
        <v>0</v>
      </c>
      <c r="Q7" s="9">
        <f>SUMIFS('Job Number'!$Q$2:$Q$290,'Job Number'!$A$2:$A$290,'Line Yield'!Q$1,'Job Number'!$E$2:$E$290,'Line Yield'!$A$6,'Job Number'!$B$2:$B$290,'Line Yield'!$C7)</f>
        <v>0</v>
      </c>
      <c r="R7" s="9">
        <f>SUMIFS('Job Number'!$Q$2:$Q$290,'Job Number'!$A$2:$A$290,'Line Yield'!R$1,'Job Number'!$E$2:$E$290,'Line Yield'!$A$6,'Job Number'!$B$2:$B$290,'Line Yield'!$C7)</f>
        <v>0</v>
      </c>
      <c r="S7" s="9">
        <f>SUMIFS('Job Number'!$Q$2:$Q$290,'Job Number'!$A$2:$A$290,'Line Yield'!S$1,'Job Number'!$E$2:$E$290,'Line Yield'!$A$6,'Job Number'!$B$2:$B$290,'Line Yield'!$C7)</f>
        <v>0</v>
      </c>
      <c r="T7" s="9">
        <f>SUMIFS('Job Number'!$Q$2:$Q$290,'Job Number'!$A$2:$A$290,'Line Yield'!T$1,'Job Number'!$E$2:$E$290,'Line Yield'!$A$6,'Job Number'!$B$2:$B$290,'Line Yield'!$C7)</f>
        <v>0</v>
      </c>
      <c r="U7" s="9">
        <f>SUMIFS('Job Number'!$Q$2:$Q$290,'Job Number'!$A$2:$A$290,'Line Yield'!U$1,'Job Number'!$E$2:$E$290,'Line Yield'!$A$6,'Job Number'!$B$2:$B$290,'Line Yield'!$C7)</f>
        <v>0</v>
      </c>
      <c r="V7" s="9">
        <f>SUMIFS('Job Number'!$Q$2:$Q$290,'Job Number'!$A$2:$A$290,'Line Yield'!V$1,'Job Number'!$E$2:$E$290,'Line Yield'!$A$6,'Job Number'!$B$2:$B$290,'Line Yield'!$C7)</f>
        <v>0</v>
      </c>
      <c r="W7" s="9">
        <f>SUMIFS('Job Number'!$Q$2:$Q$290,'Job Number'!$A$2:$A$290,'Line Yield'!W$1,'Job Number'!$E$2:$E$290,'Line Yield'!$A$6,'Job Number'!$B$2:$B$290,'Line Yield'!$C7)</f>
        <v>0</v>
      </c>
      <c r="X7" s="9">
        <f>SUMIFS('Job Number'!$Q$2:$Q$290,'Job Number'!$A$2:$A$290,'Line Yield'!X$1,'Job Number'!$E$2:$E$290,'Line Yield'!$A$6,'Job Number'!$B$2:$B$290,'Line Yield'!$C7)</f>
        <v>0</v>
      </c>
      <c r="Y7" s="9">
        <f>SUMIFS('Job Number'!$Q$2:$Q$290,'Job Number'!$A$2:$A$290,'Line Yield'!Y$1,'Job Number'!$E$2:$E$290,'Line Yield'!$A$6,'Job Number'!$B$2:$B$290,'Line Yield'!$C7)</f>
        <v>0</v>
      </c>
      <c r="Z7" s="9">
        <f>SUMIFS('Job Number'!$Q$2:$Q$290,'Job Number'!$A$2:$A$290,'Line Yield'!Z$1,'Job Number'!$E$2:$E$290,'Line Yield'!$A$6,'Job Number'!$B$2:$B$290,'Line Yield'!$C7)</f>
        <v>0</v>
      </c>
      <c r="AA7" s="9">
        <f>SUMIFS('Job Number'!$Q$2:$Q$290,'Job Number'!$A$2:$A$290,'Line Yield'!AA$1,'Job Number'!$E$2:$E$290,'Line Yield'!$A$6,'Job Number'!$B$2:$B$290,'Line Yield'!$C7)</f>
        <v>0</v>
      </c>
      <c r="AB7" s="9">
        <f>SUMIFS('Job Number'!$Q$2:$Q$290,'Job Number'!$A$2:$A$290,'Line Yield'!AB$1,'Job Number'!$E$2:$E$290,'Line Yield'!$A$6,'Job Number'!$B$2:$B$290,'Line Yield'!$C7)</f>
        <v>0</v>
      </c>
      <c r="AC7" s="9">
        <f>SUMIFS('Job Number'!$Q$2:$Q$290,'Job Number'!$A$2:$A$290,'Line Yield'!AC$1,'Job Number'!$E$2:$E$290,'Line Yield'!$A$6,'Job Number'!$B$2:$B$290,'Line Yield'!$C7)</f>
        <v>0</v>
      </c>
      <c r="AD7" s="9">
        <f>SUMIFS('Job Number'!$Q$2:$Q$290,'Job Number'!$A$2:$A$290,'Line Yield'!AD$1,'Job Number'!$E$2:$E$290,'Line Yield'!$A$6,'Job Number'!$B$2:$B$290,'Line Yield'!$C7)</f>
        <v>0</v>
      </c>
      <c r="AE7" s="9">
        <f>SUMIFS('Job Number'!$Q$2:$Q$290,'Job Number'!$A$2:$A$290,'Line Yield'!AE$1,'Job Number'!$E$2:$E$290,'Line Yield'!$A$6,'Job Number'!$B$2:$B$290,'Line Yield'!$C7)</f>
        <v>0</v>
      </c>
      <c r="AF7" s="9">
        <f>SUMIFS('Job Number'!$Q$2:$Q$290,'Job Number'!$A$2:$A$290,'Line Yield'!AF$1,'Job Number'!$E$2:$E$290,'Line Yield'!$A$6,'Job Number'!$B$2:$B$290,'Line Yield'!$C7)</f>
        <v>0</v>
      </c>
      <c r="AG7" s="9">
        <f>SUMIFS('Job Number'!$Q$2:$Q$290,'Job Number'!$A$2:$A$290,'Line Yield'!AG$1,'Job Number'!$E$2:$E$290,'Line Yield'!$A$6,'Job Number'!$B$2:$B$290,'Line Yield'!$C7)</f>
        <v>0</v>
      </c>
      <c r="AH7" s="9">
        <f>SUMIFS('Job Number'!$Q$2:$Q$290,'Job Number'!$A$2:$A$290,'Line Yield'!AH$1,'Job Number'!$E$2:$E$290,'Line Yield'!$A$6,'Job Number'!$B$2:$B$290,'Line Yield'!$C7)</f>
        <v>0</v>
      </c>
    </row>
    <row r="9" spans="1:34">
      <c r="A9" s="294" t="str">
        <f>'Line Output'!A8</f>
        <v>W01-03000026</v>
      </c>
      <c r="B9" s="294" t="str">
        <f>'Line Output'!B8</f>
        <v>0,200 A</v>
      </c>
      <c r="C9" s="6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4.25" customHeight="1" spans="2:34">
      <c r="B10" s="9">
        <f>IFERROR(SUM(D10:AG10)/COUNTIF(D10:AG10,"&gt;0"),0)</f>
        <v>0</v>
      </c>
      <c r="C10" s="10" t="str">
        <f>'Line Output'!C9</f>
        <v>S01</v>
      </c>
      <c r="D10" s="9">
        <f>SUMIFS('Job Number'!$Q$2:$Q$290,'Job Number'!$A$2:$A$290,'Line Yield'!D$1,'Job Number'!$E$2:$E$290,'Line Yield'!$A$9,'Job Number'!$B$2:$B$290,'Line Yield'!$C10)</f>
        <v>0</v>
      </c>
      <c r="E10" s="9">
        <f>SUMIFS('Job Number'!$Q$2:$Q$290,'Job Number'!$A$2:$A$290,'Line Yield'!E$1,'Job Number'!$E$2:$E$290,'Line Yield'!$A$9,'Job Number'!$B$2:$B$290,'Line Yield'!$C10)</f>
        <v>0</v>
      </c>
      <c r="F10" s="9">
        <f>SUMIFS('Job Number'!$Q$2:$Q$290,'Job Number'!$A$2:$A$290,'Line Yield'!F$1,'Job Number'!$E$2:$E$290,'Line Yield'!$A$9,'Job Number'!$B$2:$B$290,'Line Yield'!$C10)</f>
        <v>0</v>
      </c>
      <c r="G10" s="9">
        <f>SUMIFS('Job Number'!$Q$2:$Q$290,'Job Number'!$A$2:$A$290,'Line Yield'!G$1,'Job Number'!$E$2:$E$290,'Line Yield'!$A$9,'Job Number'!$B$2:$B$290,'Line Yield'!$C10)</f>
        <v>0</v>
      </c>
      <c r="H10" s="9">
        <f>SUMIFS('Job Number'!$Q$2:$Q$290,'Job Number'!$A$2:$A$290,'Line Yield'!H$1,'Job Number'!$E$2:$E$290,'Line Yield'!$A$9,'Job Number'!$B$2:$B$290,'Line Yield'!$C10)</f>
        <v>0</v>
      </c>
      <c r="I10" s="9">
        <f>SUMIFS('Job Number'!$Q$2:$Q$290,'Job Number'!$A$2:$A$290,'Line Yield'!I$1,'Job Number'!$E$2:$E$290,'Line Yield'!$A$9,'Job Number'!$B$2:$B$290,'Line Yield'!$C10)</f>
        <v>0</v>
      </c>
      <c r="J10" s="9">
        <f>SUMIFS('Job Number'!$Q$2:$Q$290,'Job Number'!$A$2:$A$290,'Line Yield'!J$1,'Job Number'!$E$2:$E$290,'Line Yield'!$A$9,'Job Number'!$B$2:$B$290,'Line Yield'!$C10)</f>
        <v>0</v>
      </c>
      <c r="K10" s="9">
        <f>SUMIFS('Job Number'!$Q$2:$Q$290,'Job Number'!$A$2:$A$290,'Line Yield'!K$1,'Job Number'!$E$2:$E$290,'Line Yield'!$A$9,'Job Number'!$B$2:$B$290,'Line Yield'!$C10)</f>
        <v>0</v>
      </c>
      <c r="L10" s="9">
        <f>SUMIFS('Job Number'!$Q$2:$Q$290,'Job Number'!$A$2:$A$290,'Line Yield'!L$1,'Job Number'!$E$2:$E$290,'Line Yield'!$A$9,'Job Number'!$B$2:$B$290,'Line Yield'!$C10)</f>
        <v>0</v>
      </c>
      <c r="M10" s="9">
        <f>SUMIFS('Job Number'!$Q$2:$Q$290,'Job Number'!$A$2:$A$290,'Line Yield'!M$1,'Job Number'!$E$2:$E$290,'Line Yield'!$A$9,'Job Number'!$B$2:$B$290,'Line Yield'!$C10)</f>
        <v>0</v>
      </c>
      <c r="N10" s="9">
        <f>SUMIFS('Job Number'!$Q$2:$Q$290,'Job Number'!$A$2:$A$290,'Line Yield'!N$1,'Job Number'!$E$2:$E$290,'Line Yield'!$A$9,'Job Number'!$B$2:$B$290,'Line Yield'!$C10)</f>
        <v>0</v>
      </c>
      <c r="O10" s="9">
        <f>SUMIFS('Job Number'!$Q$2:$Q$290,'Job Number'!$A$2:$A$290,'Line Yield'!O$1,'Job Number'!$E$2:$E$290,'Line Yield'!$A$9,'Job Number'!$B$2:$B$290,'Line Yield'!$C10)</f>
        <v>0</v>
      </c>
      <c r="P10" s="9">
        <f>SUMIFS('Job Number'!$Q$2:$Q$290,'Job Number'!$A$2:$A$290,'Line Yield'!P$1,'Job Number'!$E$2:$E$290,'Line Yield'!$A$9,'Job Number'!$B$2:$B$290,'Line Yield'!$C10)</f>
        <v>0</v>
      </c>
      <c r="Q10" s="9">
        <f>SUMIFS('Job Number'!$Q$2:$Q$290,'Job Number'!$A$2:$A$290,'Line Yield'!Q$1,'Job Number'!$E$2:$E$290,'Line Yield'!$A$9,'Job Number'!$B$2:$B$290,'Line Yield'!$C10)</f>
        <v>0</v>
      </c>
      <c r="R10" s="9">
        <f>SUMIFS('Job Number'!$Q$2:$Q$290,'Job Number'!$A$2:$A$290,'Line Yield'!R$1,'Job Number'!$E$2:$E$290,'Line Yield'!$A$9,'Job Number'!$B$2:$B$290,'Line Yield'!$C10)</f>
        <v>0</v>
      </c>
      <c r="S10" s="9">
        <f>SUMIFS('Job Number'!$Q$2:$Q$290,'Job Number'!$A$2:$A$290,'Line Yield'!S$1,'Job Number'!$E$2:$E$290,'Line Yield'!$A$9,'Job Number'!$B$2:$B$290,'Line Yield'!$C10)</f>
        <v>0</v>
      </c>
      <c r="T10" s="9">
        <f>SUMIFS('Job Number'!$Q$2:$Q$290,'Job Number'!$A$2:$A$290,'Line Yield'!T$1,'Job Number'!$E$2:$E$290,'Line Yield'!$A$9,'Job Number'!$B$2:$B$290,'Line Yield'!$C10)</f>
        <v>0</v>
      </c>
      <c r="U10" s="9">
        <f>SUMIFS('Job Number'!$Q$2:$Q$290,'Job Number'!$A$2:$A$290,'Line Yield'!U$1,'Job Number'!$E$2:$E$290,'Line Yield'!$A$9,'Job Number'!$B$2:$B$290,'Line Yield'!$C10)</f>
        <v>0</v>
      </c>
      <c r="V10" s="9">
        <f>SUMIFS('Job Number'!$Q$2:$Q$290,'Job Number'!$A$2:$A$290,'Line Yield'!V$1,'Job Number'!$E$2:$E$290,'Line Yield'!$A$9,'Job Number'!$B$2:$B$290,'Line Yield'!$C10)</f>
        <v>0</v>
      </c>
      <c r="W10" s="9">
        <f>SUMIFS('Job Number'!$Q$2:$Q$290,'Job Number'!$A$2:$A$290,'Line Yield'!W$1,'Job Number'!$E$2:$E$290,'Line Yield'!$A$9,'Job Number'!$B$2:$B$290,'Line Yield'!$C10)</f>
        <v>0</v>
      </c>
      <c r="X10" s="9">
        <f>SUMIFS('Job Number'!$Q$2:$Q$290,'Job Number'!$A$2:$A$290,'Line Yield'!X$1,'Job Number'!$E$2:$E$290,'Line Yield'!$A$9,'Job Number'!$B$2:$B$290,'Line Yield'!$C10)</f>
        <v>0</v>
      </c>
      <c r="Y10" s="9">
        <f>SUMIFS('Job Number'!$Q$2:$Q$290,'Job Number'!$A$2:$A$290,'Line Yield'!Y$1,'Job Number'!$E$2:$E$290,'Line Yield'!$A$9,'Job Number'!$B$2:$B$290,'Line Yield'!$C10)</f>
        <v>0</v>
      </c>
      <c r="Z10" s="9">
        <f>SUMIFS('Job Number'!$Q$2:$Q$290,'Job Number'!$A$2:$A$290,'Line Yield'!Z$1,'Job Number'!$E$2:$E$290,'Line Yield'!$A$9,'Job Number'!$B$2:$B$290,'Line Yield'!$C10)</f>
        <v>0</v>
      </c>
      <c r="AA10" s="9">
        <f>SUMIFS('Job Number'!$Q$2:$Q$290,'Job Number'!$A$2:$A$290,'Line Yield'!AA$1,'Job Number'!$E$2:$E$290,'Line Yield'!$A$9,'Job Number'!$B$2:$B$290,'Line Yield'!$C10)</f>
        <v>0</v>
      </c>
      <c r="AB10" s="9">
        <f>SUMIFS('Job Number'!$Q$2:$Q$290,'Job Number'!$A$2:$A$290,'Line Yield'!AB$1,'Job Number'!$E$2:$E$290,'Line Yield'!$A$9,'Job Number'!$B$2:$B$290,'Line Yield'!$C10)</f>
        <v>0</v>
      </c>
      <c r="AC10" s="9">
        <f>SUMIFS('Job Number'!$Q$2:$Q$290,'Job Number'!$A$2:$A$290,'Line Yield'!AC$1,'Job Number'!$E$2:$E$290,'Line Yield'!$A$9,'Job Number'!$B$2:$B$290,'Line Yield'!$C10)</f>
        <v>0</v>
      </c>
      <c r="AD10" s="9">
        <f>SUMIFS('Job Number'!$Q$2:$Q$290,'Job Number'!$A$2:$A$290,'Line Yield'!AD$1,'Job Number'!$E$2:$E$290,'Line Yield'!$A$9,'Job Number'!$B$2:$B$290,'Line Yield'!$C10)</f>
        <v>0</v>
      </c>
      <c r="AE10" s="9">
        <f>SUMIFS('Job Number'!$Q$2:$Q$290,'Job Number'!$A$2:$A$290,'Line Yield'!AE$1,'Job Number'!$E$2:$E$290,'Line Yield'!$A$9,'Job Number'!$B$2:$B$290,'Line Yield'!$C10)</f>
        <v>0</v>
      </c>
      <c r="AF10" s="9">
        <f>SUMIFS('Job Number'!$Q$2:$Q$290,'Job Number'!$A$2:$A$290,'Line Yield'!AF$1,'Job Number'!$E$2:$E$290,'Line Yield'!$A$9,'Job Number'!$B$2:$B$290,'Line Yield'!$C10)</f>
        <v>0</v>
      </c>
      <c r="AG10" s="9">
        <f>SUMIFS('Job Number'!$Q$2:$Q$290,'Job Number'!$A$2:$A$290,'Line Yield'!AG$1,'Job Number'!$E$2:$E$290,'Line Yield'!$A$9,'Job Number'!$B$2:$B$290,'Line Yield'!$C10)</f>
        <v>0</v>
      </c>
      <c r="AH10" s="9">
        <f>SUMIFS('Job Number'!$Q$2:$Q$290,'Job Number'!$A$2:$A$290,'Line Yield'!AH$1,'Job Number'!$E$2:$E$290,'Line Yield'!$A$9,'Job Number'!$B$2:$B$290,'Line Yield'!$C10)</f>
        <v>0</v>
      </c>
    </row>
    <row r="12" spans="1:34">
      <c r="A12" s="294" t="str">
        <f>'Line Output'!A11</f>
        <v>W01-03000020</v>
      </c>
      <c r="B12" s="294" t="str">
        <f>'Line Output'!B11</f>
        <v>0,160 A</v>
      </c>
      <c r="C12" s="6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4.25" customHeight="1" spans="2:34">
      <c r="B13" s="9">
        <f>IFERROR(SUM(D13:AG13)/COUNTIF(D13:AG13,"&gt;0"),0)</f>
        <v>0</v>
      </c>
      <c r="C13" s="10" t="str">
        <f>'Line Output'!C12</f>
        <v>S01</v>
      </c>
      <c r="D13" s="9">
        <f>SUMIFS('Job Number'!$Q$2:$Q$290,'Job Number'!$A$2:$A$290,'Line Yield'!D$1,'Job Number'!$E$2:$E$290,'Line Yield'!$A$12,'Job Number'!$B$2:$B$290,'Line Yield'!$C13)</f>
        <v>0</v>
      </c>
      <c r="E13" s="9">
        <f>SUMIFS('Job Number'!$Q$2:$Q$290,'Job Number'!$A$2:$A$290,'Line Yield'!E$1,'Job Number'!$E$2:$E$290,'Line Yield'!$A$12,'Job Number'!$B$2:$B$290,'Line Yield'!$C13)</f>
        <v>0</v>
      </c>
      <c r="F13" s="9">
        <f>SUMIFS('Job Number'!$Q$2:$Q$290,'Job Number'!$A$2:$A$290,'Line Yield'!F$1,'Job Number'!$E$2:$E$290,'Line Yield'!$A$12,'Job Number'!$B$2:$B$290,'Line Yield'!$C13)</f>
        <v>0</v>
      </c>
      <c r="G13" s="9">
        <f>SUMIFS('Job Number'!$Q$2:$Q$290,'Job Number'!$A$2:$A$290,'Line Yield'!G$1,'Job Number'!$E$2:$E$290,'Line Yield'!$A$12,'Job Number'!$B$2:$B$290,'Line Yield'!$C13)</f>
        <v>0</v>
      </c>
      <c r="H13" s="9">
        <f>SUMIFS('Job Number'!$Q$2:$Q$290,'Job Number'!$A$2:$A$290,'Line Yield'!H$1,'Job Number'!$E$2:$E$290,'Line Yield'!$A$12,'Job Number'!$B$2:$B$290,'Line Yield'!$C13)</f>
        <v>0</v>
      </c>
      <c r="I13" s="9">
        <f>SUMIFS('Job Number'!$Q$2:$Q$290,'Job Number'!$A$2:$A$290,'Line Yield'!I$1,'Job Number'!$E$2:$E$290,'Line Yield'!$A$12,'Job Number'!$B$2:$B$290,'Line Yield'!$C13)</f>
        <v>0</v>
      </c>
      <c r="J13" s="9">
        <f>SUMIFS('Job Number'!$Q$2:$Q$290,'Job Number'!$A$2:$A$290,'Line Yield'!J$1,'Job Number'!$E$2:$E$290,'Line Yield'!$A$12,'Job Number'!$B$2:$B$290,'Line Yield'!$C13)</f>
        <v>0</v>
      </c>
      <c r="K13" s="9">
        <f>SUMIFS('Job Number'!$Q$2:$Q$290,'Job Number'!$A$2:$A$290,'Line Yield'!K$1,'Job Number'!$E$2:$E$290,'Line Yield'!$A$12,'Job Number'!$B$2:$B$290,'Line Yield'!$C13)</f>
        <v>0</v>
      </c>
      <c r="L13" s="9">
        <f>SUMIFS('Job Number'!$Q$2:$Q$290,'Job Number'!$A$2:$A$290,'Line Yield'!L$1,'Job Number'!$E$2:$E$290,'Line Yield'!$A$12,'Job Number'!$B$2:$B$290,'Line Yield'!$C13)</f>
        <v>0</v>
      </c>
      <c r="M13" s="9">
        <f>SUMIFS('Job Number'!$Q$2:$Q$290,'Job Number'!$A$2:$A$290,'Line Yield'!M$1,'Job Number'!$E$2:$E$290,'Line Yield'!$A$12,'Job Number'!$B$2:$B$290,'Line Yield'!$C13)</f>
        <v>0</v>
      </c>
      <c r="N13" s="9">
        <f>SUMIFS('Job Number'!$Q$2:$Q$290,'Job Number'!$A$2:$A$290,'Line Yield'!N$1,'Job Number'!$E$2:$E$290,'Line Yield'!$A$12,'Job Number'!$B$2:$B$290,'Line Yield'!$C13)</f>
        <v>0</v>
      </c>
      <c r="O13" s="9">
        <f>SUMIFS('Job Number'!$Q$2:$Q$290,'Job Number'!$A$2:$A$290,'Line Yield'!O$1,'Job Number'!$E$2:$E$290,'Line Yield'!$A$12,'Job Number'!$B$2:$B$290,'Line Yield'!$C13)</f>
        <v>0</v>
      </c>
      <c r="P13" s="9">
        <f>SUMIFS('Job Number'!$Q$2:$Q$290,'Job Number'!$A$2:$A$290,'Line Yield'!P$1,'Job Number'!$E$2:$E$290,'Line Yield'!$A$12,'Job Number'!$B$2:$B$290,'Line Yield'!$C13)</f>
        <v>0</v>
      </c>
      <c r="Q13" s="9">
        <f>SUMIFS('Job Number'!$Q$2:$Q$290,'Job Number'!$A$2:$A$290,'Line Yield'!Q$1,'Job Number'!$E$2:$E$290,'Line Yield'!$A$12,'Job Number'!$B$2:$B$290,'Line Yield'!$C13)</f>
        <v>0</v>
      </c>
      <c r="R13" s="9">
        <f>SUMIFS('Job Number'!$Q$2:$Q$290,'Job Number'!$A$2:$A$290,'Line Yield'!R$1,'Job Number'!$E$2:$E$290,'Line Yield'!$A$12,'Job Number'!$B$2:$B$290,'Line Yield'!$C13)</f>
        <v>0</v>
      </c>
      <c r="S13" s="9">
        <f>SUMIFS('Job Number'!$Q$2:$Q$290,'Job Number'!$A$2:$A$290,'Line Yield'!S$1,'Job Number'!$E$2:$E$290,'Line Yield'!$A$12,'Job Number'!$B$2:$B$290,'Line Yield'!$C13)</f>
        <v>0</v>
      </c>
      <c r="T13" s="9">
        <f>SUMIFS('Job Number'!$Q$2:$Q$290,'Job Number'!$A$2:$A$290,'Line Yield'!T$1,'Job Number'!$E$2:$E$290,'Line Yield'!$A$12,'Job Number'!$B$2:$B$290,'Line Yield'!$C13)</f>
        <v>0</v>
      </c>
      <c r="U13" s="9">
        <f>SUMIFS('Job Number'!$Q$2:$Q$290,'Job Number'!$A$2:$A$290,'Line Yield'!U$1,'Job Number'!$E$2:$E$290,'Line Yield'!$A$12,'Job Number'!$B$2:$B$290,'Line Yield'!$C13)</f>
        <v>0</v>
      </c>
      <c r="V13" s="9">
        <f>SUMIFS('Job Number'!$Q$2:$Q$290,'Job Number'!$A$2:$A$290,'Line Yield'!V$1,'Job Number'!$E$2:$E$290,'Line Yield'!$A$12,'Job Number'!$B$2:$B$290,'Line Yield'!$C13)</f>
        <v>0</v>
      </c>
      <c r="W13" s="9">
        <f>SUMIFS('Job Number'!$Q$2:$Q$290,'Job Number'!$A$2:$A$290,'Line Yield'!W$1,'Job Number'!$E$2:$E$290,'Line Yield'!$A$12,'Job Number'!$B$2:$B$290,'Line Yield'!$C13)</f>
        <v>0</v>
      </c>
      <c r="X13" s="9">
        <f>SUMIFS('Job Number'!$Q$2:$Q$290,'Job Number'!$A$2:$A$290,'Line Yield'!X$1,'Job Number'!$E$2:$E$290,'Line Yield'!$A$12,'Job Number'!$B$2:$B$290,'Line Yield'!$C13)</f>
        <v>0</v>
      </c>
      <c r="Y13" s="9">
        <f>SUMIFS('Job Number'!$Q$2:$Q$290,'Job Number'!$A$2:$A$290,'Line Yield'!Y$1,'Job Number'!$E$2:$E$290,'Line Yield'!$A$12,'Job Number'!$B$2:$B$290,'Line Yield'!$C13)</f>
        <v>0</v>
      </c>
      <c r="Z13" s="9">
        <f>SUMIFS('Job Number'!$Q$2:$Q$290,'Job Number'!$A$2:$A$290,'Line Yield'!Z$1,'Job Number'!$E$2:$E$290,'Line Yield'!$A$12,'Job Number'!$B$2:$B$290,'Line Yield'!$C13)</f>
        <v>0</v>
      </c>
      <c r="AA13" s="9">
        <f>SUMIFS('Job Number'!$Q$2:$Q$290,'Job Number'!$A$2:$A$290,'Line Yield'!AA$1,'Job Number'!$E$2:$E$290,'Line Yield'!$A$12,'Job Number'!$B$2:$B$290,'Line Yield'!$C13)</f>
        <v>0</v>
      </c>
      <c r="AB13" s="9">
        <f>SUMIFS('Job Number'!$Q$2:$Q$290,'Job Number'!$A$2:$A$290,'Line Yield'!AB$1,'Job Number'!$E$2:$E$290,'Line Yield'!$A$12,'Job Number'!$B$2:$B$290,'Line Yield'!$C13)</f>
        <v>0</v>
      </c>
      <c r="AC13" s="9">
        <f>SUMIFS('Job Number'!$Q$2:$Q$290,'Job Number'!$A$2:$A$290,'Line Yield'!AC$1,'Job Number'!$E$2:$E$290,'Line Yield'!$A$12,'Job Number'!$B$2:$B$290,'Line Yield'!$C13)</f>
        <v>0</v>
      </c>
      <c r="AD13" s="9">
        <f>SUMIFS('Job Number'!$Q$2:$Q$290,'Job Number'!$A$2:$A$290,'Line Yield'!AD$1,'Job Number'!$E$2:$E$290,'Line Yield'!$A$12,'Job Number'!$B$2:$B$290,'Line Yield'!$C13)</f>
        <v>0</v>
      </c>
      <c r="AE13" s="9">
        <f>SUMIFS('Job Number'!$Q$2:$Q$290,'Job Number'!$A$2:$A$290,'Line Yield'!AE$1,'Job Number'!$E$2:$E$290,'Line Yield'!$A$12,'Job Number'!$B$2:$B$290,'Line Yield'!$C13)</f>
        <v>0</v>
      </c>
      <c r="AF13" s="9">
        <f>SUMIFS('Job Number'!$Q$2:$Q$290,'Job Number'!$A$2:$A$290,'Line Yield'!AF$1,'Job Number'!$E$2:$E$290,'Line Yield'!$A$12,'Job Number'!$B$2:$B$290,'Line Yield'!$C13)</f>
        <v>0</v>
      </c>
      <c r="AG13" s="9">
        <f>SUMIFS('Job Number'!$Q$2:$Q$290,'Job Number'!$A$2:$A$290,'Line Yield'!AG$1,'Job Number'!$E$2:$E$290,'Line Yield'!$A$12,'Job Number'!$B$2:$B$290,'Line Yield'!$C13)</f>
        <v>0</v>
      </c>
      <c r="AH13" s="9">
        <f>SUMIFS('Job Number'!$Q$2:$Q$290,'Job Number'!$A$2:$A$290,'Line Yield'!AH$1,'Job Number'!$E$2:$E$290,'Line Yield'!$A$12,'Job Number'!$B$2:$B$290,'Line Yield'!$C13)</f>
        <v>0</v>
      </c>
    </row>
    <row r="15" spans="1:34">
      <c r="A15" s="294" t="str">
        <f>'Line Output'!A14</f>
        <v>W01-03000004</v>
      </c>
      <c r="B15" s="294" t="str">
        <f>'Line Output'!B14</f>
        <v>0,080 A</v>
      </c>
      <c r="C15" s="6"/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4.25" customHeight="1" spans="2:34">
      <c r="B16" s="9">
        <f>IFERROR(SUM(D16:AG16)/COUNTIF(D16:AG16,"&gt;0"),0)</f>
        <v>0</v>
      </c>
      <c r="C16" s="10" t="str">
        <f>'Line Output'!C15</f>
        <v>S01</v>
      </c>
      <c r="D16" s="9">
        <f>SUMIFS('Job Number'!$Q$2:$Q$290,'Job Number'!$A$2:$A$290,'Line Yield'!D$1,'Job Number'!$E$2:$E$290,'Line Yield'!$A$15,'Job Number'!$B$2:$B$290,'Line Yield'!$C16)</f>
        <v>0</v>
      </c>
      <c r="E16" s="9">
        <f>SUMIFS('Job Number'!$Q$2:$Q$290,'Job Number'!$A$2:$A$290,'Line Yield'!E$1,'Job Number'!$E$2:$E$290,'Line Yield'!$A$15,'Job Number'!$B$2:$B$290,'Line Yield'!$C16)</f>
        <v>0</v>
      </c>
      <c r="F16" s="9">
        <f>SUMIFS('Job Number'!$Q$2:$Q$290,'Job Number'!$A$2:$A$290,'Line Yield'!F$1,'Job Number'!$E$2:$E$290,'Line Yield'!$A$15,'Job Number'!$B$2:$B$290,'Line Yield'!$C16)</f>
        <v>0</v>
      </c>
      <c r="G16" s="9">
        <f>SUMIFS('Job Number'!$Q$2:$Q$290,'Job Number'!$A$2:$A$290,'Line Yield'!G$1,'Job Number'!$E$2:$E$290,'Line Yield'!$A$15,'Job Number'!$B$2:$B$290,'Line Yield'!$C16)</f>
        <v>0</v>
      </c>
      <c r="H16" s="9">
        <f>SUMIFS('Job Number'!$Q$2:$Q$290,'Job Number'!$A$2:$A$290,'Line Yield'!H$1,'Job Number'!$E$2:$E$290,'Line Yield'!$A$15,'Job Number'!$B$2:$B$290,'Line Yield'!$C16)</f>
        <v>0</v>
      </c>
      <c r="I16" s="9">
        <f>SUMIFS('Job Number'!$Q$2:$Q$290,'Job Number'!$A$2:$A$290,'Line Yield'!I$1,'Job Number'!$E$2:$E$290,'Line Yield'!$A$15,'Job Number'!$B$2:$B$290,'Line Yield'!$C16)</f>
        <v>0</v>
      </c>
      <c r="J16" s="9">
        <f>SUMIFS('Job Number'!$Q$2:$Q$290,'Job Number'!$A$2:$A$290,'Line Yield'!J$1,'Job Number'!$E$2:$E$290,'Line Yield'!$A$15,'Job Number'!$B$2:$B$290,'Line Yield'!$C16)</f>
        <v>0</v>
      </c>
      <c r="K16" s="9">
        <f>SUMIFS('Job Number'!$Q$2:$Q$290,'Job Number'!$A$2:$A$290,'Line Yield'!K$1,'Job Number'!$E$2:$E$290,'Line Yield'!$A$15,'Job Number'!$B$2:$B$290,'Line Yield'!$C16)</f>
        <v>0</v>
      </c>
      <c r="L16" s="9">
        <f>SUMIFS('Job Number'!$Q$2:$Q$290,'Job Number'!$A$2:$A$290,'Line Yield'!L$1,'Job Number'!$E$2:$E$290,'Line Yield'!$A$15,'Job Number'!$B$2:$B$290,'Line Yield'!$C16)</f>
        <v>0</v>
      </c>
      <c r="M16" s="9">
        <f>SUMIFS('Job Number'!$Q$2:$Q$290,'Job Number'!$A$2:$A$290,'Line Yield'!M$1,'Job Number'!$E$2:$E$290,'Line Yield'!$A$15,'Job Number'!$B$2:$B$290,'Line Yield'!$C16)</f>
        <v>0</v>
      </c>
      <c r="N16" s="9">
        <f>SUMIFS('Job Number'!$Q$2:$Q$290,'Job Number'!$A$2:$A$290,'Line Yield'!N$1,'Job Number'!$E$2:$E$290,'Line Yield'!$A$15,'Job Number'!$B$2:$B$290,'Line Yield'!$C16)</f>
        <v>0</v>
      </c>
      <c r="O16" s="9">
        <f>SUMIFS('Job Number'!$Q$2:$Q$290,'Job Number'!$A$2:$A$290,'Line Yield'!O$1,'Job Number'!$E$2:$E$290,'Line Yield'!$A$15,'Job Number'!$B$2:$B$290,'Line Yield'!$C16)</f>
        <v>0</v>
      </c>
      <c r="P16" s="9">
        <f>SUMIFS('Job Number'!$Q$2:$Q$290,'Job Number'!$A$2:$A$290,'Line Yield'!P$1,'Job Number'!$E$2:$E$290,'Line Yield'!$A$15,'Job Number'!$B$2:$B$290,'Line Yield'!$C16)</f>
        <v>0</v>
      </c>
      <c r="Q16" s="9">
        <f>SUMIFS('Job Number'!$Q$2:$Q$290,'Job Number'!$A$2:$A$290,'Line Yield'!Q$1,'Job Number'!$E$2:$E$290,'Line Yield'!$A$15,'Job Number'!$B$2:$B$290,'Line Yield'!$C16)</f>
        <v>0</v>
      </c>
      <c r="R16" s="9">
        <f>SUMIFS('Job Number'!$Q$2:$Q$290,'Job Number'!$A$2:$A$290,'Line Yield'!R$1,'Job Number'!$E$2:$E$290,'Line Yield'!$A$15,'Job Number'!$B$2:$B$290,'Line Yield'!$C16)</f>
        <v>0</v>
      </c>
      <c r="S16" s="9">
        <f>SUMIFS('Job Number'!$Q$2:$Q$290,'Job Number'!$A$2:$A$290,'Line Yield'!S$1,'Job Number'!$E$2:$E$290,'Line Yield'!$A$15,'Job Number'!$B$2:$B$290,'Line Yield'!$C16)</f>
        <v>0</v>
      </c>
      <c r="T16" s="9">
        <f>SUMIFS('Job Number'!$Q$2:$Q$290,'Job Number'!$A$2:$A$290,'Line Yield'!T$1,'Job Number'!$E$2:$E$290,'Line Yield'!$A$15,'Job Number'!$B$2:$B$290,'Line Yield'!$C16)</f>
        <v>0</v>
      </c>
      <c r="U16" s="9">
        <f>SUMIFS('Job Number'!$Q$2:$Q$290,'Job Number'!$A$2:$A$290,'Line Yield'!U$1,'Job Number'!$E$2:$E$290,'Line Yield'!$A$15,'Job Number'!$B$2:$B$290,'Line Yield'!$C16)</f>
        <v>0</v>
      </c>
      <c r="V16" s="9">
        <f>SUMIFS('Job Number'!$Q$2:$Q$290,'Job Number'!$A$2:$A$290,'Line Yield'!V$1,'Job Number'!$E$2:$E$290,'Line Yield'!$A$15,'Job Number'!$B$2:$B$290,'Line Yield'!$C16)</f>
        <v>0</v>
      </c>
      <c r="W16" s="9">
        <f>SUMIFS('Job Number'!$Q$2:$Q$290,'Job Number'!$A$2:$A$290,'Line Yield'!W$1,'Job Number'!$E$2:$E$290,'Line Yield'!$A$15,'Job Number'!$B$2:$B$290,'Line Yield'!$C16)</f>
        <v>0</v>
      </c>
      <c r="X16" s="9">
        <f>SUMIFS('Job Number'!$Q$2:$Q$290,'Job Number'!$A$2:$A$290,'Line Yield'!X$1,'Job Number'!$E$2:$E$290,'Line Yield'!$A$15,'Job Number'!$B$2:$B$290,'Line Yield'!$C16)</f>
        <v>0</v>
      </c>
      <c r="Y16" s="9">
        <f>SUMIFS('Job Number'!$Q$2:$Q$290,'Job Number'!$A$2:$A$290,'Line Yield'!Y$1,'Job Number'!$E$2:$E$290,'Line Yield'!$A$15,'Job Number'!$B$2:$B$290,'Line Yield'!$C16)</f>
        <v>0</v>
      </c>
      <c r="Z16" s="9">
        <f>SUMIFS('Job Number'!$Q$2:$Q$290,'Job Number'!$A$2:$A$290,'Line Yield'!Z$1,'Job Number'!$E$2:$E$290,'Line Yield'!$A$15,'Job Number'!$B$2:$B$290,'Line Yield'!$C16)</f>
        <v>0</v>
      </c>
      <c r="AA16" s="9">
        <f>SUMIFS('Job Number'!$Q$2:$Q$290,'Job Number'!$A$2:$A$290,'Line Yield'!AA$1,'Job Number'!$E$2:$E$290,'Line Yield'!$A$15,'Job Number'!$B$2:$B$290,'Line Yield'!$C16)</f>
        <v>0</v>
      </c>
      <c r="AB16" s="9">
        <f>SUMIFS('Job Number'!$Q$2:$Q$290,'Job Number'!$A$2:$A$290,'Line Yield'!AB$1,'Job Number'!$E$2:$E$290,'Line Yield'!$A$15,'Job Number'!$B$2:$B$290,'Line Yield'!$C16)</f>
        <v>0</v>
      </c>
      <c r="AC16" s="9">
        <f>SUMIFS('Job Number'!$Q$2:$Q$290,'Job Number'!$A$2:$A$290,'Line Yield'!AC$1,'Job Number'!$E$2:$E$290,'Line Yield'!$A$15,'Job Number'!$B$2:$B$290,'Line Yield'!$C16)</f>
        <v>0</v>
      </c>
      <c r="AD16" s="9">
        <f>SUMIFS('Job Number'!$Q$2:$Q$290,'Job Number'!$A$2:$A$290,'Line Yield'!AD$1,'Job Number'!$E$2:$E$290,'Line Yield'!$A$15,'Job Number'!$B$2:$B$290,'Line Yield'!$C16)</f>
        <v>0</v>
      </c>
      <c r="AE16" s="9">
        <f>SUMIFS('Job Number'!$Q$2:$Q$290,'Job Number'!$A$2:$A$290,'Line Yield'!AE$1,'Job Number'!$E$2:$E$290,'Line Yield'!$A$15,'Job Number'!$B$2:$B$290,'Line Yield'!$C16)</f>
        <v>0</v>
      </c>
      <c r="AF16" s="9">
        <f>SUMIFS('Job Number'!$Q$2:$Q$290,'Job Number'!$A$2:$A$290,'Line Yield'!AF$1,'Job Number'!$E$2:$E$290,'Line Yield'!$A$15,'Job Number'!$B$2:$B$290,'Line Yield'!$C16)</f>
        <v>0</v>
      </c>
      <c r="AG16" s="9">
        <f>SUMIFS('Job Number'!$Q$2:$Q$290,'Job Number'!$A$2:$A$290,'Line Yield'!AG$1,'Job Number'!$E$2:$E$290,'Line Yield'!$A$15,'Job Number'!$B$2:$B$290,'Line Yield'!$C16)</f>
        <v>0</v>
      </c>
      <c r="AH16" s="9">
        <f>SUMIFS('Job Number'!$Q$2:$Q$290,'Job Number'!$A$2:$A$290,'Line Yield'!AH$1,'Job Number'!$E$2:$E$290,'Line Yield'!$A$15,'Job Number'!$B$2:$B$290,'Line Yield'!$C16)</f>
        <v>0</v>
      </c>
    </row>
    <row r="18" spans="1:34">
      <c r="A18" s="294" t="str">
        <f>'Line Output'!A17</f>
        <v>W01-03000025</v>
      </c>
      <c r="B18" s="294" t="str">
        <f>'Line Output'!B17</f>
        <v>0,180 A</v>
      </c>
      <c r="C18" s="6"/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4.25" customHeight="1" spans="2:34">
      <c r="B19" s="9">
        <f>IFERROR(SUM(D19:AG19)/COUNTIF(D19:AG19,"&gt;0"),0)</f>
        <v>0</v>
      </c>
      <c r="C19" s="10" t="str">
        <f>'Line Output'!C18</f>
        <v>S01</v>
      </c>
      <c r="D19" s="9">
        <f>SUMIFS('Job Number'!$Q$2:$Q$290,'Job Number'!$A$2:$A$290,'Line Yield'!D$1,'Job Number'!$E$2:$E$290,'Line Yield'!$A$18,'Job Number'!$B$2:$B$290,'Line Yield'!$C19)</f>
        <v>0</v>
      </c>
      <c r="E19" s="9">
        <f>SUMIFS('Job Number'!$Q$2:$Q$290,'Job Number'!$A$2:$A$290,'Line Yield'!E$1,'Job Number'!$E$2:$E$290,'Line Yield'!$A$18,'Job Number'!$B$2:$B$290,'Line Yield'!$C19)</f>
        <v>0</v>
      </c>
      <c r="F19" s="9">
        <f>SUMIFS('Job Number'!$Q$2:$Q$290,'Job Number'!$A$2:$A$290,'Line Yield'!F$1,'Job Number'!$E$2:$E$290,'Line Yield'!$A$18,'Job Number'!$B$2:$B$290,'Line Yield'!$C19)</f>
        <v>0</v>
      </c>
      <c r="G19" s="9">
        <f>SUMIFS('Job Number'!$Q$2:$Q$290,'Job Number'!$A$2:$A$290,'Line Yield'!G$1,'Job Number'!$E$2:$E$290,'Line Yield'!$A$18,'Job Number'!$B$2:$B$290,'Line Yield'!$C19)</f>
        <v>0</v>
      </c>
      <c r="H19" s="9">
        <f>SUMIFS('Job Number'!$Q$2:$Q$290,'Job Number'!$A$2:$A$290,'Line Yield'!H$1,'Job Number'!$E$2:$E$290,'Line Yield'!$A$18,'Job Number'!$B$2:$B$290,'Line Yield'!$C19)</f>
        <v>0</v>
      </c>
      <c r="I19" s="9">
        <f>SUMIFS('Job Number'!$Q$2:$Q$290,'Job Number'!$A$2:$A$290,'Line Yield'!I$1,'Job Number'!$E$2:$E$290,'Line Yield'!$A$18,'Job Number'!$B$2:$B$290,'Line Yield'!$C19)</f>
        <v>0</v>
      </c>
      <c r="J19" s="9">
        <f>SUMIFS('Job Number'!$Q$2:$Q$290,'Job Number'!$A$2:$A$290,'Line Yield'!J$1,'Job Number'!$E$2:$E$290,'Line Yield'!$A$18,'Job Number'!$B$2:$B$290,'Line Yield'!$C19)</f>
        <v>0</v>
      </c>
      <c r="K19" s="9">
        <f>SUMIFS('Job Number'!$Q$2:$Q$290,'Job Number'!$A$2:$A$290,'Line Yield'!K$1,'Job Number'!$E$2:$E$290,'Line Yield'!$A$18,'Job Number'!$B$2:$B$290,'Line Yield'!$C19)</f>
        <v>0</v>
      </c>
      <c r="L19" s="9">
        <f>SUMIFS('Job Number'!$Q$2:$Q$290,'Job Number'!$A$2:$A$290,'Line Yield'!L$1,'Job Number'!$E$2:$E$290,'Line Yield'!$A$18,'Job Number'!$B$2:$B$290,'Line Yield'!$C19)</f>
        <v>0</v>
      </c>
      <c r="M19" s="9">
        <f>SUMIFS('Job Number'!$Q$2:$Q$290,'Job Number'!$A$2:$A$290,'Line Yield'!M$1,'Job Number'!$E$2:$E$290,'Line Yield'!$A$18,'Job Number'!$B$2:$B$290,'Line Yield'!$C19)</f>
        <v>0</v>
      </c>
      <c r="N19" s="9">
        <f>SUMIFS('Job Number'!$Q$2:$Q$290,'Job Number'!$A$2:$A$290,'Line Yield'!N$1,'Job Number'!$E$2:$E$290,'Line Yield'!$A$18,'Job Number'!$B$2:$B$290,'Line Yield'!$C19)</f>
        <v>0</v>
      </c>
      <c r="O19" s="9">
        <f>SUMIFS('Job Number'!$Q$2:$Q$290,'Job Number'!$A$2:$A$290,'Line Yield'!O$1,'Job Number'!$E$2:$E$290,'Line Yield'!$A$18,'Job Number'!$B$2:$B$290,'Line Yield'!$C19)</f>
        <v>0</v>
      </c>
      <c r="P19" s="9">
        <f>SUMIFS('Job Number'!$Q$2:$Q$290,'Job Number'!$A$2:$A$290,'Line Yield'!P$1,'Job Number'!$E$2:$E$290,'Line Yield'!$A$18,'Job Number'!$B$2:$B$290,'Line Yield'!$C19)</f>
        <v>0</v>
      </c>
      <c r="Q19" s="9">
        <f>SUMIFS('Job Number'!$Q$2:$Q$290,'Job Number'!$A$2:$A$290,'Line Yield'!Q$1,'Job Number'!$E$2:$E$290,'Line Yield'!$A$18,'Job Number'!$B$2:$B$290,'Line Yield'!$C19)</f>
        <v>0</v>
      </c>
      <c r="R19" s="9">
        <f>SUMIFS('Job Number'!$Q$2:$Q$290,'Job Number'!$A$2:$A$290,'Line Yield'!R$1,'Job Number'!$E$2:$E$290,'Line Yield'!$A$18,'Job Number'!$B$2:$B$290,'Line Yield'!$C19)</f>
        <v>0</v>
      </c>
      <c r="S19" s="9">
        <f>SUMIFS('Job Number'!$Q$2:$Q$290,'Job Number'!$A$2:$A$290,'Line Yield'!S$1,'Job Number'!$E$2:$E$290,'Line Yield'!$A$18,'Job Number'!$B$2:$B$290,'Line Yield'!$C19)</f>
        <v>0</v>
      </c>
      <c r="T19" s="9">
        <f>SUMIFS('Job Number'!$Q$2:$Q$290,'Job Number'!$A$2:$A$290,'Line Yield'!T$1,'Job Number'!$E$2:$E$290,'Line Yield'!$A$18,'Job Number'!$B$2:$B$290,'Line Yield'!$C19)</f>
        <v>0</v>
      </c>
      <c r="U19" s="9">
        <f>SUMIFS('Job Number'!$Q$2:$Q$290,'Job Number'!$A$2:$A$290,'Line Yield'!U$1,'Job Number'!$E$2:$E$290,'Line Yield'!$A$18,'Job Number'!$B$2:$B$290,'Line Yield'!$C19)</f>
        <v>0</v>
      </c>
      <c r="V19" s="9">
        <f>SUMIFS('Job Number'!$Q$2:$Q$290,'Job Number'!$A$2:$A$290,'Line Yield'!V$1,'Job Number'!$E$2:$E$290,'Line Yield'!$A$18,'Job Number'!$B$2:$B$290,'Line Yield'!$C19)</f>
        <v>0</v>
      </c>
      <c r="W19" s="9">
        <f>SUMIFS('Job Number'!$Q$2:$Q$290,'Job Number'!$A$2:$A$290,'Line Yield'!W$1,'Job Number'!$E$2:$E$290,'Line Yield'!$A$18,'Job Number'!$B$2:$B$290,'Line Yield'!$C19)</f>
        <v>0</v>
      </c>
      <c r="X19" s="9">
        <f>SUMIFS('Job Number'!$Q$2:$Q$290,'Job Number'!$A$2:$A$290,'Line Yield'!X$1,'Job Number'!$E$2:$E$290,'Line Yield'!$A$18,'Job Number'!$B$2:$B$290,'Line Yield'!$C19)</f>
        <v>0</v>
      </c>
      <c r="Y19" s="9">
        <f>SUMIFS('Job Number'!$Q$2:$Q$290,'Job Number'!$A$2:$A$290,'Line Yield'!Y$1,'Job Number'!$E$2:$E$290,'Line Yield'!$A$18,'Job Number'!$B$2:$B$290,'Line Yield'!$C19)</f>
        <v>0</v>
      </c>
      <c r="Z19" s="9">
        <f>SUMIFS('Job Number'!$Q$2:$Q$290,'Job Number'!$A$2:$A$290,'Line Yield'!Z$1,'Job Number'!$E$2:$E$290,'Line Yield'!$A$18,'Job Number'!$B$2:$B$290,'Line Yield'!$C19)</f>
        <v>0</v>
      </c>
      <c r="AA19" s="9">
        <f>SUMIFS('Job Number'!$Q$2:$Q$290,'Job Number'!$A$2:$A$290,'Line Yield'!AA$1,'Job Number'!$E$2:$E$290,'Line Yield'!$A$18,'Job Number'!$B$2:$B$290,'Line Yield'!$C19)</f>
        <v>0</v>
      </c>
      <c r="AB19" s="9">
        <f>SUMIFS('Job Number'!$Q$2:$Q$290,'Job Number'!$A$2:$A$290,'Line Yield'!AB$1,'Job Number'!$E$2:$E$290,'Line Yield'!$A$18,'Job Number'!$B$2:$B$290,'Line Yield'!$C19)</f>
        <v>0</v>
      </c>
      <c r="AC19" s="9">
        <f>SUMIFS('Job Number'!$Q$2:$Q$290,'Job Number'!$A$2:$A$290,'Line Yield'!AC$1,'Job Number'!$E$2:$E$290,'Line Yield'!$A$18,'Job Number'!$B$2:$B$290,'Line Yield'!$C19)</f>
        <v>0</v>
      </c>
      <c r="AD19" s="9">
        <f>SUMIFS('Job Number'!$Q$2:$Q$290,'Job Number'!$A$2:$A$290,'Line Yield'!AD$1,'Job Number'!$E$2:$E$290,'Line Yield'!$A$18,'Job Number'!$B$2:$B$290,'Line Yield'!$C19)</f>
        <v>0</v>
      </c>
      <c r="AE19" s="9">
        <f>SUMIFS('Job Number'!$Q$2:$Q$290,'Job Number'!$A$2:$A$290,'Line Yield'!AE$1,'Job Number'!$E$2:$E$290,'Line Yield'!$A$18,'Job Number'!$B$2:$B$290,'Line Yield'!$C19)</f>
        <v>0</v>
      </c>
      <c r="AF19" s="9">
        <f>SUMIFS('Job Number'!$Q$2:$Q$290,'Job Number'!$A$2:$A$290,'Line Yield'!AF$1,'Job Number'!$E$2:$E$290,'Line Yield'!$A$18,'Job Number'!$B$2:$B$290,'Line Yield'!$C19)</f>
        <v>0</v>
      </c>
      <c r="AG19" s="9">
        <f>SUMIFS('Job Number'!$Q$2:$Q$290,'Job Number'!$A$2:$A$290,'Line Yield'!AG$1,'Job Number'!$E$2:$E$290,'Line Yield'!$A$18,'Job Number'!$B$2:$B$290,'Line Yield'!$C19)</f>
        <v>0</v>
      </c>
      <c r="AH19" s="9">
        <f>SUMIFS('Job Number'!$Q$2:$Q$290,'Job Number'!$A$2:$A$290,'Line Yield'!AH$1,'Job Number'!$E$2:$E$290,'Line Yield'!$A$18,'Job Number'!$B$2:$B$290,'Line Yield'!$C19)</f>
        <v>0</v>
      </c>
    </row>
    <row r="21" spans="1:34">
      <c r="A21" s="294" t="str">
        <f>'Line Output'!A20</f>
        <v>W01-03000024</v>
      </c>
      <c r="B21" s="294" t="str">
        <f>'Line Output'!B20</f>
        <v>0,260 A</v>
      </c>
      <c r="C21" s="6"/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4.25" customHeight="1" spans="2:34">
      <c r="B22" s="9">
        <f>IFERROR(SUM(D22:AG22)/COUNTIF(D22:AG22,"&gt;0"),0)</f>
        <v>0</v>
      </c>
      <c r="C22" s="10" t="str">
        <f>'Line Output'!C21</f>
        <v>S01</v>
      </c>
      <c r="D22" s="9">
        <f>SUMIFS('Job Number'!$Q$2:$Q$290,'Job Number'!$A$2:$A$290,'Line Yield'!D$1,'Job Number'!$E$2:$E$290,'Line Yield'!$A$18,'Job Number'!$B$2:$B$290,'Line Yield'!$C22)</f>
        <v>0</v>
      </c>
      <c r="E22" s="9">
        <f>SUMIFS('Job Number'!$Q$2:$Q$290,'Job Number'!$A$2:$A$290,'Line Yield'!E$1,'Job Number'!$E$2:$E$290,'Line Yield'!$A$18,'Job Number'!$B$2:$B$290,'Line Yield'!$C22)</f>
        <v>0</v>
      </c>
      <c r="F22" s="9">
        <f>SUMIFS('Job Number'!$Q$2:$Q$290,'Job Number'!$A$2:$A$290,'Line Yield'!F$1,'Job Number'!$E$2:$E$290,'Line Yield'!$A$18,'Job Number'!$B$2:$B$290,'Line Yield'!$C22)</f>
        <v>0</v>
      </c>
      <c r="G22" s="9">
        <f>SUMIFS('Job Number'!$Q$2:$Q$290,'Job Number'!$A$2:$A$290,'Line Yield'!G$1,'Job Number'!$E$2:$E$290,'Line Yield'!$A$18,'Job Number'!$B$2:$B$290,'Line Yield'!$C22)</f>
        <v>0</v>
      </c>
      <c r="H22" s="9">
        <f>SUMIFS('Job Number'!$Q$2:$Q$290,'Job Number'!$A$2:$A$290,'Line Yield'!H$1,'Job Number'!$E$2:$E$290,'Line Yield'!$A$18,'Job Number'!$B$2:$B$290,'Line Yield'!$C22)</f>
        <v>0</v>
      </c>
      <c r="I22" s="9">
        <f>SUMIFS('Job Number'!$Q$2:$Q$290,'Job Number'!$A$2:$A$290,'Line Yield'!I$1,'Job Number'!$E$2:$E$290,'Line Yield'!$A$18,'Job Number'!$B$2:$B$290,'Line Yield'!$C22)</f>
        <v>0</v>
      </c>
      <c r="J22" s="9">
        <f>SUMIFS('Job Number'!$Q$2:$Q$290,'Job Number'!$A$2:$A$290,'Line Yield'!J$1,'Job Number'!$E$2:$E$290,'Line Yield'!$A$18,'Job Number'!$B$2:$B$290,'Line Yield'!$C22)</f>
        <v>0</v>
      </c>
      <c r="K22" s="9">
        <f>SUMIFS('Job Number'!$Q$2:$Q$290,'Job Number'!$A$2:$A$290,'Line Yield'!K$1,'Job Number'!$E$2:$E$290,'Line Yield'!$A$18,'Job Number'!$B$2:$B$290,'Line Yield'!$C22)</f>
        <v>0</v>
      </c>
      <c r="L22" s="9">
        <f>SUMIFS('Job Number'!$Q$2:$Q$290,'Job Number'!$A$2:$A$290,'Line Yield'!L$1,'Job Number'!$E$2:$E$290,'Line Yield'!$A$18,'Job Number'!$B$2:$B$290,'Line Yield'!$C22)</f>
        <v>0</v>
      </c>
      <c r="M22" s="9">
        <f>SUMIFS('Job Number'!$Q$2:$Q$290,'Job Number'!$A$2:$A$290,'Line Yield'!M$1,'Job Number'!$E$2:$E$290,'Line Yield'!$A$18,'Job Number'!$B$2:$B$290,'Line Yield'!$C22)</f>
        <v>0</v>
      </c>
      <c r="N22" s="9">
        <f>SUMIFS('Job Number'!$Q$2:$Q$290,'Job Number'!$A$2:$A$290,'Line Yield'!N$1,'Job Number'!$E$2:$E$290,'Line Yield'!$A$21,'Job Number'!$B$2:$B$290,'Line Yield'!$C22)</f>
        <v>0</v>
      </c>
      <c r="O22" s="9">
        <f>SUMIFS('Job Number'!$Q$2:$Q$290,'Job Number'!$A$2:$A$290,'Line Yield'!O$1,'Job Number'!$E$2:$E$290,'Line Yield'!$A$21,'Job Number'!$B$2:$B$290,'Line Yield'!$C22)</f>
        <v>0</v>
      </c>
      <c r="P22" s="9">
        <f>SUMIFS('Job Number'!$Q$2:$Q$290,'Job Number'!$A$2:$A$290,'Line Yield'!P$1,'Job Number'!$E$2:$E$290,'Line Yield'!$A$21,'Job Number'!$B$2:$B$290,'Line Yield'!$C22)</f>
        <v>0</v>
      </c>
      <c r="Q22" s="9">
        <f>SUMIFS('Job Number'!$Q$2:$Q$290,'Job Number'!$A$2:$A$290,'Line Yield'!Q$1,'Job Number'!$E$2:$E$290,'Line Yield'!$A$21,'Job Number'!$B$2:$B$290,'Line Yield'!$C22)</f>
        <v>0</v>
      </c>
      <c r="R22" s="9">
        <f>SUMIFS('Job Number'!$Q$2:$Q$290,'Job Number'!$A$2:$A$290,'Line Yield'!R$1,'Job Number'!$E$2:$E$290,'Line Yield'!$A$21,'Job Number'!$B$2:$B$290,'Line Yield'!$C22)</f>
        <v>0</v>
      </c>
      <c r="S22" s="9">
        <f>SUMIFS('Job Number'!$Q$2:$Q$290,'Job Number'!$A$2:$A$290,'Line Yield'!S$1,'Job Number'!$E$2:$E$290,'Line Yield'!$A$21,'Job Number'!$B$2:$B$290,'Line Yield'!$C22)</f>
        <v>0</v>
      </c>
      <c r="T22" s="9">
        <f>SUMIFS('Job Number'!$Q$2:$Q$290,'Job Number'!$A$2:$A$290,'Line Yield'!T$1,'Job Number'!$E$2:$E$290,'Line Yield'!$A$21,'Job Number'!$B$2:$B$290,'Line Yield'!$C22)</f>
        <v>0</v>
      </c>
      <c r="U22" s="9">
        <f>SUMIFS('Job Number'!$Q$2:$Q$290,'Job Number'!$A$2:$A$290,'Line Yield'!U$1,'Job Number'!$E$2:$E$290,'Line Yield'!$A$21,'Job Number'!$B$2:$B$290,'Line Yield'!$C22)</f>
        <v>0</v>
      </c>
      <c r="V22" s="9">
        <f>SUMIFS('Job Number'!$Q$2:$Q$290,'Job Number'!$A$2:$A$290,'Line Yield'!V$1,'Job Number'!$E$2:$E$290,'Line Yield'!$A$21,'Job Number'!$B$2:$B$290,'Line Yield'!$C22)</f>
        <v>0</v>
      </c>
      <c r="W22" s="9">
        <f>SUMIFS('Job Number'!$Q$2:$Q$290,'Job Number'!$A$2:$A$290,'Line Yield'!W$1,'Job Number'!$E$2:$E$290,'Line Yield'!$A$21,'Job Number'!$B$2:$B$290,'Line Yield'!$C22)</f>
        <v>0</v>
      </c>
      <c r="X22" s="9">
        <f>SUMIFS('Job Number'!$Q$2:$Q$290,'Job Number'!$A$2:$A$290,'Line Yield'!X$1,'Job Number'!$E$2:$E$290,'Line Yield'!$A$21,'Job Number'!$B$2:$B$290,'Line Yield'!$C22)</f>
        <v>0</v>
      </c>
      <c r="Y22" s="9">
        <f>SUMIFS('Job Number'!$Q$2:$Q$290,'Job Number'!$A$2:$A$290,'Line Yield'!Y$1,'Job Number'!$E$2:$E$290,'Line Yield'!$A$21,'Job Number'!$B$2:$B$290,'Line Yield'!$C22)</f>
        <v>0</v>
      </c>
      <c r="Z22" s="9">
        <f>SUMIFS('Job Number'!$Q$2:$Q$290,'Job Number'!$A$2:$A$290,'Line Yield'!Z$1,'Job Number'!$E$2:$E$290,'Line Yield'!$A$21,'Job Number'!$B$2:$B$290,'Line Yield'!$C22)</f>
        <v>0</v>
      </c>
      <c r="AA22" s="9">
        <f>SUMIFS('Job Number'!$Q$2:$Q$290,'Job Number'!$A$2:$A$290,'Line Yield'!AA$1,'Job Number'!$E$2:$E$290,'Line Yield'!$A$21,'Job Number'!$B$2:$B$290,'Line Yield'!$C22)</f>
        <v>0</v>
      </c>
      <c r="AB22" s="9">
        <f>SUMIFS('Job Number'!$Q$2:$Q$290,'Job Number'!$A$2:$A$290,'Line Yield'!AB$1,'Job Number'!$E$2:$E$290,'Line Yield'!$A$21,'Job Number'!$B$2:$B$290,'Line Yield'!$C22)</f>
        <v>0</v>
      </c>
      <c r="AC22" s="9">
        <f>SUMIFS('Job Number'!$Q$2:$Q$290,'Job Number'!$A$2:$A$290,'Line Yield'!AC$1,'Job Number'!$E$2:$E$290,'Line Yield'!$A$21,'Job Number'!$B$2:$B$290,'Line Yield'!$C22)</f>
        <v>0</v>
      </c>
      <c r="AD22" s="9">
        <f>SUMIFS('Job Number'!$Q$2:$Q$290,'Job Number'!$A$2:$A$290,'Line Yield'!AD$1,'Job Number'!$E$2:$E$290,'Line Yield'!$A$21,'Job Number'!$B$2:$B$290,'Line Yield'!$C22)</f>
        <v>0</v>
      </c>
      <c r="AE22" s="9">
        <f>SUMIFS('Job Number'!$Q$2:$Q$290,'Job Number'!$A$2:$A$290,'Line Yield'!AE$1,'Job Number'!$E$2:$E$290,'Line Yield'!$A$21,'Job Number'!$B$2:$B$290,'Line Yield'!$C22)</f>
        <v>0</v>
      </c>
      <c r="AF22" s="9">
        <f>SUMIFS('Job Number'!$Q$2:$Q$290,'Job Number'!$A$2:$A$290,'Line Yield'!AF$1,'Job Number'!$E$2:$E$290,'Line Yield'!$A$21,'Job Number'!$B$2:$B$290,'Line Yield'!$C22)</f>
        <v>0</v>
      </c>
      <c r="AG22" s="9">
        <f>SUMIFS('Job Number'!$Q$2:$Q$290,'Job Number'!$A$2:$A$290,'Line Yield'!AG$1,'Job Number'!$E$2:$E$290,'Line Yield'!$A$21,'Job Number'!$B$2:$B$290,'Line Yield'!$C22)</f>
        <v>0</v>
      </c>
      <c r="AH22" s="9">
        <f>SUMIFS('Job Number'!$Q$2:$Q$290,'Job Number'!$A$2:$A$290,'Line Yield'!AH$1,'Job Number'!$E$2:$E$290,'Line Yield'!$A$21,'Job Number'!$B$2:$B$290,'Line Yield'!$C22)</f>
        <v>0</v>
      </c>
    </row>
    <row r="24" spans="1:34">
      <c r="A24" s="294" t="str">
        <f>'Line Output'!A23</f>
        <v>W01-03000032</v>
      </c>
      <c r="B24" s="294" t="str">
        <f>'Line Output'!B23</f>
        <v>0,320 A</v>
      </c>
      <c r="C24" s="6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4.25" customHeight="1" spans="2:34">
      <c r="B25" s="9">
        <f>IFERROR(SUM(D25:AG25)/COUNTIF(D25:AG25,"&gt;0"),0)</f>
        <v>0</v>
      </c>
      <c r="C25" s="10" t="str">
        <f>'Line Output'!C24</f>
        <v>S01</v>
      </c>
      <c r="D25" s="9">
        <f>SUMIFS('Job Number'!$Q$2:$Q$290,'Job Number'!$A$2:$A$290,'Line Yield'!D$1,'Job Number'!$E$2:$E$290,'Line Yield'!$A$18,'Job Number'!$B$2:$B$290,'Line Yield'!$C25)</f>
        <v>0</v>
      </c>
      <c r="E25" s="9">
        <f>SUMIFS('Job Number'!$Q$2:$Q$290,'Job Number'!$A$2:$A$290,'Line Yield'!E$1,'Job Number'!$E$2:$E$290,'Line Yield'!$A$18,'Job Number'!$B$2:$B$290,'Line Yield'!$C25)</f>
        <v>0</v>
      </c>
      <c r="F25" s="9">
        <f>SUMIFS('Job Number'!$Q$2:$Q$290,'Job Number'!$A$2:$A$290,'Line Yield'!F$1,'Job Number'!$E$2:$E$290,'Line Yield'!$A$18,'Job Number'!$B$2:$B$290,'Line Yield'!$C25)</f>
        <v>0</v>
      </c>
      <c r="G25" s="9">
        <f>SUMIFS('Job Number'!$Q$2:$Q$290,'Job Number'!$A$2:$A$290,'Line Yield'!G$1,'Job Number'!$E$2:$E$290,'Line Yield'!$A$18,'Job Number'!$B$2:$B$290,'Line Yield'!$C25)</f>
        <v>0</v>
      </c>
      <c r="H25" s="9">
        <f>SUMIFS('Job Number'!$Q$2:$Q$290,'Job Number'!$A$2:$A$290,'Line Yield'!H$1,'Job Number'!$E$2:$E$290,'Line Yield'!$A$18,'Job Number'!$B$2:$B$290,'Line Yield'!$C25)</f>
        <v>0</v>
      </c>
      <c r="I25" s="9">
        <f>SUMIFS('Job Number'!$Q$2:$Q$290,'Job Number'!$A$2:$A$290,'Line Yield'!I$1,'Job Number'!$E$2:$E$290,'Line Yield'!$A$18,'Job Number'!$B$2:$B$290,'Line Yield'!$C25)</f>
        <v>0</v>
      </c>
      <c r="J25" s="9">
        <f>SUMIFS('Job Number'!$Q$2:$Q$290,'Job Number'!$A$2:$A$290,'Line Yield'!J$1,'Job Number'!$E$2:$E$290,'Line Yield'!$A$18,'Job Number'!$B$2:$B$290,'Line Yield'!$C25)</f>
        <v>0</v>
      </c>
      <c r="K25" s="9">
        <f>SUMIFS('Job Number'!$Q$2:$Q$290,'Job Number'!$A$2:$A$290,'Line Yield'!K$1,'Job Number'!$E$2:$E$290,'Line Yield'!$A$18,'Job Number'!$B$2:$B$290,'Line Yield'!$C25)</f>
        <v>0</v>
      </c>
      <c r="L25" s="9">
        <f>SUMIFS('Job Number'!$Q$2:$Q$290,'Job Number'!$A$2:$A$290,'Line Yield'!L$1,'Job Number'!$E$2:$E$290,'Line Yield'!$A$18,'Job Number'!$B$2:$B$290,'Line Yield'!$C25)</f>
        <v>0</v>
      </c>
      <c r="M25" s="9">
        <f>SUMIFS('Job Number'!$Q$2:$Q$290,'Job Number'!$A$2:$A$290,'Line Yield'!M$1,'Job Number'!$E$2:$E$290,'Line Yield'!$A$18,'Job Number'!$B$2:$B$290,'Line Yield'!$C25)</f>
        <v>0</v>
      </c>
      <c r="N25" s="9">
        <f>SUMIFS('Job Number'!$Q$2:$Q$290,'Job Number'!$A$2:$A$290,'Line Yield'!N$1,'Job Number'!$E$2:$E$290,'Line Yield'!$A$18,'Job Number'!$B$2:$B$290,'Line Yield'!$C25)</f>
        <v>0</v>
      </c>
      <c r="O25" s="9">
        <f>SUMIFS('Job Number'!$Q$2:$Q$290,'Job Number'!$A$2:$A$290,'Line Yield'!O$1,'Job Number'!$E$2:$E$290,'Line Yield'!$A$18,'Job Number'!$B$2:$B$290,'Line Yield'!$C25)</f>
        <v>0</v>
      </c>
      <c r="P25" s="9">
        <f>SUMIFS('Job Number'!$Q$2:$Q$290,'Job Number'!$A$2:$A$290,'Line Yield'!P$1,'Job Number'!$E$2:$E$290,'Line Yield'!$A$18,'Job Number'!$B$2:$B$290,'Line Yield'!$C25)</f>
        <v>0</v>
      </c>
      <c r="Q25" s="9">
        <f>SUMIFS('Job Number'!$Q$2:$Q$290,'Job Number'!$A$2:$A$290,'Line Yield'!Q$1,'Job Number'!$E$2:$E$290,'Line Yield'!$A$18,'Job Number'!$B$2:$B$290,'Line Yield'!$C25)</f>
        <v>0</v>
      </c>
      <c r="R25" s="9">
        <f>SUMIFS('Job Number'!$Q$2:$Q$290,'Job Number'!$A$2:$A$290,'Line Yield'!R$1,'Job Number'!$E$2:$E$290,'Line Yield'!$A$18,'Job Number'!$B$2:$B$290,'Line Yield'!$C25)</f>
        <v>0</v>
      </c>
      <c r="S25" s="9">
        <f>SUMIFS('Job Number'!$Q$2:$Q$290,'Job Number'!$A$2:$A$290,'Line Yield'!S$1,'Job Number'!$E$2:$E$290,'Line Yield'!$A$18,'Job Number'!$B$2:$B$290,'Line Yield'!$C25)</f>
        <v>0</v>
      </c>
      <c r="T25" s="9">
        <f>SUMIFS('Job Number'!$Q$2:$Q$290,'Job Number'!$A$2:$A$290,'Line Yield'!T$1,'Job Number'!$E$2:$E$290,'Line Yield'!$A$18,'Job Number'!$B$2:$B$290,'Line Yield'!$C25)</f>
        <v>0</v>
      </c>
      <c r="U25" s="9">
        <f>SUMIFS('Job Number'!$Q$2:$Q$290,'Job Number'!$A$2:$A$290,'Line Yield'!U$1,'Job Number'!$E$2:$E$290,'Line Yield'!$A$18,'Job Number'!$B$2:$B$290,'Line Yield'!$C25)</f>
        <v>0</v>
      </c>
      <c r="V25" s="9">
        <f>SUMIFS('Job Number'!$Q$2:$Q$290,'Job Number'!$A$2:$A$290,'Line Yield'!V$1,'Job Number'!$E$2:$E$290,'Line Yield'!$A$18,'Job Number'!$B$2:$B$290,'Line Yield'!$C25)</f>
        <v>0</v>
      </c>
      <c r="W25" s="9">
        <f>SUMIFS('Job Number'!$Q$2:$Q$290,'Job Number'!$A$2:$A$290,'Line Yield'!W$1,'Job Number'!$E$2:$E$290,'Line Yield'!$A$18,'Job Number'!$B$2:$B$290,'Line Yield'!$C25)</f>
        <v>0</v>
      </c>
      <c r="X25" s="9">
        <f>SUMIFS('Job Number'!$Q$2:$Q$290,'Job Number'!$A$2:$A$290,'Line Yield'!X$1,'Job Number'!$E$2:$E$290,'Line Yield'!$A$18,'Job Number'!$B$2:$B$290,'Line Yield'!$C25)</f>
        <v>0</v>
      </c>
      <c r="Y25" s="9">
        <f>SUMIFS('Job Number'!$Q$2:$Q$290,'Job Number'!$A$2:$A$290,'Line Yield'!Y$1,'Job Number'!$E$2:$E$290,'Line Yield'!$A$18,'Job Number'!$B$2:$B$290,'Line Yield'!$C25)</f>
        <v>0</v>
      </c>
      <c r="Z25" s="9">
        <f>SUMIFS('Job Number'!$Q$2:$Q$290,'Job Number'!$A$2:$A$290,'Line Yield'!Z$1,'Job Number'!$E$2:$E$290,'Line Yield'!$A$18,'Job Number'!$B$2:$B$290,'Line Yield'!$C25)</f>
        <v>0</v>
      </c>
      <c r="AA25" s="9">
        <f>SUMIFS('Job Number'!$Q$2:$Q$290,'Job Number'!$A$2:$A$290,'Line Yield'!AA$1,'Job Number'!$E$2:$E$290,'Line Yield'!$A$18,'Job Number'!$B$2:$B$290,'Line Yield'!$C25)</f>
        <v>0</v>
      </c>
      <c r="AB25" s="9">
        <f>SUMIFS('Job Number'!$Q$2:$Q$290,'Job Number'!$A$2:$A$290,'Line Yield'!AB$1,'Job Number'!$E$2:$E$290,'Line Yield'!$A$18,'Job Number'!$B$2:$B$290,'Line Yield'!$C25)</f>
        <v>0</v>
      </c>
      <c r="AC25" s="9">
        <f>SUMIFS('Job Number'!$Q$2:$Q$290,'Job Number'!$A$2:$A$290,'Line Yield'!AC$1,'Job Number'!$E$2:$E$290,'Line Yield'!$A$18,'Job Number'!$B$2:$B$290,'Line Yield'!$C25)</f>
        <v>0</v>
      </c>
      <c r="AD25" s="9">
        <f>SUMIFS('Job Number'!$Q$2:$Q$290,'Job Number'!$A$2:$A$290,'Line Yield'!AD$1,'Job Number'!$E$2:$E$290,'Line Yield'!$A$18,'Job Number'!$B$2:$B$290,'Line Yield'!$C25)</f>
        <v>0</v>
      </c>
      <c r="AE25" s="9">
        <f>SUMIFS('Job Number'!$Q$2:$Q$290,'Job Number'!$A$2:$A$290,'Line Yield'!AE$1,'Job Number'!$E$2:$E$290,'Line Yield'!$A$18,'Job Number'!$B$2:$B$290,'Line Yield'!$C25)</f>
        <v>0</v>
      </c>
      <c r="AF25" s="9">
        <f>SUMIFS('Job Number'!$Q$2:$Q$290,'Job Number'!$A$2:$A$290,'Line Yield'!AF$1,'Job Number'!$E$2:$E$290,'Line Yield'!$A$18,'Job Number'!$B$2:$B$290,'Line Yield'!$C25)</f>
        <v>0</v>
      </c>
      <c r="AG25" s="9">
        <f>SUMIFS('Job Number'!$Q$2:$Q$290,'Job Number'!$A$2:$A$290,'Line Yield'!AG$1,'Job Number'!$E$2:$E$290,'Line Yield'!$A$18,'Job Number'!$B$2:$B$290,'Line Yield'!$C25)</f>
        <v>0</v>
      </c>
      <c r="AH25" s="9">
        <f>SUMIFS('Job Number'!$Q$2:$Q$290,'Job Number'!$A$2:$A$290,'Line Yield'!AH$1,'Job Number'!$E$2:$E$290,'Line Yield'!$A$18,'Job Number'!$B$2:$B$290,'Line Yield'!$C25)</f>
        <v>0</v>
      </c>
    </row>
    <row r="27" spans="1:34">
      <c r="A27" s="294" t="str">
        <f>'Line Output'!A26</f>
        <v>W01-04040001</v>
      </c>
      <c r="B27" s="294" t="str">
        <f>'Line Output'!B26</f>
        <v>0,080 UEW</v>
      </c>
      <c r="C27" s="6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4.25" customHeight="1" spans="2:34">
      <c r="B28" s="9">
        <f>IFERROR(SUM(D28:AG28)/COUNTIF(D28:AG28,"&gt;0"),0)</f>
        <v>0</v>
      </c>
      <c r="C28" s="10" t="str">
        <f>'Line Output'!C27</f>
        <v>S01</v>
      </c>
      <c r="D28" s="9">
        <f>SUMIFS('Job Number'!$Q$2:$Q$290,'Job Number'!$A$2:$A$290,'Line Yield'!D$1,'Job Number'!$E$2:$E$290,'Line Yield'!$A$27,'Job Number'!$B$2:$B$290,'Line Yield'!$C28)</f>
        <v>0</v>
      </c>
      <c r="E28" s="9">
        <f>SUMIFS('Job Number'!$Q$2:$Q$290,'Job Number'!$A$2:$A$290,'Line Yield'!E$1,'Job Number'!$E$2:$E$290,'Line Yield'!$A$27,'Job Number'!$B$2:$B$290,'Line Yield'!$C28)</f>
        <v>0</v>
      </c>
      <c r="F28" s="9">
        <f>SUMIFS('Job Number'!$Q$2:$Q$290,'Job Number'!$A$2:$A$290,'Line Yield'!F$1,'Job Number'!$E$2:$E$290,'Line Yield'!$A$27,'Job Number'!$B$2:$B$290,'Line Yield'!$C28)</f>
        <v>0</v>
      </c>
      <c r="G28" s="9">
        <f>SUMIFS('Job Number'!$Q$2:$Q$290,'Job Number'!$A$2:$A$290,'Line Yield'!G$1,'Job Number'!$E$2:$E$290,'Line Yield'!$A$27,'Job Number'!$B$2:$B$290,'Line Yield'!$C28)</f>
        <v>0</v>
      </c>
      <c r="H28" s="9">
        <f>SUMIFS('Job Number'!$Q$2:$Q$290,'Job Number'!$A$2:$A$290,'Line Yield'!H$1,'Job Number'!$E$2:$E$290,'Line Yield'!$A$27,'Job Number'!$B$2:$B$290,'Line Yield'!$C28)</f>
        <v>0</v>
      </c>
      <c r="I28" s="9">
        <f>SUMIFS('Job Number'!$Q$2:$Q$290,'Job Number'!$A$2:$A$290,'Line Yield'!I$1,'Job Number'!$E$2:$E$290,'Line Yield'!$A$27,'Job Number'!$B$2:$B$290,'Line Yield'!$C28)</f>
        <v>0</v>
      </c>
      <c r="J28" s="9">
        <f>SUMIFS('Job Number'!$Q$2:$Q$290,'Job Number'!$A$2:$A$290,'Line Yield'!J$1,'Job Number'!$E$2:$E$290,'Line Yield'!$A$27,'Job Number'!$B$2:$B$290,'Line Yield'!$C28)</f>
        <v>0</v>
      </c>
      <c r="K28" s="9">
        <f>SUMIFS('Job Number'!$Q$2:$Q$290,'Job Number'!$A$2:$A$290,'Line Yield'!K$1,'Job Number'!$E$2:$E$290,'Line Yield'!$A$27,'Job Number'!$B$2:$B$290,'Line Yield'!$C28)</f>
        <v>0</v>
      </c>
      <c r="L28" s="9">
        <f>SUMIFS('Job Number'!$Q$2:$Q$290,'Job Number'!$A$2:$A$290,'Line Yield'!L$1,'Job Number'!$E$2:$E$290,'Line Yield'!$A$27,'Job Number'!$B$2:$B$290,'Line Yield'!$C28)</f>
        <v>0</v>
      </c>
      <c r="M28" s="9">
        <f>SUMIFS('Job Number'!$Q$2:$Q$290,'Job Number'!$A$2:$A$290,'Line Yield'!M$1,'Job Number'!$E$2:$E$290,'Line Yield'!$A$27,'Job Number'!$B$2:$B$290,'Line Yield'!$C28)</f>
        <v>0</v>
      </c>
      <c r="N28" s="9">
        <f>SUMIFS('Job Number'!$Q$2:$Q$290,'Job Number'!$A$2:$A$290,'Line Yield'!N$1,'Job Number'!$E$2:$E$290,'Line Yield'!$A$27,'Job Number'!$B$2:$B$290,'Line Yield'!$C28)</f>
        <v>0</v>
      </c>
      <c r="O28" s="9">
        <f>SUMIFS('Job Number'!$Q$2:$Q$290,'Job Number'!$A$2:$A$290,'Line Yield'!O$1,'Job Number'!$E$2:$E$290,'Line Yield'!$A$27,'Job Number'!$B$2:$B$290,'Line Yield'!$C28)</f>
        <v>0</v>
      </c>
      <c r="P28" s="9">
        <f>SUMIFS('Job Number'!$Q$2:$Q$290,'Job Number'!$A$2:$A$290,'Line Yield'!P$1,'Job Number'!$E$2:$E$290,'Line Yield'!$A$27,'Job Number'!$B$2:$B$290,'Line Yield'!$C28)</f>
        <v>0</v>
      </c>
      <c r="Q28" s="9">
        <f>SUMIFS('Job Number'!$Q$2:$Q$290,'Job Number'!$A$2:$A$290,'Line Yield'!Q$1,'Job Number'!$E$2:$E$290,'Line Yield'!$A$27,'Job Number'!$B$2:$B$290,'Line Yield'!$C28)</f>
        <v>0</v>
      </c>
      <c r="R28" s="9">
        <f>SUMIFS('Job Number'!$Q$2:$Q$290,'Job Number'!$A$2:$A$290,'Line Yield'!R$1,'Job Number'!$E$2:$E$290,'Line Yield'!$A$27,'Job Number'!$B$2:$B$290,'Line Yield'!$C28)</f>
        <v>0</v>
      </c>
      <c r="S28" s="9">
        <f>SUMIFS('Job Number'!$Q$2:$Q$290,'Job Number'!$A$2:$A$290,'Line Yield'!S$1,'Job Number'!$E$2:$E$290,'Line Yield'!$A$27,'Job Number'!$B$2:$B$290,'Line Yield'!$C28)</f>
        <v>0</v>
      </c>
      <c r="T28" s="9">
        <f>SUMIFS('Job Number'!$Q$2:$Q$290,'Job Number'!$A$2:$A$290,'Line Yield'!T$1,'Job Number'!$E$2:$E$290,'Line Yield'!$A$27,'Job Number'!$B$2:$B$290,'Line Yield'!$C28)</f>
        <v>0</v>
      </c>
      <c r="U28" s="9">
        <f>SUMIFS('Job Number'!$Q$2:$Q$290,'Job Number'!$A$2:$A$290,'Line Yield'!U$1,'Job Number'!$E$2:$E$290,'Line Yield'!$A$27,'Job Number'!$B$2:$B$290,'Line Yield'!$C28)</f>
        <v>0</v>
      </c>
      <c r="V28" s="9">
        <f>SUMIFS('Job Number'!$Q$2:$Q$290,'Job Number'!$A$2:$A$290,'Line Yield'!V$1,'Job Number'!$E$2:$E$290,'Line Yield'!$A$27,'Job Number'!$B$2:$B$290,'Line Yield'!$C28)</f>
        <v>0</v>
      </c>
      <c r="W28" s="9">
        <f>SUMIFS('Job Number'!$Q$2:$Q$290,'Job Number'!$A$2:$A$290,'Line Yield'!W$1,'Job Number'!$E$2:$E$290,'Line Yield'!$A$27,'Job Number'!$B$2:$B$290,'Line Yield'!$C28)</f>
        <v>0</v>
      </c>
      <c r="X28" s="9">
        <f>SUMIFS('Job Number'!$Q$2:$Q$290,'Job Number'!$A$2:$A$290,'Line Yield'!X$1,'Job Number'!$E$2:$E$290,'Line Yield'!$A$27,'Job Number'!$B$2:$B$290,'Line Yield'!$C28)</f>
        <v>0</v>
      </c>
      <c r="Y28" s="9">
        <f>SUMIFS('Job Number'!$Q$2:$Q$290,'Job Number'!$A$2:$A$290,'Line Yield'!Y$1,'Job Number'!$E$2:$E$290,'Line Yield'!$A$27,'Job Number'!$B$2:$B$290,'Line Yield'!$C28)</f>
        <v>0</v>
      </c>
      <c r="Z28" s="9">
        <f>SUMIFS('Job Number'!$Q$2:$Q$290,'Job Number'!$A$2:$A$290,'Line Yield'!Z$1,'Job Number'!$E$2:$E$290,'Line Yield'!$A$27,'Job Number'!$B$2:$B$290,'Line Yield'!$C28)</f>
        <v>0</v>
      </c>
      <c r="AA28" s="9">
        <f>SUMIFS('Job Number'!$Q$2:$Q$290,'Job Number'!$A$2:$A$290,'Line Yield'!AA$1,'Job Number'!$E$2:$E$290,'Line Yield'!$A$27,'Job Number'!$B$2:$B$290,'Line Yield'!$C28)</f>
        <v>0</v>
      </c>
      <c r="AB28" s="9">
        <f>SUMIFS('Job Number'!$Q$2:$Q$290,'Job Number'!$A$2:$A$290,'Line Yield'!AB$1,'Job Number'!$E$2:$E$290,'Line Yield'!$A$27,'Job Number'!$B$2:$B$290,'Line Yield'!$C28)</f>
        <v>0</v>
      </c>
      <c r="AC28" s="9">
        <f>SUMIFS('Job Number'!$Q$2:$Q$290,'Job Number'!$A$2:$A$290,'Line Yield'!AC$1,'Job Number'!$E$2:$E$290,'Line Yield'!$A$27,'Job Number'!$B$2:$B$290,'Line Yield'!$C28)</f>
        <v>0</v>
      </c>
      <c r="AD28" s="9">
        <f>SUMIFS('Job Number'!$Q$2:$Q$290,'Job Number'!$A$2:$A$290,'Line Yield'!AD$1,'Job Number'!$E$2:$E$290,'Line Yield'!$A$27,'Job Number'!$B$2:$B$290,'Line Yield'!$C28)</f>
        <v>0</v>
      </c>
      <c r="AE28" s="9">
        <f>SUMIFS('Job Number'!$Q$2:$Q$290,'Job Number'!$A$2:$A$290,'Line Yield'!AE$1,'Job Number'!$E$2:$E$290,'Line Yield'!$A$27,'Job Number'!$B$2:$B$290,'Line Yield'!$C28)</f>
        <v>0</v>
      </c>
      <c r="AF28" s="9">
        <f>SUMIFS('Job Number'!$Q$2:$Q$290,'Job Number'!$A$2:$A$290,'Line Yield'!AF$1,'Job Number'!$E$2:$E$290,'Line Yield'!$A$27,'Job Number'!$B$2:$B$290,'Line Yield'!$C28)</f>
        <v>0</v>
      </c>
      <c r="AG28" s="9">
        <f>SUMIFS('Job Number'!$Q$2:$Q$290,'Job Number'!$A$2:$A$290,'Line Yield'!AG$1,'Job Number'!$E$2:$E$290,'Line Yield'!$A$27,'Job Number'!$B$2:$B$290,'Line Yield'!$C28)</f>
        <v>0</v>
      </c>
      <c r="AH28" s="9">
        <f>SUMIFS('Job Number'!$Q$2:$Q$290,'Job Number'!$A$2:$A$290,'Line Yield'!AH$1,'Job Number'!$E$2:$E$290,'Line Yield'!$A$27,'Job Number'!$B$2:$B$290,'Line Yield'!$C28)</f>
        <v>0</v>
      </c>
    </row>
    <row r="30" spans="1:34">
      <c r="A30" s="294" t="str">
        <f>'Line Output'!A29</f>
        <v>W01-04040011-Y</v>
      </c>
      <c r="B30" s="294" t="str">
        <f>'Line Output'!B29</f>
        <v>0,080 T</v>
      </c>
      <c r="C30" s="6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14.25" customHeight="1" spans="2:34">
      <c r="B31" s="9">
        <f>IFERROR(SUM(D31:AG31)/COUNTIF(D31:AG31,"&gt;0"),0)</f>
        <v>0</v>
      </c>
      <c r="C31" s="10" t="str">
        <f>'Line Output'!C30</f>
        <v>S01</v>
      </c>
      <c r="D31" s="9">
        <f>SUMIFS('Job Number'!$Q$2:$Q$290,'Job Number'!$A$2:$A$290,'Line Yield'!D$1,'Job Number'!$E$2:$E$290,'Line Yield'!$A$30,'Job Number'!$B$2:$B$290,'Line Yield'!$C31)</f>
        <v>0</v>
      </c>
      <c r="E31" s="9">
        <f>SUMIFS('Job Number'!$Q$2:$Q$290,'Job Number'!$A$2:$A$290,'Line Yield'!E$1,'Job Number'!$E$2:$E$290,'Line Yield'!$A$30,'Job Number'!$B$2:$B$290,'Line Yield'!$C31)</f>
        <v>0</v>
      </c>
      <c r="F31" s="9">
        <f>SUMIFS('Job Number'!$Q$2:$Q$290,'Job Number'!$A$2:$A$290,'Line Yield'!F$1,'Job Number'!$E$2:$E$290,'Line Yield'!$A$30,'Job Number'!$B$2:$B$290,'Line Yield'!$C31)</f>
        <v>0</v>
      </c>
      <c r="G31" s="9">
        <f>SUMIFS('Job Number'!$Q$2:$Q$290,'Job Number'!$A$2:$A$290,'Line Yield'!G$1,'Job Number'!$E$2:$E$290,'Line Yield'!$A$30,'Job Number'!$B$2:$B$290,'Line Yield'!$C31)</f>
        <v>0</v>
      </c>
      <c r="H31" s="9">
        <f>SUMIFS('Job Number'!$Q$2:$Q$290,'Job Number'!$A$2:$A$290,'Line Yield'!H$1,'Job Number'!$E$2:$E$290,'Line Yield'!$A$30,'Job Number'!$B$2:$B$290,'Line Yield'!$C31)</f>
        <v>0</v>
      </c>
      <c r="I31" s="9">
        <f>SUMIFS('Job Number'!$Q$2:$Q$290,'Job Number'!$A$2:$A$290,'Line Yield'!I$1,'Job Number'!$E$2:$E$290,'Line Yield'!$A$30,'Job Number'!$B$2:$B$290,'Line Yield'!$C31)</f>
        <v>0</v>
      </c>
      <c r="J31" s="9">
        <f>SUMIFS('Job Number'!$Q$2:$Q$290,'Job Number'!$A$2:$A$290,'Line Yield'!J$1,'Job Number'!$E$2:$E$290,'Line Yield'!$A$30,'Job Number'!$B$2:$B$290,'Line Yield'!$C31)</f>
        <v>0</v>
      </c>
      <c r="K31" s="9">
        <f>SUMIFS('Job Number'!$Q$2:$Q$290,'Job Number'!$A$2:$A$290,'Line Yield'!K$1,'Job Number'!$E$2:$E$290,'Line Yield'!$A$30,'Job Number'!$B$2:$B$290,'Line Yield'!$C31)</f>
        <v>0</v>
      </c>
      <c r="L31" s="9">
        <f>SUMIFS('Job Number'!$Q$2:$Q$290,'Job Number'!$A$2:$A$290,'Line Yield'!L$1,'Job Number'!$E$2:$E$290,'Line Yield'!$A$30,'Job Number'!$B$2:$B$290,'Line Yield'!$C31)</f>
        <v>0</v>
      </c>
      <c r="M31" s="9">
        <f>SUMIFS('Job Number'!$Q$2:$Q$290,'Job Number'!$A$2:$A$290,'Line Yield'!M$1,'Job Number'!$E$2:$E$290,'Line Yield'!$A$30,'Job Number'!$B$2:$B$290,'Line Yield'!$C31)</f>
        <v>0</v>
      </c>
      <c r="N31" s="9">
        <f>SUMIFS('Job Number'!$Q$2:$Q$290,'Job Number'!$A$2:$A$290,'Line Yield'!N$1,'Job Number'!$E$2:$E$290,'Line Yield'!$A$30,'Job Number'!$B$2:$B$290,'Line Yield'!$C31)</f>
        <v>0</v>
      </c>
      <c r="O31" s="9">
        <f>SUMIFS('Job Number'!$Q$2:$Q$290,'Job Number'!$A$2:$A$290,'Line Yield'!O$1,'Job Number'!$E$2:$E$290,'Line Yield'!$A$30,'Job Number'!$B$2:$B$290,'Line Yield'!$C31)</f>
        <v>0</v>
      </c>
      <c r="P31" s="9">
        <f>SUMIFS('Job Number'!$Q$2:$Q$290,'Job Number'!$A$2:$A$290,'Line Yield'!P$1,'Job Number'!$E$2:$E$290,'Line Yield'!$A$30,'Job Number'!$B$2:$B$290,'Line Yield'!$C31)</f>
        <v>0</v>
      </c>
      <c r="Q31" s="9">
        <f>SUMIFS('Job Number'!$Q$2:$Q$290,'Job Number'!$A$2:$A$290,'Line Yield'!Q$1,'Job Number'!$E$2:$E$290,'Line Yield'!$A$30,'Job Number'!$B$2:$B$290,'Line Yield'!$C31)</f>
        <v>0</v>
      </c>
      <c r="R31" s="9">
        <f>SUMIFS('Job Number'!$Q$2:$Q$290,'Job Number'!$A$2:$A$290,'Line Yield'!R$1,'Job Number'!$E$2:$E$290,'Line Yield'!$A$30,'Job Number'!$B$2:$B$290,'Line Yield'!$C31)</f>
        <v>0</v>
      </c>
      <c r="S31" s="9">
        <f>SUMIFS('Job Number'!$Q$2:$Q$290,'Job Number'!$A$2:$A$290,'Line Yield'!S$1,'Job Number'!$E$2:$E$290,'Line Yield'!$A$30,'Job Number'!$B$2:$B$290,'Line Yield'!$C31)</f>
        <v>0</v>
      </c>
      <c r="T31" s="9">
        <f>SUMIFS('Job Number'!$Q$2:$Q$290,'Job Number'!$A$2:$A$290,'Line Yield'!T$1,'Job Number'!$E$2:$E$290,'Line Yield'!$A$30,'Job Number'!$B$2:$B$290,'Line Yield'!$C31)</f>
        <v>0</v>
      </c>
      <c r="U31" s="9">
        <f>SUMIFS('Job Number'!$Q$2:$Q$290,'Job Number'!$A$2:$A$290,'Line Yield'!U$1,'Job Number'!$E$2:$E$290,'Line Yield'!$A$30,'Job Number'!$B$2:$B$290,'Line Yield'!$C31)</f>
        <v>0</v>
      </c>
      <c r="V31" s="9">
        <f>SUMIFS('Job Number'!$Q$2:$Q$290,'Job Number'!$A$2:$A$290,'Line Yield'!V$1,'Job Number'!$E$2:$E$290,'Line Yield'!$A$30,'Job Number'!$B$2:$B$290,'Line Yield'!$C31)</f>
        <v>0</v>
      </c>
      <c r="W31" s="9">
        <f>SUMIFS('Job Number'!$Q$2:$Q$290,'Job Number'!$A$2:$A$290,'Line Yield'!W$1,'Job Number'!$E$2:$E$290,'Line Yield'!$A$30,'Job Number'!$B$2:$B$290,'Line Yield'!$C31)</f>
        <v>0</v>
      </c>
      <c r="X31" s="9">
        <f>SUMIFS('Job Number'!$Q$2:$Q$290,'Job Number'!$A$2:$A$290,'Line Yield'!X$1,'Job Number'!$E$2:$E$290,'Line Yield'!$A$30,'Job Number'!$B$2:$B$290,'Line Yield'!$C31)</f>
        <v>0</v>
      </c>
      <c r="Y31" s="9">
        <f>SUMIFS('Job Number'!$Q$2:$Q$290,'Job Number'!$A$2:$A$290,'Line Yield'!Y$1,'Job Number'!$E$2:$E$290,'Line Yield'!$A$30,'Job Number'!$B$2:$B$290,'Line Yield'!$C31)</f>
        <v>0</v>
      </c>
      <c r="Z31" s="9">
        <f>SUMIFS('Job Number'!$Q$2:$Q$290,'Job Number'!$A$2:$A$290,'Line Yield'!Z$1,'Job Number'!$E$2:$E$290,'Line Yield'!$A$30,'Job Number'!$B$2:$B$290,'Line Yield'!$C31)</f>
        <v>0</v>
      </c>
      <c r="AA31" s="9">
        <f>SUMIFS('Job Number'!$Q$2:$Q$290,'Job Number'!$A$2:$A$290,'Line Yield'!AA$1,'Job Number'!$E$2:$E$290,'Line Yield'!$A$30,'Job Number'!$B$2:$B$290,'Line Yield'!$C31)</f>
        <v>0</v>
      </c>
      <c r="AB31" s="9">
        <f>SUMIFS('Job Number'!$Q$2:$Q$290,'Job Number'!$A$2:$A$290,'Line Yield'!AB$1,'Job Number'!$E$2:$E$290,'Line Yield'!$A$30,'Job Number'!$B$2:$B$290,'Line Yield'!$C31)</f>
        <v>0</v>
      </c>
      <c r="AC31" s="9">
        <f>SUMIFS('Job Number'!$Q$2:$Q$290,'Job Number'!$A$2:$A$290,'Line Yield'!AC$1,'Job Number'!$E$2:$E$290,'Line Yield'!$A$30,'Job Number'!$B$2:$B$290,'Line Yield'!$C31)</f>
        <v>0</v>
      </c>
      <c r="AD31" s="9">
        <f>SUMIFS('Job Number'!$Q$2:$Q$290,'Job Number'!$A$2:$A$290,'Line Yield'!AD$1,'Job Number'!$E$2:$E$290,'Line Yield'!$A$30,'Job Number'!$B$2:$B$290,'Line Yield'!$C31)</f>
        <v>0</v>
      </c>
      <c r="AE31" s="9">
        <f>SUMIFS('Job Number'!$Q$2:$Q$290,'Job Number'!$A$2:$A$290,'Line Yield'!AE$1,'Job Number'!$E$2:$E$290,'Line Yield'!$A$30,'Job Number'!$B$2:$B$290,'Line Yield'!$C31)</f>
        <v>0</v>
      </c>
      <c r="AF31" s="9">
        <f>SUMIFS('Job Number'!$Q$2:$Q$290,'Job Number'!$A$2:$A$290,'Line Yield'!AF$1,'Job Number'!$E$2:$E$290,'Line Yield'!$A$30,'Job Number'!$B$2:$B$290,'Line Yield'!$C31)</f>
        <v>0</v>
      </c>
      <c r="AG31" s="9">
        <f>SUMIFS('Job Number'!$Q$2:$Q$290,'Job Number'!$A$2:$A$290,'Line Yield'!AG$1,'Job Number'!$E$2:$E$290,'Line Yield'!$A$30,'Job Number'!$B$2:$B$290,'Line Yield'!$C31)</f>
        <v>0</v>
      </c>
      <c r="AH31" s="9">
        <f>SUMIFS('Job Number'!$Q$2:$Q$290,'Job Number'!$A$2:$A$290,'Line Yield'!AH$1,'Job Number'!$E$2:$E$290,'Line Yield'!$A$30,'Job Number'!$B$2:$B$290,'Line Yield'!$C31)</f>
        <v>0</v>
      </c>
    </row>
    <row r="33" spans="1:34">
      <c r="A33" s="294" t="str">
        <f>'Line Output'!A32</f>
        <v>W01-04040013-Y</v>
      </c>
      <c r="B33" s="294" t="str">
        <f>'Line Output'!B32</f>
        <v>0,254 T</v>
      </c>
      <c r="C33" s="6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4.25" customHeight="1" spans="2:34">
      <c r="B34" s="9">
        <f>IFERROR(SUM(D34:AG34)/COUNTIF(D34:AG34,"&gt;0"),0)</f>
        <v>0</v>
      </c>
      <c r="C34" s="10" t="str">
        <f>'Line Output'!C33</f>
        <v>S01</v>
      </c>
      <c r="D34" s="9">
        <f>SUMIFS('Job Number'!$Q$2:$Q$290,'Job Number'!$A$2:$A$290,'Line Yield'!D$1,'Job Number'!$E$2:$E$290,'Line Yield'!$A$33,'Job Number'!$B$2:$B$290,'Line Yield'!$C34)</f>
        <v>0</v>
      </c>
      <c r="E34" s="9">
        <f>SUMIFS('Job Number'!$Q$2:$Q$290,'Job Number'!$A$2:$A$290,'Line Yield'!E$1,'Job Number'!$E$2:$E$290,'Line Yield'!$A$33,'Job Number'!$B$2:$B$290,'Line Yield'!$C34)</f>
        <v>0</v>
      </c>
      <c r="F34" s="9">
        <f>SUMIFS('Job Number'!$Q$2:$Q$290,'Job Number'!$A$2:$A$290,'Line Yield'!F$1,'Job Number'!$E$2:$E$290,'Line Yield'!$A$33,'Job Number'!$B$2:$B$290,'Line Yield'!$C34)</f>
        <v>0</v>
      </c>
      <c r="G34" s="9">
        <f>SUMIFS('Job Number'!$Q$2:$Q$290,'Job Number'!$A$2:$A$290,'Line Yield'!G$1,'Job Number'!$E$2:$E$290,'Line Yield'!$A$33,'Job Number'!$B$2:$B$290,'Line Yield'!$C34)</f>
        <v>0</v>
      </c>
      <c r="H34" s="9">
        <f>SUMIFS('Job Number'!$Q$2:$Q$290,'Job Number'!$A$2:$A$290,'Line Yield'!H$1,'Job Number'!$E$2:$E$290,'Line Yield'!$A$33,'Job Number'!$B$2:$B$290,'Line Yield'!$C34)</f>
        <v>0</v>
      </c>
      <c r="I34" s="9">
        <f>SUMIFS('Job Number'!$Q$2:$Q$290,'Job Number'!$A$2:$A$290,'Line Yield'!I$1,'Job Number'!$E$2:$E$290,'Line Yield'!$A$33,'Job Number'!$B$2:$B$290,'Line Yield'!$C34)</f>
        <v>0</v>
      </c>
      <c r="J34" s="9">
        <f>SUMIFS('Job Number'!$Q$2:$Q$290,'Job Number'!$A$2:$A$290,'Line Yield'!J$1,'Job Number'!$E$2:$E$290,'Line Yield'!$A$33,'Job Number'!$B$2:$B$290,'Line Yield'!$C34)</f>
        <v>0</v>
      </c>
      <c r="K34" s="9">
        <f>SUMIFS('Job Number'!$Q$2:$Q$290,'Job Number'!$A$2:$A$290,'Line Yield'!K$1,'Job Number'!$E$2:$E$290,'Line Yield'!$A$33,'Job Number'!$B$2:$B$290,'Line Yield'!$C34)</f>
        <v>0</v>
      </c>
      <c r="L34" s="9">
        <f>SUMIFS('Job Number'!$Q$2:$Q$290,'Job Number'!$A$2:$A$290,'Line Yield'!L$1,'Job Number'!$E$2:$E$290,'Line Yield'!$A$33,'Job Number'!$B$2:$B$290,'Line Yield'!$C34)</f>
        <v>0</v>
      </c>
      <c r="M34" s="9">
        <f>SUMIFS('Job Number'!$Q$2:$Q$290,'Job Number'!$A$2:$A$290,'Line Yield'!M$1,'Job Number'!$E$2:$E$290,'Line Yield'!$A$33,'Job Number'!$B$2:$B$290,'Line Yield'!$C34)</f>
        <v>0</v>
      </c>
      <c r="N34" s="9">
        <f>SUMIFS('Job Number'!$Q$2:$Q$290,'Job Number'!$A$2:$A$290,'Line Yield'!N$1,'Job Number'!$E$2:$E$290,'Line Yield'!$A$33,'Job Number'!$B$2:$B$290,'Line Yield'!$C34)</f>
        <v>0</v>
      </c>
      <c r="O34" s="9">
        <f>SUMIFS('Job Number'!$Q$2:$Q$290,'Job Number'!$A$2:$A$290,'Line Yield'!O$1,'Job Number'!$E$2:$E$290,'Line Yield'!$A$33,'Job Number'!$B$2:$B$290,'Line Yield'!$C34)</f>
        <v>0</v>
      </c>
      <c r="P34" s="9">
        <f>SUMIFS('Job Number'!$Q$2:$Q$290,'Job Number'!$A$2:$A$290,'Line Yield'!P$1,'Job Number'!$E$2:$E$290,'Line Yield'!$A$33,'Job Number'!$B$2:$B$290,'Line Yield'!$C34)</f>
        <v>0</v>
      </c>
      <c r="Q34" s="9">
        <f>SUMIFS('Job Number'!$Q$2:$Q$290,'Job Number'!$A$2:$A$290,'Line Yield'!Q$1,'Job Number'!$E$2:$E$290,'Line Yield'!$A$33,'Job Number'!$B$2:$B$290,'Line Yield'!$C34)</f>
        <v>0</v>
      </c>
      <c r="R34" s="9">
        <f>SUMIFS('Job Number'!$Q$2:$Q$290,'Job Number'!$A$2:$A$290,'Line Yield'!R$1,'Job Number'!$E$2:$E$290,'Line Yield'!$A$33,'Job Number'!$B$2:$B$290,'Line Yield'!$C34)</f>
        <v>0</v>
      </c>
      <c r="S34" s="9">
        <f>SUMIFS('Job Number'!$Q$2:$Q$290,'Job Number'!$A$2:$A$290,'Line Yield'!S$1,'Job Number'!$E$2:$E$290,'Line Yield'!$A$33,'Job Number'!$B$2:$B$290,'Line Yield'!$C34)</f>
        <v>0</v>
      </c>
      <c r="T34" s="9">
        <f>SUMIFS('Job Number'!$Q$2:$Q$290,'Job Number'!$A$2:$A$290,'Line Yield'!T$1,'Job Number'!$E$2:$E$290,'Line Yield'!$A$33,'Job Number'!$B$2:$B$290,'Line Yield'!$C34)</f>
        <v>0</v>
      </c>
      <c r="U34" s="9">
        <f>SUMIFS('Job Number'!$Q$2:$Q$290,'Job Number'!$A$2:$A$290,'Line Yield'!U$1,'Job Number'!$E$2:$E$290,'Line Yield'!$A$33,'Job Number'!$B$2:$B$290,'Line Yield'!$C34)</f>
        <v>0</v>
      </c>
      <c r="V34" s="9">
        <f>SUMIFS('Job Number'!$Q$2:$Q$290,'Job Number'!$A$2:$A$290,'Line Yield'!V$1,'Job Number'!$E$2:$E$290,'Line Yield'!$A$33,'Job Number'!$B$2:$B$290,'Line Yield'!$C34)</f>
        <v>0</v>
      </c>
      <c r="W34" s="9">
        <f>SUMIFS('Job Number'!$Q$2:$Q$290,'Job Number'!$A$2:$A$290,'Line Yield'!W$1,'Job Number'!$E$2:$E$290,'Line Yield'!$A$33,'Job Number'!$B$2:$B$290,'Line Yield'!$C34)</f>
        <v>0</v>
      </c>
      <c r="X34" s="9">
        <f>SUMIFS('Job Number'!$Q$2:$Q$290,'Job Number'!$A$2:$A$290,'Line Yield'!X$1,'Job Number'!$E$2:$E$290,'Line Yield'!$A$33,'Job Number'!$B$2:$B$290,'Line Yield'!$C34)</f>
        <v>0</v>
      </c>
      <c r="Y34" s="9">
        <f>SUMIFS('Job Number'!$Q$2:$Q$290,'Job Number'!$A$2:$A$290,'Line Yield'!Y$1,'Job Number'!$E$2:$E$290,'Line Yield'!$A$33,'Job Number'!$B$2:$B$290,'Line Yield'!$C34)</f>
        <v>0</v>
      </c>
      <c r="Z34" s="9">
        <f>SUMIFS('Job Number'!$Q$2:$Q$290,'Job Number'!$A$2:$A$290,'Line Yield'!Z$1,'Job Number'!$E$2:$E$290,'Line Yield'!$A$33,'Job Number'!$B$2:$B$290,'Line Yield'!$C34)</f>
        <v>0</v>
      </c>
      <c r="AA34" s="9">
        <f>SUMIFS('Job Number'!$Q$2:$Q$290,'Job Number'!$A$2:$A$290,'Line Yield'!AA$1,'Job Number'!$E$2:$E$290,'Line Yield'!$A$33,'Job Number'!$B$2:$B$290,'Line Yield'!$C34)</f>
        <v>0</v>
      </c>
      <c r="AB34" s="9">
        <f>SUMIFS('Job Number'!$Q$2:$Q$290,'Job Number'!$A$2:$A$290,'Line Yield'!AB$1,'Job Number'!$E$2:$E$290,'Line Yield'!$A$33,'Job Number'!$B$2:$B$290,'Line Yield'!$C34)</f>
        <v>0</v>
      </c>
      <c r="AC34" s="9">
        <f>SUMIFS('Job Number'!$Q$2:$Q$290,'Job Number'!$A$2:$A$290,'Line Yield'!AC$1,'Job Number'!$E$2:$E$290,'Line Yield'!$A$33,'Job Number'!$B$2:$B$290,'Line Yield'!$C34)</f>
        <v>0</v>
      </c>
      <c r="AD34" s="9">
        <f>SUMIFS('Job Number'!$Q$2:$Q$290,'Job Number'!$A$2:$A$290,'Line Yield'!AD$1,'Job Number'!$E$2:$E$290,'Line Yield'!$A$33,'Job Number'!$B$2:$B$290,'Line Yield'!$C34)</f>
        <v>0</v>
      </c>
      <c r="AE34" s="9">
        <f>SUMIFS('Job Number'!$Q$2:$Q$290,'Job Number'!$A$2:$A$290,'Line Yield'!AE$1,'Job Number'!$E$2:$E$290,'Line Yield'!$A$33,'Job Number'!$B$2:$B$290,'Line Yield'!$C34)</f>
        <v>0</v>
      </c>
      <c r="AF34" s="9">
        <f>SUMIFS('Job Number'!$Q$2:$Q$290,'Job Number'!$A$2:$A$290,'Line Yield'!AF$1,'Job Number'!$E$2:$E$290,'Line Yield'!$A$33,'Job Number'!$B$2:$B$290,'Line Yield'!$C34)</f>
        <v>0</v>
      </c>
      <c r="AG34" s="9">
        <f>SUMIFS('Job Number'!$Q$2:$Q$290,'Job Number'!$A$2:$A$290,'Line Yield'!AG$1,'Job Number'!$E$2:$E$290,'Line Yield'!$A$33,'Job Number'!$B$2:$B$290,'Line Yield'!$C34)</f>
        <v>0</v>
      </c>
      <c r="AH34" s="9">
        <f>SUMIFS('Job Number'!$Q$2:$Q$290,'Job Number'!$A$2:$A$290,'Line Yield'!AH$1,'Job Number'!$E$2:$E$290,'Line Yield'!$A$33,'Job Number'!$B$2:$B$290,'Line Yield'!$C34)</f>
        <v>0</v>
      </c>
    </row>
    <row r="36" spans="1:34">
      <c r="A36" s="294" t="str">
        <f>'Line Output'!A35</f>
        <v>W01-04040012</v>
      </c>
      <c r="B36" s="294" t="str">
        <f>'Line Output'!B35</f>
        <v>0,100 T</v>
      </c>
      <c r="C36" s="6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14.25" customHeight="1" spans="2:34">
      <c r="B37" s="9">
        <f>IFERROR(SUM(D37:AG37)/COUNTIF(D37:AG37,"&gt;0"),0)</f>
        <v>0</v>
      </c>
      <c r="C37" s="10" t="str">
        <f>'Line Output'!C36</f>
        <v>S01</v>
      </c>
      <c r="D37" s="9">
        <f>SUMIFS('Job Number'!$Q$2:$Q$290,'Job Number'!$A$2:$A$290,'Line Yield'!D$1,'Job Number'!$E$2:$E$290,'Line Yield'!$A$36,'Job Number'!$B$2:$B$290,'Line Yield'!$C37)</f>
        <v>0</v>
      </c>
      <c r="E37" s="9">
        <f>SUMIFS('Job Number'!$Q$2:$Q$290,'Job Number'!$A$2:$A$290,'Line Yield'!E$1,'Job Number'!$E$2:$E$290,'Line Yield'!$A$36,'Job Number'!$B$2:$B$290,'Line Yield'!$C37)</f>
        <v>0</v>
      </c>
      <c r="F37" s="9">
        <f>SUMIFS('Job Number'!$Q$2:$Q$290,'Job Number'!$A$2:$A$290,'Line Yield'!F$1,'Job Number'!$E$2:$E$290,'Line Yield'!$A$36,'Job Number'!$B$2:$B$290,'Line Yield'!$C37)</f>
        <v>0</v>
      </c>
      <c r="G37" s="9">
        <f>SUMIFS('Job Number'!$Q$2:$Q$290,'Job Number'!$A$2:$A$290,'Line Yield'!G$1,'Job Number'!$E$2:$E$290,'Line Yield'!$A$36,'Job Number'!$B$2:$B$290,'Line Yield'!$C37)</f>
        <v>0</v>
      </c>
      <c r="H37" s="9">
        <f>SUMIFS('Job Number'!$Q$2:$Q$290,'Job Number'!$A$2:$A$290,'Line Yield'!H$1,'Job Number'!$E$2:$E$290,'Line Yield'!$A$36,'Job Number'!$B$2:$B$290,'Line Yield'!$C37)</f>
        <v>0</v>
      </c>
      <c r="I37" s="9">
        <f>SUMIFS('Job Number'!$Q$2:$Q$290,'Job Number'!$A$2:$A$290,'Line Yield'!I$1,'Job Number'!$E$2:$E$290,'Line Yield'!$A$36,'Job Number'!$B$2:$B$290,'Line Yield'!$C37)</f>
        <v>0</v>
      </c>
      <c r="J37" s="9">
        <f>SUMIFS('Job Number'!$Q$2:$Q$290,'Job Number'!$A$2:$A$290,'Line Yield'!J$1,'Job Number'!$E$2:$E$290,'Line Yield'!$A$36,'Job Number'!$B$2:$B$290,'Line Yield'!$C37)</f>
        <v>0</v>
      </c>
      <c r="K37" s="9">
        <f>SUMIFS('Job Number'!$Q$2:$Q$290,'Job Number'!$A$2:$A$290,'Line Yield'!K$1,'Job Number'!$E$2:$E$290,'Line Yield'!$A$36,'Job Number'!$B$2:$B$290,'Line Yield'!$C37)</f>
        <v>0</v>
      </c>
      <c r="L37" s="9">
        <f>SUMIFS('Job Number'!$Q$2:$Q$290,'Job Number'!$A$2:$A$290,'Line Yield'!L$1,'Job Number'!$E$2:$E$290,'Line Yield'!$A$36,'Job Number'!$B$2:$B$290,'Line Yield'!$C37)</f>
        <v>0</v>
      </c>
      <c r="M37" s="9">
        <f>SUMIFS('Job Number'!$Q$2:$Q$290,'Job Number'!$A$2:$A$290,'Line Yield'!M$1,'Job Number'!$E$2:$E$290,'Line Yield'!$A$36,'Job Number'!$B$2:$B$290,'Line Yield'!$C37)</f>
        <v>0</v>
      </c>
      <c r="N37" s="9">
        <f>SUMIFS('Job Number'!$Q$2:$Q$290,'Job Number'!$A$2:$A$290,'Line Yield'!N$1,'Job Number'!$E$2:$E$290,'Line Yield'!$A$36,'Job Number'!$B$2:$B$290,'Line Yield'!$C37)</f>
        <v>0</v>
      </c>
      <c r="O37" s="9">
        <f>SUMIFS('Job Number'!$Q$2:$Q$290,'Job Number'!$A$2:$A$290,'Line Yield'!O$1,'Job Number'!$E$2:$E$290,'Line Yield'!$A$36,'Job Number'!$B$2:$B$290,'Line Yield'!$C37)</f>
        <v>0</v>
      </c>
      <c r="P37" s="9">
        <f>SUMIFS('Job Number'!$Q$2:$Q$290,'Job Number'!$A$2:$A$290,'Line Yield'!P$1,'Job Number'!$E$2:$E$290,'Line Yield'!$A$36,'Job Number'!$B$2:$B$290,'Line Yield'!$C37)</f>
        <v>0</v>
      </c>
      <c r="Q37" s="9">
        <f>SUMIFS('Job Number'!$Q$2:$Q$290,'Job Number'!$A$2:$A$290,'Line Yield'!Q$1,'Job Number'!$E$2:$E$290,'Line Yield'!$A$36,'Job Number'!$B$2:$B$290,'Line Yield'!$C37)</f>
        <v>0</v>
      </c>
      <c r="R37" s="9">
        <f>SUMIFS('Job Number'!$Q$2:$Q$290,'Job Number'!$A$2:$A$290,'Line Yield'!R$1,'Job Number'!$E$2:$E$290,'Line Yield'!$A$36,'Job Number'!$B$2:$B$290,'Line Yield'!$C37)</f>
        <v>0</v>
      </c>
      <c r="S37" s="9">
        <f>SUMIFS('Job Number'!$Q$2:$Q$290,'Job Number'!$A$2:$A$290,'Line Yield'!S$1,'Job Number'!$E$2:$E$290,'Line Yield'!$A$36,'Job Number'!$B$2:$B$290,'Line Yield'!$C37)</f>
        <v>0</v>
      </c>
      <c r="T37" s="9">
        <f>SUMIFS('Job Number'!$Q$2:$Q$290,'Job Number'!$A$2:$A$290,'Line Yield'!T$1,'Job Number'!$E$2:$E$290,'Line Yield'!$A$36,'Job Number'!$B$2:$B$290,'Line Yield'!$C37)</f>
        <v>0</v>
      </c>
      <c r="U37" s="9">
        <f>SUMIFS('Job Number'!$Q$2:$Q$290,'Job Number'!$A$2:$A$290,'Line Yield'!U$1,'Job Number'!$E$2:$E$290,'Line Yield'!$A$36,'Job Number'!$B$2:$B$290,'Line Yield'!$C37)</f>
        <v>0</v>
      </c>
      <c r="V37" s="9">
        <f>SUMIFS('Job Number'!$Q$2:$Q$290,'Job Number'!$A$2:$A$290,'Line Yield'!V$1,'Job Number'!$E$2:$E$290,'Line Yield'!$A$36,'Job Number'!$B$2:$B$290,'Line Yield'!$C37)</f>
        <v>0</v>
      </c>
      <c r="W37" s="9">
        <f>SUMIFS('Job Number'!$Q$2:$Q$290,'Job Number'!$A$2:$A$290,'Line Yield'!W$1,'Job Number'!$E$2:$E$290,'Line Yield'!$A$36,'Job Number'!$B$2:$B$290,'Line Yield'!$C37)</f>
        <v>0</v>
      </c>
      <c r="X37" s="9">
        <f>SUMIFS('Job Number'!$Q$2:$Q$290,'Job Number'!$A$2:$A$290,'Line Yield'!X$1,'Job Number'!$E$2:$E$290,'Line Yield'!$A$36,'Job Number'!$B$2:$B$290,'Line Yield'!$C37)</f>
        <v>0</v>
      </c>
      <c r="Y37" s="9">
        <f>SUMIFS('Job Number'!$Q$2:$Q$290,'Job Number'!$A$2:$A$290,'Line Yield'!Y$1,'Job Number'!$E$2:$E$290,'Line Yield'!$A$36,'Job Number'!$B$2:$B$290,'Line Yield'!$C37)</f>
        <v>0</v>
      </c>
      <c r="Z37" s="9">
        <f>SUMIFS('Job Number'!$Q$2:$Q$290,'Job Number'!$A$2:$A$290,'Line Yield'!Z$1,'Job Number'!$E$2:$E$290,'Line Yield'!$A$36,'Job Number'!$B$2:$B$290,'Line Yield'!$C37)</f>
        <v>0</v>
      </c>
      <c r="AA37" s="9">
        <f>SUMIFS('Job Number'!$Q$2:$Q$290,'Job Number'!$A$2:$A$290,'Line Yield'!AA$1,'Job Number'!$E$2:$E$290,'Line Yield'!$A$36,'Job Number'!$B$2:$B$290,'Line Yield'!$C37)</f>
        <v>0</v>
      </c>
      <c r="AB37" s="9">
        <f>SUMIFS('Job Number'!$Q$2:$Q$290,'Job Number'!$A$2:$A$290,'Line Yield'!AB$1,'Job Number'!$E$2:$E$290,'Line Yield'!$A$36,'Job Number'!$B$2:$B$290,'Line Yield'!$C37)</f>
        <v>0</v>
      </c>
      <c r="AC37" s="9">
        <f>SUMIFS('Job Number'!$Q$2:$Q$290,'Job Number'!$A$2:$A$290,'Line Yield'!AC$1,'Job Number'!$E$2:$E$290,'Line Yield'!$A$36,'Job Number'!$B$2:$B$290,'Line Yield'!$C37)</f>
        <v>0</v>
      </c>
      <c r="AD37" s="9">
        <f>SUMIFS('Job Number'!$Q$2:$Q$290,'Job Number'!$A$2:$A$290,'Line Yield'!AD$1,'Job Number'!$E$2:$E$290,'Line Yield'!$A$36,'Job Number'!$B$2:$B$290,'Line Yield'!$C37)</f>
        <v>0</v>
      </c>
      <c r="AE37" s="9">
        <f>SUMIFS('Job Number'!$Q$2:$Q$290,'Job Number'!$A$2:$A$290,'Line Yield'!AE$1,'Job Number'!$E$2:$E$290,'Line Yield'!$A$36,'Job Number'!$B$2:$B$290,'Line Yield'!$C37)</f>
        <v>0</v>
      </c>
      <c r="AF37" s="9">
        <f>SUMIFS('Job Number'!$Q$2:$Q$290,'Job Number'!$A$2:$A$290,'Line Yield'!AF$1,'Job Number'!$E$2:$E$290,'Line Yield'!$A$36,'Job Number'!$B$2:$B$290,'Line Yield'!$C37)</f>
        <v>0</v>
      </c>
      <c r="AG37" s="9">
        <f>SUMIFS('Job Number'!$Q$2:$Q$290,'Job Number'!$A$2:$A$290,'Line Yield'!AG$1,'Job Number'!$E$2:$E$290,'Line Yield'!$A$36,'Job Number'!$B$2:$B$290,'Line Yield'!$C37)</f>
        <v>0</v>
      </c>
      <c r="AH37" s="9">
        <f>SUMIFS('Job Number'!$Q$2:$Q$290,'Job Number'!$A$2:$A$290,'Line Yield'!AH$1,'Job Number'!$E$2:$E$290,'Line Yield'!$A$36,'Job Number'!$B$2:$B$290,'Line Yield'!$C37)</f>
        <v>0</v>
      </c>
    </row>
    <row r="39" spans="1:34">
      <c r="A39" s="294" t="str">
        <f>'FG TYPE'!B11</f>
        <v>W01-04040015</v>
      </c>
      <c r="B39" s="294" t="str">
        <f>'FG TYPE'!C11</f>
        <v>0,127 T</v>
      </c>
      <c r="C39" s="6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14.25" customHeight="1" spans="2:34">
      <c r="B40" s="9">
        <f>IFERROR(SUM(D40:AG40)/COUNTIF(D40:AG40,"&gt;0"),0)</f>
        <v>0</v>
      </c>
      <c r="C40" s="10" t="str">
        <f>'FG TYPE'!E11</f>
        <v>S01</v>
      </c>
      <c r="D40" s="9">
        <f>SUMIFS('Job Number'!$Q$2:$Q$290,'Job Number'!$A$2:$A$290,'Line Yield'!D$1,'Job Number'!$E$2:$E$290,'Line Yield'!$A$39,'Job Number'!$B$2:$B$290,'Line Yield'!$C40)</f>
        <v>0</v>
      </c>
      <c r="E40" s="9">
        <f>SUMIFS('Job Number'!$Q$2:$Q$290,'Job Number'!$A$2:$A$290,'Line Yield'!E$1,'Job Number'!$E$2:$E$290,'Line Yield'!$A$39,'Job Number'!$B$2:$B$290,'Line Yield'!$C40)</f>
        <v>0</v>
      </c>
      <c r="F40" s="9">
        <f>SUMIFS('Job Number'!$Q$2:$Q$290,'Job Number'!$A$2:$A$290,'Line Yield'!F$1,'Job Number'!$E$2:$E$290,'Line Yield'!$A$39,'Job Number'!$B$2:$B$290,'Line Yield'!$C40)</f>
        <v>0</v>
      </c>
      <c r="G40" s="9">
        <f>SUMIFS('Job Number'!$Q$2:$Q$290,'Job Number'!$A$2:$A$290,'Line Yield'!G$1,'Job Number'!$E$2:$E$290,'Line Yield'!$A$39,'Job Number'!$B$2:$B$290,'Line Yield'!$C40)</f>
        <v>0</v>
      </c>
      <c r="H40" s="9">
        <f>SUMIFS('Job Number'!$Q$2:$Q$290,'Job Number'!$A$2:$A$290,'Line Yield'!H$1,'Job Number'!$E$2:$E$290,'Line Yield'!$A$39,'Job Number'!$B$2:$B$290,'Line Yield'!$C40)</f>
        <v>0</v>
      </c>
      <c r="I40" s="9">
        <f>SUMIFS('Job Number'!$Q$2:$Q$290,'Job Number'!$A$2:$A$290,'Line Yield'!I$1,'Job Number'!$E$2:$E$290,'Line Yield'!$A$39,'Job Number'!$B$2:$B$290,'Line Yield'!$C40)</f>
        <v>0</v>
      </c>
      <c r="J40" s="9">
        <f>SUMIFS('Job Number'!$Q$2:$Q$290,'Job Number'!$A$2:$A$290,'Line Yield'!J$1,'Job Number'!$E$2:$E$290,'Line Yield'!$A$39,'Job Number'!$B$2:$B$290,'Line Yield'!$C40)</f>
        <v>0</v>
      </c>
      <c r="K40" s="9">
        <f>SUMIFS('Job Number'!$Q$2:$Q$290,'Job Number'!$A$2:$A$290,'Line Yield'!K$1,'Job Number'!$E$2:$E$290,'Line Yield'!$A$39,'Job Number'!$B$2:$B$290,'Line Yield'!$C40)</f>
        <v>0</v>
      </c>
      <c r="L40" s="9">
        <f>SUMIFS('Job Number'!$Q$2:$Q$290,'Job Number'!$A$2:$A$290,'Line Yield'!L$1,'Job Number'!$E$2:$E$290,'Line Yield'!$A$39,'Job Number'!$B$2:$B$290,'Line Yield'!$C40)</f>
        <v>0</v>
      </c>
      <c r="M40" s="9">
        <f>SUMIFS('Job Number'!$Q$2:$Q$290,'Job Number'!$A$2:$A$290,'Line Yield'!M$1,'Job Number'!$E$2:$E$290,'Line Yield'!$A$39,'Job Number'!$B$2:$B$290,'Line Yield'!$C40)</f>
        <v>0</v>
      </c>
      <c r="N40" s="9">
        <f>SUMIFS('Job Number'!$Q$2:$Q$290,'Job Number'!$A$2:$A$290,'Line Yield'!N$1,'Job Number'!$E$2:$E$290,'Line Yield'!$A$39,'Job Number'!$B$2:$B$290,'Line Yield'!$C40)</f>
        <v>0</v>
      </c>
      <c r="O40" s="9">
        <f>SUMIFS('Job Number'!$Q$2:$Q$290,'Job Number'!$A$2:$A$290,'Line Yield'!O$1,'Job Number'!$E$2:$E$290,'Line Yield'!$A$39,'Job Number'!$B$2:$B$290,'Line Yield'!$C40)</f>
        <v>0</v>
      </c>
      <c r="P40" s="9">
        <f>SUMIFS('Job Number'!$Q$2:$Q$290,'Job Number'!$A$2:$A$290,'Line Yield'!P$1,'Job Number'!$E$2:$E$290,'Line Yield'!$A$39,'Job Number'!$B$2:$B$290,'Line Yield'!$C40)</f>
        <v>0</v>
      </c>
      <c r="Q40" s="9">
        <f>SUMIFS('Job Number'!$Q$2:$Q$290,'Job Number'!$A$2:$A$290,'Line Yield'!Q$1,'Job Number'!$E$2:$E$290,'Line Yield'!$A$39,'Job Number'!$B$2:$B$290,'Line Yield'!$C40)</f>
        <v>0</v>
      </c>
      <c r="R40" s="9">
        <f>SUMIFS('Job Number'!$Q$2:$Q$290,'Job Number'!$A$2:$A$290,'Line Yield'!R$1,'Job Number'!$E$2:$E$290,'Line Yield'!$A$39,'Job Number'!$B$2:$B$290,'Line Yield'!$C40)</f>
        <v>0</v>
      </c>
      <c r="S40" s="9">
        <f>SUMIFS('Job Number'!$Q$2:$Q$290,'Job Number'!$A$2:$A$290,'Line Yield'!S$1,'Job Number'!$E$2:$E$290,'Line Yield'!$A$39,'Job Number'!$B$2:$B$290,'Line Yield'!$C40)</f>
        <v>0</v>
      </c>
      <c r="T40" s="9">
        <f>SUMIFS('Job Number'!$Q$2:$Q$290,'Job Number'!$A$2:$A$290,'Line Yield'!T$1,'Job Number'!$E$2:$E$290,'Line Yield'!$A$39,'Job Number'!$B$2:$B$290,'Line Yield'!$C40)</f>
        <v>0</v>
      </c>
      <c r="U40" s="9">
        <f>SUMIFS('Job Number'!$Q$2:$Q$290,'Job Number'!$A$2:$A$290,'Line Yield'!U$1,'Job Number'!$E$2:$E$290,'Line Yield'!$A$39,'Job Number'!$B$2:$B$290,'Line Yield'!$C40)</f>
        <v>0</v>
      </c>
      <c r="V40" s="9">
        <f>SUMIFS('Job Number'!$Q$2:$Q$290,'Job Number'!$A$2:$A$290,'Line Yield'!V$1,'Job Number'!$E$2:$E$290,'Line Yield'!$A$39,'Job Number'!$B$2:$B$290,'Line Yield'!$C40)</f>
        <v>0</v>
      </c>
      <c r="W40" s="9">
        <f>SUMIFS('Job Number'!$Q$2:$Q$290,'Job Number'!$A$2:$A$290,'Line Yield'!W$1,'Job Number'!$E$2:$E$290,'Line Yield'!$A$39,'Job Number'!$B$2:$B$290,'Line Yield'!$C40)</f>
        <v>0</v>
      </c>
      <c r="X40" s="9">
        <f>SUMIFS('Job Number'!$Q$2:$Q$290,'Job Number'!$A$2:$A$290,'Line Yield'!X$1,'Job Number'!$E$2:$E$290,'Line Yield'!$A$39,'Job Number'!$B$2:$B$290,'Line Yield'!$C40)</f>
        <v>0</v>
      </c>
      <c r="Y40" s="9">
        <f>SUMIFS('Job Number'!$Q$2:$Q$290,'Job Number'!$A$2:$A$290,'Line Yield'!Y$1,'Job Number'!$E$2:$E$290,'Line Yield'!$A$39,'Job Number'!$B$2:$B$290,'Line Yield'!$C40)</f>
        <v>0</v>
      </c>
      <c r="Z40" s="9">
        <f>SUMIFS('Job Number'!$Q$2:$Q$290,'Job Number'!$A$2:$A$290,'Line Yield'!Z$1,'Job Number'!$E$2:$E$290,'Line Yield'!$A$39,'Job Number'!$B$2:$B$290,'Line Yield'!$C40)</f>
        <v>0</v>
      </c>
      <c r="AA40" s="9">
        <f>SUMIFS('Job Number'!$Q$2:$Q$290,'Job Number'!$A$2:$A$290,'Line Yield'!AA$1,'Job Number'!$E$2:$E$290,'Line Yield'!$A$39,'Job Number'!$B$2:$B$290,'Line Yield'!$C40)</f>
        <v>0</v>
      </c>
      <c r="AB40" s="9">
        <f>SUMIFS('Job Number'!$Q$2:$Q$290,'Job Number'!$A$2:$A$290,'Line Yield'!AB$1,'Job Number'!$E$2:$E$290,'Line Yield'!$A$39,'Job Number'!$B$2:$B$290,'Line Yield'!$C40)</f>
        <v>0</v>
      </c>
      <c r="AC40" s="9">
        <f>SUMIFS('Job Number'!$Q$2:$Q$290,'Job Number'!$A$2:$A$290,'Line Yield'!AC$1,'Job Number'!$E$2:$E$290,'Line Yield'!$A$39,'Job Number'!$B$2:$B$290,'Line Yield'!$C40)</f>
        <v>0</v>
      </c>
      <c r="AD40" s="9">
        <f>SUMIFS('Job Number'!$Q$2:$Q$290,'Job Number'!$A$2:$A$290,'Line Yield'!AD$1,'Job Number'!$E$2:$E$290,'Line Yield'!$A$39,'Job Number'!$B$2:$B$290,'Line Yield'!$C40)</f>
        <v>0</v>
      </c>
      <c r="AE40" s="9">
        <f>SUMIFS('Job Number'!$Q$2:$Q$290,'Job Number'!$A$2:$A$290,'Line Yield'!AE$1,'Job Number'!$E$2:$E$290,'Line Yield'!$A$39,'Job Number'!$B$2:$B$290,'Line Yield'!$C40)</f>
        <v>0</v>
      </c>
      <c r="AF40" s="9">
        <f>SUMIFS('Job Number'!$Q$2:$Q$290,'Job Number'!$A$2:$A$290,'Line Yield'!AF$1,'Job Number'!$E$2:$E$290,'Line Yield'!$A$39,'Job Number'!$B$2:$B$290,'Line Yield'!$C40)</f>
        <v>0</v>
      </c>
      <c r="AG40" s="9">
        <f>SUMIFS('Job Number'!$Q$2:$Q$290,'Job Number'!$A$2:$A$290,'Line Yield'!AG$1,'Job Number'!$E$2:$E$290,'Line Yield'!$A$39,'Job Number'!$B$2:$B$290,'Line Yield'!$C40)</f>
        <v>0</v>
      </c>
      <c r="AH40" s="9">
        <f>SUMIFS('Job Number'!$Q$2:$Q$290,'Job Number'!$A$2:$A$290,'Line Yield'!AH$1,'Job Number'!$E$2:$E$290,'Line Yield'!$A$39,'Job Number'!$B$2:$B$290,'Line Yield'!$C40)</f>
        <v>0</v>
      </c>
    </row>
    <row r="42" spans="1:34">
      <c r="A42" s="294" t="str">
        <f>'FG TYPE'!B13</f>
        <v>W01-04040004</v>
      </c>
      <c r="B42" s="294" t="str">
        <f>'FG TYPE'!C13</f>
        <v>0,160 T</v>
      </c>
      <c r="C42" s="6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14.25" customHeight="1" spans="2:34">
      <c r="B43" s="9">
        <f>IFERROR(SUM(D43:AG43)/COUNTIF(D43:AG43,"&gt;0"),0)</f>
        <v>0</v>
      </c>
      <c r="C43" s="10" t="str">
        <f>'FG TYPE'!E13</f>
        <v>S01</v>
      </c>
      <c r="D43" s="9">
        <f>SUMIFS('Job Number'!$Q$2:$Q$290,'Job Number'!$A$2:$A$290,'Line Yield'!D$1,'Job Number'!$E$2:$E$290,'Line Yield'!$A$42,'Job Number'!$B$2:$B$290,'Line Yield'!$C43)</f>
        <v>0</v>
      </c>
      <c r="E43" s="9">
        <f>SUMIFS('Job Number'!$Q$2:$Q$290,'Job Number'!$A$2:$A$290,'Line Yield'!E$1,'Job Number'!$E$2:$E$290,'Line Yield'!$A$42,'Job Number'!$B$2:$B$290,'Line Yield'!$C43)</f>
        <v>0</v>
      </c>
      <c r="F43" s="9">
        <f>SUMIFS('Job Number'!$Q$2:$Q$290,'Job Number'!$A$2:$A$290,'Line Yield'!F$1,'Job Number'!$E$2:$E$290,'Line Yield'!$A$42,'Job Number'!$B$2:$B$290,'Line Yield'!$C43)</f>
        <v>0</v>
      </c>
      <c r="G43" s="9">
        <f>SUMIFS('Job Number'!$Q$2:$Q$290,'Job Number'!$A$2:$A$290,'Line Yield'!G$1,'Job Number'!$E$2:$E$290,'Line Yield'!$A$42,'Job Number'!$B$2:$B$290,'Line Yield'!$C43)</f>
        <v>0</v>
      </c>
      <c r="H43" s="9">
        <f>SUMIFS('Job Number'!$Q$2:$Q$290,'Job Number'!$A$2:$A$290,'Line Yield'!H$1,'Job Number'!$E$2:$E$290,'Line Yield'!$A$42,'Job Number'!$B$2:$B$290,'Line Yield'!$C43)</f>
        <v>0</v>
      </c>
      <c r="I43" s="9">
        <f>SUMIFS('Job Number'!$Q$2:$Q$290,'Job Number'!$A$2:$A$290,'Line Yield'!I$1,'Job Number'!$E$2:$E$290,'Line Yield'!$A$42,'Job Number'!$B$2:$B$290,'Line Yield'!$C43)</f>
        <v>0</v>
      </c>
      <c r="J43" s="9">
        <f>SUMIFS('Job Number'!$Q$2:$Q$290,'Job Number'!$A$2:$A$290,'Line Yield'!J$1,'Job Number'!$E$2:$E$290,'Line Yield'!$A$42,'Job Number'!$B$2:$B$290,'Line Yield'!$C43)</f>
        <v>0</v>
      </c>
      <c r="K43" s="9">
        <f>SUMIFS('Job Number'!$Q$2:$Q$290,'Job Number'!$A$2:$A$290,'Line Yield'!K$1,'Job Number'!$E$2:$E$290,'Line Yield'!$A$42,'Job Number'!$B$2:$B$290,'Line Yield'!$C43)</f>
        <v>0</v>
      </c>
      <c r="L43" s="9">
        <f>SUMIFS('Job Number'!$Q$2:$Q$290,'Job Number'!$A$2:$A$290,'Line Yield'!L$1,'Job Number'!$E$2:$E$290,'Line Yield'!$A$42,'Job Number'!$B$2:$B$290,'Line Yield'!$C43)</f>
        <v>0</v>
      </c>
      <c r="M43" s="9">
        <f>SUMIFS('Job Number'!$Q$2:$Q$290,'Job Number'!$A$2:$A$290,'Line Yield'!M$1,'Job Number'!$E$2:$E$290,'Line Yield'!$A$42,'Job Number'!$B$2:$B$290,'Line Yield'!$C43)</f>
        <v>0</v>
      </c>
      <c r="N43" s="9">
        <f>SUMIFS('Job Number'!$Q$2:$Q$290,'Job Number'!$A$2:$A$290,'Line Yield'!N$1,'Job Number'!$E$2:$E$290,'Line Yield'!$A$42,'Job Number'!$B$2:$B$290,'Line Yield'!$C43)</f>
        <v>0</v>
      </c>
      <c r="O43" s="9">
        <f>SUMIFS('Job Number'!$Q$2:$Q$290,'Job Number'!$A$2:$A$290,'Line Yield'!O$1,'Job Number'!$E$2:$E$290,'Line Yield'!$A$42,'Job Number'!$B$2:$B$290,'Line Yield'!$C43)</f>
        <v>0</v>
      </c>
      <c r="P43" s="9">
        <f>SUMIFS('Job Number'!$Q$2:$Q$290,'Job Number'!$A$2:$A$290,'Line Yield'!P$1,'Job Number'!$E$2:$E$290,'Line Yield'!$A$42,'Job Number'!$B$2:$B$290,'Line Yield'!$C43)</f>
        <v>0</v>
      </c>
      <c r="Q43" s="9">
        <f>SUMIFS('Job Number'!$Q$2:$Q$290,'Job Number'!$A$2:$A$290,'Line Yield'!Q$1,'Job Number'!$E$2:$E$290,'Line Yield'!$A$42,'Job Number'!$B$2:$B$290,'Line Yield'!$C43)</f>
        <v>0</v>
      </c>
      <c r="R43" s="9">
        <f>SUMIFS('Job Number'!$Q$2:$Q$290,'Job Number'!$A$2:$A$290,'Line Yield'!R$1,'Job Number'!$E$2:$E$290,'Line Yield'!$A$42,'Job Number'!$B$2:$B$290,'Line Yield'!$C43)</f>
        <v>0</v>
      </c>
      <c r="S43" s="9">
        <f>SUMIFS('Job Number'!$Q$2:$Q$290,'Job Number'!$A$2:$A$290,'Line Yield'!S$1,'Job Number'!$E$2:$E$290,'Line Yield'!$A$42,'Job Number'!$B$2:$B$290,'Line Yield'!$C43)</f>
        <v>0</v>
      </c>
      <c r="T43" s="9">
        <f>SUMIFS('Job Number'!$Q$2:$Q$290,'Job Number'!$A$2:$A$290,'Line Yield'!T$1,'Job Number'!$E$2:$E$290,'Line Yield'!$A$42,'Job Number'!$B$2:$B$290,'Line Yield'!$C43)</f>
        <v>0</v>
      </c>
      <c r="U43" s="9">
        <f>SUMIFS('Job Number'!$Q$2:$Q$290,'Job Number'!$A$2:$A$290,'Line Yield'!U$1,'Job Number'!$E$2:$E$290,'Line Yield'!$A$42,'Job Number'!$B$2:$B$290,'Line Yield'!$C43)</f>
        <v>0</v>
      </c>
      <c r="V43" s="9">
        <f>SUMIFS('Job Number'!$Q$2:$Q$290,'Job Number'!$A$2:$A$290,'Line Yield'!V$1,'Job Number'!$E$2:$E$290,'Line Yield'!$A$42,'Job Number'!$B$2:$B$290,'Line Yield'!$C43)</f>
        <v>0</v>
      </c>
      <c r="W43" s="9">
        <f>SUMIFS('Job Number'!$Q$2:$Q$290,'Job Number'!$A$2:$A$290,'Line Yield'!W$1,'Job Number'!$E$2:$E$290,'Line Yield'!$A$42,'Job Number'!$B$2:$B$290,'Line Yield'!$C43)</f>
        <v>0</v>
      </c>
      <c r="X43" s="9">
        <f>SUMIFS('Job Number'!$Q$2:$Q$290,'Job Number'!$A$2:$A$290,'Line Yield'!X$1,'Job Number'!$E$2:$E$290,'Line Yield'!$A$42,'Job Number'!$B$2:$B$290,'Line Yield'!$C43)</f>
        <v>0</v>
      </c>
      <c r="Y43" s="9">
        <f>SUMIFS('Job Number'!$Q$2:$Q$290,'Job Number'!$A$2:$A$290,'Line Yield'!Y$1,'Job Number'!$E$2:$E$290,'Line Yield'!$A$42,'Job Number'!$B$2:$B$290,'Line Yield'!$C43)</f>
        <v>0</v>
      </c>
      <c r="Z43" s="9">
        <f>SUMIFS('Job Number'!$Q$2:$Q$290,'Job Number'!$A$2:$A$290,'Line Yield'!Z$1,'Job Number'!$E$2:$E$290,'Line Yield'!$A$42,'Job Number'!$B$2:$B$290,'Line Yield'!$C43)</f>
        <v>0</v>
      </c>
      <c r="AA43" s="9">
        <f>SUMIFS('Job Number'!$Q$2:$Q$290,'Job Number'!$A$2:$A$290,'Line Yield'!AA$1,'Job Number'!$E$2:$E$290,'Line Yield'!$A$42,'Job Number'!$B$2:$B$290,'Line Yield'!$C43)</f>
        <v>0</v>
      </c>
      <c r="AB43" s="9">
        <f>SUMIFS('Job Number'!$Q$2:$Q$290,'Job Number'!$A$2:$A$290,'Line Yield'!AB$1,'Job Number'!$E$2:$E$290,'Line Yield'!$A$42,'Job Number'!$B$2:$B$290,'Line Yield'!$C43)</f>
        <v>0</v>
      </c>
      <c r="AC43" s="9">
        <f>SUMIFS('Job Number'!$Q$2:$Q$290,'Job Number'!$A$2:$A$290,'Line Yield'!AC$1,'Job Number'!$E$2:$E$290,'Line Yield'!$A$42,'Job Number'!$B$2:$B$290,'Line Yield'!$C43)</f>
        <v>0</v>
      </c>
      <c r="AD43" s="9">
        <f>SUMIFS('Job Number'!$Q$2:$Q$290,'Job Number'!$A$2:$A$290,'Line Yield'!AD$1,'Job Number'!$E$2:$E$290,'Line Yield'!$A$42,'Job Number'!$B$2:$B$290,'Line Yield'!$C43)</f>
        <v>0</v>
      </c>
      <c r="AE43" s="9">
        <f>SUMIFS('Job Number'!$Q$2:$Q$290,'Job Number'!$A$2:$A$290,'Line Yield'!AE$1,'Job Number'!$E$2:$E$290,'Line Yield'!$A$42,'Job Number'!$B$2:$B$290,'Line Yield'!$C43)</f>
        <v>0</v>
      </c>
      <c r="AF43" s="9">
        <f>SUMIFS('Job Number'!$Q$2:$Q$290,'Job Number'!$A$2:$A$290,'Line Yield'!AF$1,'Job Number'!$E$2:$E$290,'Line Yield'!$A$42,'Job Number'!$B$2:$B$290,'Line Yield'!$C43)</f>
        <v>0</v>
      </c>
      <c r="AG43" s="9">
        <f>SUMIFS('Job Number'!$Q$2:$Q$290,'Job Number'!$A$2:$A$290,'Line Yield'!AG$1,'Job Number'!$E$2:$E$290,'Line Yield'!$A$42,'Job Number'!$B$2:$B$290,'Line Yield'!$C43)</f>
        <v>0</v>
      </c>
      <c r="AH43" s="9">
        <f>SUMIFS('Job Number'!$Q$2:$Q$290,'Job Number'!$A$2:$A$290,'Line Yield'!AH$1,'Job Number'!$E$2:$E$290,'Line Yield'!$A$42,'Job Number'!$B$2:$B$290,'Line Yield'!$C43)</f>
        <v>0</v>
      </c>
    </row>
    <row r="45" spans="1:34">
      <c r="A45" s="294" t="str">
        <f>'Line Output'!A44</f>
        <v>W03-71010060-Y</v>
      </c>
      <c r="B45" s="294" t="str">
        <f>'Line Output'!B44</f>
        <v>AY01</v>
      </c>
      <c r="C45" s="6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4.25" customHeight="1" spans="2:34">
      <c r="B46" s="9">
        <f>IFERROR(SUM(D46:AG46)/COUNTIF(D46:AG46,"&gt;0"),0)</f>
        <v>0</v>
      </c>
      <c r="C46" s="10" t="str">
        <f>'Line Output'!C45</f>
        <v>Y01</v>
      </c>
      <c r="D46" s="9">
        <f>SUMIFS('Job Number'!$Q$2:$Q$290,'Job Number'!$A$2:$A$290,'Line Yield'!D$1,'Job Number'!$E$2:$E$290,'Line Yield'!$A$45,'Job Number'!$B$2:$B$290,'Line Yield'!$C46)</f>
        <v>0</v>
      </c>
      <c r="E46" s="9">
        <f>SUMIFS('Job Number'!$Q$2:$Q$290,'Job Number'!$A$2:$A$290,'Line Yield'!E$1,'Job Number'!$E$2:$E$290,'Line Yield'!$A$45,'Job Number'!$B$2:$B$290,'Line Yield'!$C46)</f>
        <v>0</v>
      </c>
      <c r="F46" s="9">
        <f>SUMIFS('Job Number'!$Q$2:$Q$290,'Job Number'!$A$2:$A$290,'Line Yield'!F$1,'Job Number'!$E$2:$E$290,'Line Yield'!$A$45,'Job Number'!$B$2:$B$290,'Line Yield'!$C46)</f>
        <v>0</v>
      </c>
      <c r="G46" s="9">
        <f>SUMIFS('Job Number'!$Q$2:$Q$290,'Job Number'!$A$2:$A$290,'Line Yield'!G$1,'Job Number'!$E$2:$E$290,'Line Yield'!$A$45,'Job Number'!$B$2:$B$290,'Line Yield'!$C46)</f>
        <v>0</v>
      </c>
      <c r="H46" s="9">
        <f>SUMIFS('Job Number'!$Q$2:$Q$290,'Job Number'!$A$2:$A$290,'Line Yield'!H$1,'Job Number'!$E$2:$E$290,'Line Yield'!$A$45,'Job Number'!$B$2:$B$290,'Line Yield'!$C46)</f>
        <v>0</v>
      </c>
      <c r="I46" s="9">
        <f>SUMIFS('Job Number'!$Q$2:$Q$290,'Job Number'!$A$2:$A$290,'Line Yield'!I$1,'Job Number'!$E$2:$E$290,'Line Yield'!$A$45,'Job Number'!$B$2:$B$290,'Line Yield'!$C46)</f>
        <v>0</v>
      </c>
      <c r="J46" s="9">
        <f>SUMIFS('Job Number'!$Q$2:$Q$290,'Job Number'!$A$2:$A$290,'Line Yield'!J$1,'Job Number'!$E$2:$E$290,'Line Yield'!$A$45,'Job Number'!$B$2:$B$290,'Line Yield'!$C46)</f>
        <v>0</v>
      </c>
      <c r="K46" s="9">
        <f>SUMIFS('Job Number'!$Q$2:$Q$290,'Job Number'!$A$2:$A$290,'Line Yield'!K$1,'Job Number'!$E$2:$E$290,'Line Yield'!$A$45,'Job Number'!$B$2:$B$290,'Line Yield'!$C46)</f>
        <v>0</v>
      </c>
      <c r="L46" s="9">
        <f>SUMIFS('Job Number'!$Q$2:$Q$290,'Job Number'!$A$2:$A$290,'Line Yield'!L$1,'Job Number'!$E$2:$E$290,'Line Yield'!$A$45,'Job Number'!$B$2:$B$290,'Line Yield'!$C46)</f>
        <v>0</v>
      </c>
      <c r="M46" s="9">
        <f>SUMIFS('Job Number'!$Q$2:$Q$290,'Job Number'!$A$2:$A$290,'Line Yield'!M$1,'Job Number'!$E$2:$E$290,'Line Yield'!$A$45,'Job Number'!$B$2:$B$290,'Line Yield'!$C46)</f>
        <v>0</v>
      </c>
      <c r="N46" s="9">
        <f>SUMIFS('Job Number'!$Q$2:$Q$290,'Job Number'!$A$2:$A$290,'Line Yield'!N$1,'Job Number'!$E$2:$E$290,'Line Yield'!$A$45,'Job Number'!$B$2:$B$290,'Line Yield'!$C46)</f>
        <v>0</v>
      </c>
      <c r="O46" s="9">
        <f>SUMIFS('Job Number'!$Q$2:$Q$290,'Job Number'!$A$2:$A$290,'Line Yield'!O$1,'Job Number'!$E$2:$E$290,'Line Yield'!$A$45,'Job Number'!$B$2:$B$290,'Line Yield'!$C46)</f>
        <v>0</v>
      </c>
      <c r="P46" s="9">
        <f>SUMIFS('Job Number'!$Q$2:$Q$290,'Job Number'!$A$2:$A$290,'Line Yield'!P$1,'Job Number'!$E$2:$E$290,'Line Yield'!$A$45,'Job Number'!$B$2:$B$290,'Line Yield'!$C46)</f>
        <v>0</v>
      </c>
      <c r="Q46" s="9">
        <f>SUMIFS('Job Number'!$Q$2:$Q$290,'Job Number'!$A$2:$A$290,'Line Yield'!Q$1,'Job Number'!$E$2:$E$290,'Line Yield'!$A$45,'Job Number'!$B$2:$B$290,'Line Yield'!$C46)</f>
        <v>0</v>
      </c>
      <c r="R46" s="9">
        <f>SUMIFS('Job Number'!$Q$2:$Q$290,'Job Number'!$A$2:$A$290,'Line Yield'!R$1,'Job Number'!$E$2:$E$290,'Line Yield'!$A$45,'Job Number'!$B$2:$B$290,'Line Yield'!$C46)</f>
        <v>0</v>
      </c>
      <c r="S46" s="9">
        <f>SUMIFS('Job Number'!$Q$2:$Q$290,'Job Number'!$A$2:$A$290,'Line Yield'!S$1,'Job Number'!$E$2:$E$290,'Line Yield'!$A$45,'Job Number'!$B$2:$B$290,'Line Yield'!$C46)</f>
        <v>0</v>
      </c>
      <c r="T46" s="9">
        <f>SUMIFS('Job Number'!$Q$2:$Q$290,'Job Number'!$A$2:$A$290,'Line Yield'!T$1,'Job Number'!$E$2:$E$290,'Line Yield'!$A$45,'Job Number'!$B$2:$B$290,'Line Yield'!$C46)</f>
        <v>0</v>
      </c>
      <c r="U46" s="9">
        <f>SUMIFS('Job Number'!$Q$2:$Q$290,'Job Number'!$A$2:$A$290,'Line Yield'!U$1,'Job Number'!$E$2:$E$290,'Line Yield'!$A$45,'Job Number'!$B$2:$B$290,'Line Yield'!$C46)</f>
        <v>0</v>
      </c>
      <c r="V46" s="9">
        <f>SUMIFS('Job Number'!$Q$2:$Q$290,'Job Number'!$A$2:$A$290,'Line Yield'!V$1,'Job Number'!$E$2:$E$290,'Line Yield'!$A$45,'Job Number'!$B$2:$B$290,'Line Yield'!$C46)</f>
        <v>0</v>
      </c>
      <c r="W46" s="9">
        <f>SUMIFS('Job Number'!$Q$2:$Q$290,'Job Number'!$A$2:$A$290,'Line Yield'!W$1,'Job Number'!$E$2:$E$290,'Line Yield'!$A$45,'Job Number'!$B$2:$B$290,'Line Yield'!$C46)</f>
        <v>0</v>
      </c>
      <c r="X46" s="9">
        <f>SUMIFS('Job Number'!$Q$2:$Q$290,'Job Number'!$A$2:$A$290,'Line Yield'!X$1,'Job Number'!$E$2:$E$290,'Line Yield'!$A$45,'Job Number'!$B$2:$B$290,'Line Yield'!$C46)</f>
        <v>0</v>
      </c>
      <c r="Y46" s="9">
        <f>SUMIFS('Job Number'!$Q$2:$Q$290,'Job Number'!$A$2:$A$290,'Line Yield'!Y$1,'Job Number'!$E$2:$E$290,'Line Yield'!$A$45,'Job Number'!$B$2:$B$290,'Line Yield'!$C46)</f>
        <v>0</v>
      </c>
      <c r="Z46" s="9">
        <f>SUMIFS('Job Number'!$Q$2:$Q$290,'Job Number'!$A$2:$A$290,'Line Yield'!Z$1,'Job Number'!$E$2:$E$290,'Line Yield'!$A$45,'Job Number'!$B$2:$B$290,'Line Yield'!$C46)</f>
        <v>0</v>
      </c>
      <c r="AA46" s="9">
        <f>SUMIFS('Job Number'!$Q$2:$Q$290,'Job Number'!$A$2:$A$290,'Line Yield'!AA$1,'Job Number'!$E$2:$E$290,'Line Yield'!$A$45,'Job Number'!$B$2:$B$290,'Line Yield'!$C46)</f>
        <v>0</v>
      </c>
      <c r="AB46" s="9">
        <f>SUMIFS('Job Number'!$Q$2:$Q$290,'Job Number'!$A$2:$A$290,'Line Yield'!AB$1,'Job Number'!$E$2:$E$290,'Line Yield'!$A$45,'Job Number'!$B$2:$B$290,'Line Yield'!$C46)</f>
        <v>0</v>
      </c>
      <c r="AC46" s="9">
        <f>SUMIFS('Job Number'!$Q$2:$Q$290,'Job Number'!$A$2:$A$290,'Line Yield'!AC$1,'Job Number'!$E$2:$E$290,'Line Yield'!$A$45,'Job Number'!$B$2:$B$290,'Line Yield'!$C46)</f>
        <v>0</v>
      </c>
      <c r="AD46" s="9">
        <f>SUMIFS('Job Number'!$Q$2:$Q$290,'Job Number'!$A$2:$A$290,'Line Yield'!AD$1,'Job Number'!$E$2:$E$290,'Line Yield'!$A$45,'Job Number'!$B$2:$B$290,'Line Yield'!$C46)</f>
        <v>0</v>
      </c>
      <c r="AE46" s="9">
        <f>SUMIFS('Job Number'!$Q$2:$Q$290,'Job Number'!$A$2:$A$290,'Line Yield'!AE$1,'Job Number'!$E$2:$E$290,'Line Yield'!$A$45,'Job Number'!$B$2:$B$290,'Line Yield'!$C46)</f>
        <v>0</v>
      </c>
      <c r="AF46" s="9">
        <f>SUMIFS('Job Number'!$Q$2:$Q$290,'Job Number'!$A$2:$A$290,'Line Yield'!AF$1,'Job Number'!$E$2:$E$290,'Line Yield'!$A$45,'Job Number'!$B$2:$B$290,'Line Yield'!$C46)</f>
        <v>0</v>
      </c>
      <c r="AG46" s="9">
        <f>SUMIFS('Job Number'!$Q$2:$Q$290,'Job Number'!$A$2:$A$290,'Line Yield'!AG$1,'Job Number'!$E$2:$E$290,'Line Yield'!$A$45,'Job Number'!$B$2:$B$290,'Line Yield'!$C46)</f>
        <v>0</v>
      </c>
      <c r="AH46" s="9">
        <f>SUMIFS('Job Number'!$Q$2:$Q$290,'Job Number'!$A$2:$A$290,'Line Yield'!AH$1,'Job Number'!$E$2:$E$290,'Line Yield'!$A$45,'Job Number'!$B$2:$B$290,'Line Yield'!$C46)</f>
        <v>0</v>
      </c>
    </row>
    <row r="48" spans="1:34">
      <c r="A48" s="294" t="str">
        <f>'Line Output'!A47</f>
        <v>W03-71010061-Y</v>
      </c>
      <c r="B48" s="294" t="str">
        <f>'Line Output'!B47</f>
        <v>AX88</v>
      </c>
      <c r="C48" s="6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4.25" customHeight="1" spans="2:34">
      <c r="B49" s="9">
        <f>IFERROR(SUM(D49:AG49)/COUNTIF(D49:AG49,"&gt;0"),0)</f>
        <v>0</v>
      </c>
      <c r="C49" s="10" t="str">
        <f>'Line Output'!C48</f>
        <v>Y01</v>
      </c>
      <c r="D49" s="9">
        <f>SUMIFS('Job Number'!$Q$2:$Q$290,'Job Number'!$A$2:$A$290,'Line Yield'!D$1,'Job Number'!$E$2:$E$290,'Line Yield'!$A$48,'Job Number'!$B$2:$B$290,'Line Yield'!$C49)</f>
        <v>0</v>
      </c>
      <c r="E49" s="9">
        <f>SUMIFS('Job Number'!$Q$2:$Q$290,'Job Number'!$A$2:$A$290,'Line Yield'!E$1,'Job Number'!$E$2:$E$290,'Line Yield'!$A$48,'Job Number'!$B$2:$B$290,'Line Yield'!$C49)</f>
        <v>0</v>
      </c>
      <c r="F49" s="9">
        <f>SUMIFS('Job Number'!$Q$2:$Q$290,'Job Number'!$A$2:$A$290,'Line Yield'!F$1,'Job Number'!$E$2:$E$290,'Line Yield'!$A$48,'Job Number'!$B$2:$B$290,'Line Yield'!$C49)</f>
        <v>0</v>
      </c>
      <c r="G49" s="9">
        <f>SUMIFS('Job Number'!$Q$2:$Q$290,'Job Number'!$A$2:$A$290,'Line Yield'!G$1,'Job Number'!$E$2:$E$290,'Line Yield'!$A$48,'Job Number'!$B$2:$B$290,'Line Yield'!$C49)</f>
        <v>0</v>
      </c>
      <c r="H49" s="9">
        <f>SUMIFS('Job Number'!$Q$2:$Q$290,'Job Number'!$A$2:$A$290,'Line Yield'!H$1,'Job Number'!$E$2:$E$290,'Line Yield'!$A$48,'Job Number'!$B$2:$B$290,'Line Yield'!$C49)</f>
        <v>0</v>
      </c>
      <c r="I49" s="9">
        <f>SUMIFS('Job Number'!$Q$2:$Q$290,'Job Number'!$A$2:$A$290,'Line Yield'!I$1,'Job Number'!$E$2:$E$290,'Line Yield'!$A$48,'Job Number'!$B$2:$B$290,'Line Yield'!$C49)</f>
        <v>0</v>
      </c>
      <c r="J49" s="9">
        <f>SUMIFS('Job Number'!$Q$2:$Q$290,'Job Number'!$A$2:$A$290,'Line Yield'!J$1,'Job Number'!$E$2:$E$290,'Line Yield'!$A$48,'Job Number'!$B$2:$B$290,'Line Yield'!$C49)</f>
        <v>0</v>
      </c>
      <c r="K49" s="9">
        <f>SUMIFS('Job Number'!$Q$2:$Q$290,'Job Number'!$A$2:$A$290,'Line Yield'!K$1,'Job Number'!$E$2:$E$290,'Line Yield'!$A$48,'Job Number'!$B$2:$B$290,'Line Yield'!$C49)</f>
        <v>0</v>
      </c>
      <c r="L49" s="9">
        <f>SUMIFS('Job Number'!$Q$2:$Q$290,'Job Number'!$A$2:$A$290,'Line Yield'!L$1,'Job Number'!$E$2:$E$290,'Line Yield'!$A$48,'Job Number'!$B$2:$B$290,'Line Yield'!$C49)</f>
        <v>0</v>
      </c>
      <c r="M49" s="9">
        <f>SUMIFS('Job Number'!$Q$2:$Q$290,'Job Number'!$A$2:$A$290,'Line Yield'!M$1,'Job Number'!$E$2:$E$290,'Line Yield'!$A$48,'Job Number'!$B$2:$B$290,'Line Yield'!$C49)</f>
        <v>0</v>
      </c>
      <c r="N49" s="9">
        <f>SUMIFS('Job Number'!$Q$2:$Q$290,'Job Number'!$A$2:$A$290,'Line Yield'!N$1,'Job Number'!$E$2:$E$290,'Line Yield'!$A$48,'Job Number'!$B$2:$B$290,'Line Yield'!$C49)</f>
        <v>0</v>
      </c>
      <c r="O49" s="9">
        <f>SUMIFS('Job Number'!$Q$2:$Q$290,'Job Number'!$A$2:$A$290,'Line Yield'!O$1,'Job Number'!$E$2:$E$290,'Line Yield'!$A$48,'Job Number'!$B$2:$B$290,'Line Yield'!$C49)</f>
        <v>0</v>
      </c>
      <c r="P49" s="9">
        <f>SUMIFS('Job Number'!$Q$2:$Q$290,'Job Number'!$A$2:$A$290,'Line Yield'!P$1,'Job Number'!$E$2:$E$290,'Line Yield'!$A$48,'Job Number'!$B$2:$B$290,'Line Yield'!$C49)</f>
        <v>0</v>
      </c>
      <c r="Q49" s="9">
        <f>SUMIFS('Job Number'!$Q$2:$Q$290,'Job Number'!$A$2:$A$290,'Line Yield'!Q$1,'Job Number'!$E$2:$E$290,'Line Yield'!$A$48,'Job Number'!$B$2:$B$290,'Line Yield'!$C49)</f>
        <v>0</v>
      </c>
      <c r="R49" s="9">
        <f>SUMIFS('Job Number'!$Q$2:$Q$290,'Job Number'!$A$2:$A$290,'Line Yield'!R$1,'Job Number'!$E$2:$E$290,'Line Yield'!$A$48,'Job Number'!$B$2:$B$290,'Line Yield'!$C49)</f>
        <v>0</v>
      </c>
      <c r="S49" s="9">
        <f>SUMIFS('Job Number'!$Q$2:$Q$290,'Job Number'!$A$2:$A$290,'Line Yield'!S$1,'Job Number'!$E$2:$E$290,'Line Yield'!$A$48,'Job Number'!$B$2:$B$290,'Line Yield'!$C49)</f>
        <v>0</v>
      </c>
      <c r="T49" s="9">
        <f>SUMIFS('Job Number'!$Q$2:$Q$290,'Job Number'!$A$2:$A$290,'Line Yield'!T$1,'Job Number'!$E$2:$E$290,'Line Yield'!$A$48,'Job Number'!$B$2:$B$290,'Line Yield'!$C49)</f>
        <v>0</v>
      </c>
      <c r="U49" s="9">
        <f>SUMIFS('Job Number'!$Q$2:$Q$290,'Job Number'!$A$2:$A$290,'Line Yield'!U$1,'Job Number'!$E$2:$E$290,'Line Yield'!$A$48,'Job Number'!$B$2:$B$290,'Line Yield'!$C49)</f>
        <v>0</v>
      </c>
      <c r="V49" s="9">
        <f>SUMIFS('Job Number'!$Q$2:$Q$290,'Job Number'!$A$2:$A$290,'Line Yield'!V$1,'Job Number'!$E$2:$E$290,'Line Yield'!$A$48,'Job Number'!$B$2:$B$290,'Line Yield'!$C49)</f>
        <v>0</v>
      </c>
      <c r="W49" s="9">
        <f>SUMIFS('Job Number'!$Q$2:$Q$290,'Job Number'!$A$2:$A$290,'Line Yield'!W$1,'Job Number'!$E$2:$E$290,'Line Yield'!$A$48,'Job Number'!$B$2:$B$290,'Line Yield'!$C49)</f>
        <v>0</v>
      </c>
      <c r="X49" s="9">
        <f>SUMIFS('Job Number'!$Q$2:$Q$290,'Job Number'!$A$2:$A$290,'Line Yield'!X$1,'Job Number'!$E$2:$E$290,'Line Yield'!$A$48,'Job Number'!$B$2:$B$290,'Line Yield'!$C49)</f>
        <v>0</v>
      </c>
      <c r="Y49" s="9">
        <f>SUMIFS('Job Number'!$Q$2:$Q$290,'Job Number'!$A$2:$A$290,'Line Yield'!Y$1,'Job Number'!$E$2:$E$290,'Line Yield'!$A$48,'Job Number'!$B$2:$B$290,'Line Yield'!$C49)</f>
        <v>0</v>
      </c>
      <c r="Z49" s="9">
        <f>SUMIFS('Job Number'!$Q$2:$Q$290,'Job Number'!$A$2:$A$290,'Line Yield'!Z$1,'Job Number'!$E$2:$E$290,'Line Yield'!$A$48,'Job Number'!$B$2:$B$290,'Line Yield'!$C49)</f>
        <v>0</v>
      </c>
      <c r="AA49" s="9">
        <f>SUMIFS('Job Number'!$Q$2:$Q$290,'Job Number'!$A$2:$A$290,'Line Yield'!AA$1,'Job Number'!$E$2:$E$290,'Line Yield'!$A$48,'Job Number'!$B$2:$B$290,'Line Yield'!$C49)</f>
        <v>0</v>
      </c>
      <c r="AB49" s="9">
        <f>SUMIFS('Job Number'!$Q$2:$Q$290,'Job Number'!$A$2:$A$290,'Line Yield'!AB$1,'Job Number'!$E$2:$E$290,'Line Yield'!$A$48,'Job Number'!$B$2:$B$290,'Line Yield'!$C49)</f>
        <v>0</v>
      </c>
      <c r="AC49" s="9">
        <f>SUMIFS('Job Number'!$Q$2:$Q$290,'Job Number'!$A$2:$A$290,'Line Yield'!AC$1,'Job Number'!$E$2:$E$290,'Line Yield'!$A$48,'Job Number'!$B$2:$B$290,'Line Yield'!$C49)</f>
        <v>0</v>
      </c>
      <c r="AD49" s="9">
        <f>SUMIFS('Job Number'!$Q$2:$Q$290,'Job Number'!$A$2:$A$290,'Line Yield'!AD$1,'Job Number'!$E$2:$E$290,'Line Yield'!$A$48,'Job Number'!$B$2:$B$290,'Line Yield'!$C49)</f>
        <v>0</v>
      </c>
      <c r="AE49" s="9">
        <f>SUMIFS('Job Number'!$Q$2:$Q$290,'Job Number'!$A$2:$A$290,'Line Yield'!AE$1,'Job Number'!$E$2:$E$290,'Line Yield'!$A$48,'Job Number'!$B$2:$B$290,'Line Yield'!$C49)</f>
        <v>0</v>
      </c>
      <c r="AF49" s="9">
        <f>SUMIFS('Job Number'!$Q$2:$Q$290,'Job Number'!$A$2:$A$290,'Line Yield'!AF$1,'Job Number'!$E$2:$E$290,'Line Yield'!$A$48,'Job Number'!$B$2:$B$290,'Line Yield'!$C49)</f>
        <v>0</v>
      </c>
      <c r="AG49" s="9">
        <f>SUMIFS('Job Number'!$Q$2:$Q$290,'Job Number'!$A$2:$A$290,'Line Yield'!AG$1,'Job Number'!$E$2:$E$290,'Line Yield'!$A$48,'Job Number'!$B$2:$B$290,'Line Yield'!$C49)</f>
        <v>0</v>
      </c>
      <c r="AH49" s="9">
        <f>SUMIFS('Job Number'!$Q$2:$Q$290,'Job Number'!$A$2:$A$290,'Line Yield'!AH$1,'Job Number'!$E$2:$E$290,'Line Yield'!$A$48,'Job Number'!$B$2:$B$290,'Line Yield'!$C49)</f>
        <v>0</v>
      </c>
    </row>
    <row r="51" ht="15.75" customHeight="1" spans="1:34">
      <c r="A51" s="294" t="str">
        <f>'Line Output'!A50</f>
        <v>W03-25040027-Y</v>
      </c>
      <c r="B51" s="294" t="str">
        <f>'Line Output'!B50</f>
        <v>28#*2C+24#*2C+AL+D+</v>
      </c>
      <c r="C51" s="6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14.25" customHeight="1" spans="2:34">
      <c r="B52" s="9">
        <f>IFERROR(SUM(D52:AG52)/COUNTIF(D52:AG52,"&gt;0"),0)</f>
        <v>0</v>
      </c>
      <c r="C52" s="10" t="str">
        <f>'Line Output'!C51</f>
        <v>Y01</v>
      </c>
      <c r="D52" s="9">
        <f>SUMIFS('Job Number'!$Q$2:$Q$290,'Job Number'!$A$2:$A$290,'Line Yield'!D$1,'Job Number'!$E$2:$E$290,'Line Yield'!$A$51,'Job Number'!$B$2:$B$290,'Line Yield'!$C52)</f>
        <v>0</v>
      </c>
      <c r="E52" s="9">
        <f>SUMIFS('Job Number'!$Q$2:$Q$290,'Job Number'!$A$2:$A$290,'Line Yield'!E$1,'Job Number'!$E$2:$E$290,'Line Yield'!$A$51,'Job Number'!$B$2:$B$290,'Line Yield'!$C52)</f>
        <v>0</v>
      </c>
      <c r="F52" s="9">
        <f>SUMIFS('Job Number'!$Q$2:$Q$290,'Job Number'!$A$2:$A$290,'Line Yield'!F$1,'Job Number'!$E$2:$E$290,'Line Yield'!$A$51,'Job Number'!$B$2:$B$290,'Line Yield'!$C52)</f>
        <v>0</v>
      </c>
      <c r="G52" s="9">
        <f>SUMIFS('Job Number'!$Q$2:$Q$290,'Job Number'!$A$2:$A$290,'Line Yield'!G$1,'Job Number'!$E$2:$E$290,'Line Yield'!$A$51,'Job Number'!$B$2:$B$290,'Line Yield'!$C52)</f>
        <v>0</v>
      </c>
      <c r="H52" s="9">
        <f>SUMIFS('Job Number'!$Q$2:$Q$290,'Job Number'!$A$2:$A$290,'Line Yield'!H$1,'Job Number'!$E$2:$E$290,'Line Yield'!$A$51,'Job Number'!$B$2:$B$290,'Line Yield'!$C52)</f>
        <v>0</v>
      </c>
      <c r="I52" s="9">
        <f>SUMIFS('Job Number'!$Q$2:$Q$290,'Job Number'!$A$2:$A$290,'Line Yield'!I$1,'Job Number'!$E$2:$E$290,'Line Yield'!$A$51,'Job Number'!$B$2:$B$290,'Line Yield'!$C52)</f>
        <v>0</v>
      </c>
      <c r="J52" s="9">
        <f>SUMIFS('Job Number'!$Q$2:$Q$290,'Job Number'!$A$2:$A$290,'Line Yield'!J$1,'Job Number'!$E$2:$E$290,'Line Yield'!$A$51,'Job Number'!$B$2:$B$290,'Line Yield'!$C52)</f>
        <v>0</v>
      </c>
      <c r="K52" s="9">
        <f>SUMIFS('Job Number'!$Q$2:$Q$290,'Job Number'!$A$2:$A$290,'Line Yield'!K$1,'Job Number'!$E$2:$E$290,'Line Yield'!$A$51,'Job Number'!$B$2:$B$290,'Line Yield'!$C52)</f>
        <v>0</v>
      </c>
      <c r="L52" s="9">
        <f>SUMIFS('Job Number'!$Q$2:$Q$290,'Job Number'!$A$2:$A$290,'Line Yield'!L$1,'Job Number'!$E$2:$E$290,'Line Yield'!$A$51,'Job Number'!$B$2:$B$290,'Line Yield'!$C52)</f>
        <v>0</v>
      </c>
      <c r="M52" s="9">
        <f>SUMIFS('Job Number'!$Q$2:$Q$290,'Job Number'!$A$2:$A$290,'Line Yield'!M$1,'Job Number'!$E$2:$E$290,'Line Yield'!$A$51,'Job Number'!$B$2:$B$290,'Line Yield'!$C52)</f>
        <v>0</v>
      </c>
      <c r="N52" s="9">
        <f>SUMIFS('Job Number'!$Q$2:$Q$290,'Job Number'!$A$2:$A$290,'Line Yield'!N$1,'Job Number'!$E$2:$E$290,'Line Yield'!$A$51,'Job Number'!$B$2:$B$290,'Line Yield'!$C52)</f>
        <v>0</v>
      </c>
      <c r="O52" s="9">
        <f>SUMIFS('Job Number'!$Q$2:$Q$290,'Job Number'!$A$2:$A$290,'Line Yield'!O$1,'Job Number'!$E$2:$E$290,'Line Yield'!$A$51,'Job Number'!$B$2:$B$290,'Line Yield'!$C52)</f>
        <v>0</v>
      </c>
      <c r="P52" s="9">
        <f>SUMIFS('Job Number'!$Q$2:$Q$290,'Job Number'!$A$2:$A$290,'Line Yield'!P$1,'Job Number'!$E$2:$E$290,'Line Yield'!$A$51,'Job Number'!$B$2:$B$290,'Line Yield'!$C52)</f>
        <v>0</v>
      </c>
      <c r="Q52" s="9">
        <f>SUMIFS('Job Number'!$Q$2:$Q$290,'Job Number'!$A$2:$A$290,'Line Yield'!Q$1,'Job Number'!$E$2:$E$290,'Line Yield'!$A$51,'Job Number'!$B$2:$B$290,'Line Yield'!$C52)</f>
        <v>0</v>
      </c>
      <c r="R52" s="9">
        <f>SUMIFS('Job Number'!$Q$2:$Q$290,'Job Number'!$A$2:$A$290,'Line Yield'!R$1,'Job Number'!$E$2:$E$290,'Line Yield'!$A$51,'Job Number'!$B$2:$B$290,'Line Yield'!$C52)</f>
        <v>0</v>
      </c>
      <c r="S52" s="9">
        <f>SUMIFS('Job Number'!$Q$2:$Q$290,'Job Number'!$A$2:$A$290,'Line Yield'!S$1,'Job Number'!$E$2:$E$290,'Line Yield'!$A$51,'Job Number'!$B$2:$B$290,'Line Yield'!$C52)</f>
        <v>0</v>
      </c>
      <c r="T52" s="9">
        <f>SUMIFS('Job Number'!$Q$2:$Q$290,'Job Number'!$A$2:$A$290,'Line Yield'!T$1,'Job Number'!$E$2:$E$290,'Line Yield'!$A$51,'Job Number'!$B$2:$B$290,'Line Yield'!$C52)</f>
        <v>0</v>
      </c>
      <c r="U52" s="9">
        <f>SUMIFS('Job Number'!$Q$2:$Q$290,'Job Number'!$A$2:$A$290,'Line Yield'!U$1,'Job Number'!$E$2:$E$290,'Line Yield'!$A$51,'Job Number'!$B$2:$B$290,'Line Yield'!$C52)</f>
        <v>0</v>
      </c>
      <c r="V52" s="9">
        <f>SUMIFS('Job Number'!$Q$2:$Q$290,'Job Number'!$A$2:$A$290,'Line Yield'!V$1,'Job Number'!$E$2:$E$290,'Line Yield'!$A$51,'Job Number'!$B$2:$B$290,'Line Yield'!$C52)</f>
        <v>0</v>
      </c>
      <c r="W52" s="9">
        <f>SUMIFS('Job Number'!$Q$2:$Q$290,'Job Number'!$A$2:$A$290,'Line Yield'!W$1,'Job Number'!$E$2:$E$290,'Line Yield'!$A$51,'Job Number'!$B$2:$B$290,'Line Yield'!$C52)</f>
        <v>0</v>
      </c>
      <c r="X52" s="9">
        <f>SUMIFS('Job Number'!$Q$2:$Q$290,'Job Number'!$A$2:$A$290,'Line Yield'!X$1,'Job Number'!$E$2:$E$290,'Line Yield'!$A$51,'Job Number'!$B$2:$B$290,'Line Yield'!$C52)</f>
        <v>0</v>
      </c>
      <c r="Y52" s="9">
        <f>SUMIFS('Job Number'!$Q$2:$Q$290,'Job Number'!$A$2:$A$290,'Line Yield'!Y$1,'Job Number'!$E$2:$E$290,'Line Yield'!$A$51,'Job Number'!$B$2:$B$290,'Line Yield'!$C52)</f>
        <v>0</v>
      </c>
      <c r="Z52" s="9">
        <f>SUMIFS('Job Number'!$Q$2:$Q$290,'Job Number'!$A$2:$A$290,'Line Yield'!Z$1,'Job Number'!$E$2:$E$290,'Line Yield'!$A$51,'Job Number'!$B$2:$B$290,'Line Yield'!$C52)</f>
        <v>0</v>
      </c>
      <c r="AA52" s="9">
        <f>SUMIFS('Job Number'!$Q$2:$Q$290,'Job Number'!$A$2:$A$290,'Line Yield'!AA$1,'Job Number'!$E$2:$E$290,'Line Yield'!$A$51,'Job Number'!$B$2:$B$290,'Line Yield'!$C52)</f>
        <v>0</v>
      </c>
      <c r="AB52" s="9">
        <f>SUMIFS('Job Number'!$Q$2:$Q$290,'Job Number'!$A$2:$A$290,'Line Yield'!AB$1,'Job Number'!$E$2:$E$290,'Line Yield'!$A$51,'Job Number'!$B$2:$B$290,'Line Yield'!$C52)</f>
        <v>0</v>
      </c>
      <c r="AC52" s="9">
        <f>SUMIFS('Job Number'!$Q$2:$Q$290,'Job Number'!$A$2:$A$290,'Line Yield'!AC$1,'Job Number'!$E$2:$E$290,'Line Yield'!$A$51,'Job Number'!$B$2:$B$290,'Line Yield'!$C52)</f>
        <v>0</v>
      </c>
      <c r="AD52" s="9">
        <f>SUMIFS('Job Number'!$Q$2:$Q$290,'Job Number'!$A$2:$A$290,'Line Yield'!AD$1,'Job Number'!$E$2:$E$290,'Line Yield'!$A$51,'Job Number'!$B$2:$B$290,'Line Yield'!$C52)</f>
        <v>0</v>
      </c>
      <c r="AE52" s="9">
        <f>SUMIFS('Job Number'!$Q$2:$Q$290,'Job Number'!$A$2:$A$290,'Line Yield'!AE$1,'Job Number'!$E$2:$E$290,'Line Yield'!$A$51,'Job Number'!$B$2:$B$290,'Line Yield'!$C52)</f>
        <v>0</v>
      </c>
      <c r="AF52" s="9">
        <f>SUMIFS('Job Number'!$Q$2:$Q$290,'Job Number'!$A$2:$A$290,'Line Yield'!AF$1,'Job Number'!$E$2:$E$290,'Line Yield'!$A$51,'Job Number'!$B$2:$B$290,'Line Yield'!$C52)</f>
        <v>0</v>
      </c>
      <c r="AG52" s="9">
        <f>SUMIFS('Job Number'!$Q$2:$Q$290,'Job Number'!$A$2:$A$290,'Line Yield'!AG$1,'Job Number'!$E$2:$E$290,'Line Yield'!$A$51,'Job Number'!$B$2:$B$290,'Line Yield'!$C52)</f>
        <v>0</v>
      </c>
      <c r="AH52" s="9">
        <f>SUMIFS('Job Number'!$Q$2:$Q$290,'Job Number'!$A$2:$A$290,'Line Yield'!AH$1,'Job Number'!$E$2:$E$290,'Line Yield'!$A$51,'Job Number'!$B$2:$B$290,'Line Yield'!$C52)</f>
        <v>0</v>
      </c>
    </row>
    <row r="54" ht="15.75" customHeight="1" spans="1:34">
      <c r="A54" s="294" t="str">
        <f>'Line Output'!A53</f>
        <v>W03-25040028-Y</v>
      </c>
      <c r="B54" s="294" t="str">
        <f>'Line Output'!B53</f>
        <v>28#*2C+24#*2C+AL+D+</v>
      </c>
      <c r="C54" s="6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4.25" customHeight="1" spans="2:34">
      <c r="B55" s="9">
        <f>IFERROR(SUM(D55:AG55)/COUNTIF(D55:AG55,"&gt;0"),0)</f>
        <v>0</v>
      </c>
      <c r="C55" s="10" t="str">
        <f>'Line Output'!C54</f>
        <v>Y01</v>
      </c>
      <c r="D55" s="9">
        <f>SUMIFS('Job Number'!$Q$2:$Q$290,'Job Number'!$A$2:$A$290,'Line Yield'!D$1,'Job Number'!$E$2:$E$290,'Line Yield'!$A$54,'Job Number'!$B$2:$B$290,'Line Yield'!$C55)</f>
        <v>0</v>
      </c>
      <c r="E55" s="9">
        <f>SUMIFS('Job Number'!$Q$2:$Q$290,'Job Number'!$A$2:$A$290,'Line Yield'!E$1,'Job Number'!$E$2:$E$290,'Line Yield'!$A$54,'Job Number'!$B$2:$B$290,'Line Yield'!$C55)</f>
        <v>0</v>
      </c>
      <c r="F55" s="9">
        <f>SUMIFS('Job Number'!$Q$2:$Q$290,'Job Number'!$A$2:$A$290,'Line Yield'!F$1,'Job Number'!$E$2:$E$290,'Line Yield'!$A$54,'Job Number'!$B$2:$B$290,'Line Yield'!$C55)</f>
        <v>0</v>
      </c>
      <c r="G55" s="9">
        <f>SUMIFS('Job Number'!$Q$2:$Q$290,'Job Number'!$A$2:$A$290,'Line Yield'!G$1,'Job Number'!$E$2:$E$290,'Line Yield'!$A$54,'Job Number'!$B$2:$B$290,'Line Yield'!$C55)</f>
        <v>0</v>
      </c>
      <c r="H55" s="9">
        <f>SUMIFS('Job Number'!$Q$2:$Q$290,'Job Number'!$A$2:$A$290,'Line Yield'!H$1,'Job Number'!$E$2:$E$290,'Line Yield'!$A$54,'Job Number'!$B$2:$B$290,'Line Yield'!$C55)</f>
        <v>0</v>
      </c>
      <c r="I55" s="9">
        <f>SUMIFS('Job Number'!$Q$2:$Q$290,'Job Number'!$A$2:$A$290,'Line Yield'!I$1,'Job Number'!$E$2:$E$290,'Line Yield'!$A$54,'Job Number'!$B$2:$B$290,'Line Yield'!$C55)</f>
        <v>0</v>
      </c>
      <c r="J55" s="9">
        <f>SUMIFS('Job Number'!$Q$2:$Q$290,'Job Number'!$A$2:$A$290,'Line Yield'!J$1,'Job Number'!$E$2:$E$290,'Line Yield'!$A$54,'Job Number'!$B$2:$B$290,'Line Yield'!$C55)</f>
        <v>0</v>
      </c>
      <c r="K55" s="9">
        <f>SUMIFS('Job Number'!$Q$2:$Q$290,'Job Number'!$A$2:$A$290,'Line Yield'!K$1,'Job Number'!$E$2:$E$290,'Line Yield'!$A$54,'Job Number'!$B$2:$B$290,'Line Yield'!$C55)</f>
        <v>0</v>
      </c>
      <c r="L55" s="9">
        <f>SUMIFS('Job Number'!$Q$2:$Q$290,'Job Number'!$A$2:$A$290,'Line Yield'!L$1,'Job Number'!$E$2:$E$290,'Line Yield'!$A$54,'Job Number'!$B$2:$B$290,'Line Yield'!$C55)</f>
        <v>0</v>
      </c>
      <c r="M55" s="9">
        <f>SUMIFS('Job Number'!$Q$2:$Q$290,'Job Number'!$A$2:$A$290,'Line Yield'!M$1,'Job Number'!$E$2:$E$290,'Line Yield'!$A$54,'Job Number'!$B$2:$B$290,'Line Yield'!$C55)</f>
        <v>0</v>
      </c>
      <c r="N55" s="9">
        <f>SUMIFS('Job Number'!$Q$2:$Q$290,'Job Number'!$A$2:$A$290,'Line Yield'!N$1,'Job Number'!$E$2:$E$290,'Line Yield'!$A$54,'Job Number'!$B$2:$B$290,'Line Yield'!$C55)</f>
        <v>0</v>
      </c>
      <c r="O55" s="9">
        <f>SUMIFS('Job Number'!$Q$2:$Q$290,'Job Number'!$A$2:$A$290,'Line Yield'!O$1,'Job Number'!$E$2:$E$290,'Line Yield'!$A$54,'Job Number'!$B$2:$B$290,'Line Yield'!$C55)</f>
        <v>0</v>
      </c>
      <c r="P55" s="9">
        <f>SUMIFS('Job Number'!$Q$2:$Q$290,'Job Number'!$A$2:$A$290,'Line Yield'!P$1,'Job Number'!$E$2:$E$290,'Line Yield'!$A$54,'Job Number'!$B$2:$B$290,'Line Yield'!$C55)</f>
        <v>0</v>
      </c>
      <c r="Q55" s="9">
        <f>SUMIFS('Job Number'!$Q$2:$Q$290,'Job Number'!$A$2:$A$290,'Line Yield'!Q$1,'Job Number'!$E$2:$E$290,'Line Yield'!$A$54,'Job Number'!$B$2:$B$290,'Line Yield'!$C55)</f>
        <v>0</v>
      </c>
      <c r="R55" s="9">
        <f>SUMIFS('Job Number'!$Q$2:$Q$290,'Job Number'!$A$2:$A$290,'Line Yield'!R$1,'Job Number'!$E$2:$E$290,'Line Yield'!$A$54,'Job Number'!$B$2:$B$290,'Line Yield'!$C55)</f>
        <v>0</v>
      </c>
      <c r="S55" s="9">
        <f>SUMIFS('Job Number'!$Q$2:$Q$290,'Job Number'!$A$2:$A$290,'Line Yield'!S$1,'Job Number'!$E$2:$E$290,'Line Yield'!$A$54,'Job Number'!$B$2:$B$290,'Line Yield'!$C55)</f>
        <v>0</v>
      </c>
      <c r="T55" s="9">
        <f>SUMIFS('Job Number'!$Q$2:$Q$290,'Job Number'!$A$2:$A$290,'Line Yield'!T$1,'Job Number'!$E$2:$E$290,'Line Yield'!$A$54,'Job Number'!$B$2:$B$290,'Line Yield'!$C55)</f>
        <v>0</v>
      </c>
      <c r="U55" s="9">
        <f>SUMIFS('Job Number'!$Q$2:$Q$290,'Job Number'!$A$2:$A$290,'Line Yield'!U$1,'Job Number'!$E$2:$E$290,'Line Yield'!$A$54,'Job Number'!$B$2:$B$290,'Line Yield'!$C55)</f>
        <v>0</v>
      </c>
      <c r="V55" s="9">
        <f>SUMIFS('Job Number'!$Q$2:$Q$290,'Job Number'!$A$2:$A$290,'Line Yield'!V$1,'Job Number'!$E$2:$E$290,'Line Yield'!$A$54,'Job Number'!$B$2:$B$290,'Line Yield'!$C55)</f>
        <v>0</v>
      </c>
      <c r="W55" s="9">
        <f>SUMIFS('Job Number'!$Q$2:$Q$290,'Job Number'!$A$2:$A$290,'Line Yield'!W$1,'Job Number'!$E$2:$E$290,'Line Yield'!$A$54,'Job Number'!$B$2:$B$290,'Line Yield'!$C55)</f>
        <v>0</v>
      </c>
      <c r="X55" s="9">
        <f>SUMIFS('Job Number'!$Q$2:$Q$290,'Job Number'!$A$2:$A$290,'Line Yield'!X$1,'Job Number'!$E$2:$E$290,'Line Yield'!$A$54,'Job Number'!$B$2:$B$290,'Line Yield'!$C55)</f>
        <v>0</v>
      </c>
      <c r="Y55" s="9">
        <f>SUMIFS('Job Number'!$Q$2:$Q$290,'Job Number'!$A$2:$A$290,'Line Yield'!Y$1,'Job Number'!$E$2:$E$290,'Line Yield'!$A$54,'Job Number'!$B$2:$B$290,'Line Yield'!$C55)</f>
        <v>0</v>
      </c>
      <c r="Z55" s="9">
        <f>SUMIFS('Job Number'!$Q$2:$Q$290,'Job Number'!$A$2:$A$290,'Line Yield'!Z$1,'Job Number'!$E$2:$E$290,'Line Yield'!$A$54,'Job Number'!$B$2:$B$290,'Line Yield'!$C55)</f>
        <v>0</v>
      </c>
      <c r="AA55" s="9">
        <f>SUMIFS('Job Number'!$Q$2:$Q$290,'Job Number'!$A$2:$A$290,'Line Yield'!AA$1,'Job Number'!$E$2:$E$290,'Line Yield'!$A$54,'Job Number'!$B$2:$B$290,'Line Yield'!$C55)</f>
        <v>0</v>
      </c>
      <c r="AB55" s="9">
        <f>SUMIFS('Job Number'!$Q$2:$Q$290,'Job Number'!$A$2:$A$290,'Line Yield'!AB$1,'Job Number'!$E$2:$E$290,'Line Yield'!$A$54,'Job Number'!$B$2:$B$290,'Line Yield'!$C55)</f>
        <v>0</v>
      </c>
      <c r="AC55" s="9">
        <f>SUMIFS('Job Number'!$Q$2:$Q$290,'Job Number'!$A$2:$A$290,'Line Yield'!AC$1,'Job Number'!$E$2:$E$290,'Line Yield'!$A$54,'Job Number'!$B$2:$B$290,'Line Yield'!$C55)</f>
        <v>0</v>
      </c>
      <c r="AD55" s="9">
        <f>SUMIFS('Job Number'!$Q$2:$Q$290,'Job Number'!$A$2:$A$290,'Line Yield'!AD$1,'Job Number'!$E$2:$E$290,'Line Yield'!$A$54,'Job Number'!$B$2:$B$290,'Line Yield'!$C55)</f>
        <v>0</v>
      </c>
      <c r="AE55" s="9">
        <f>SUMIFS('Job Number'!$Q$2:$Q$290,'Job Number'!$A$2:$A$290,'Line Yield'!AE$1,'Job Number'!$E$2:$E$290,'Line Yield'!$A$54,'Job Number'!$B$2:$B$290,'Line Yield'!$C55)</f>
        <v>0</v>
      </c>
      <c r="AF55" s="9">
        <f>SUMIFS('Job Number'!$Q$2:$Q$290,'Job Number'!$A$2:$A$290,'Line Yield'!AF$1,'Job Number'!$E$2:$E$290,'Line Yield'!$A$54,'Job Number'!$B$2:$B$290,'Line Yield'!$C55)</f>
        <v>0</v>
      </c>
      <c r="AG55" s="9">
        <f>SUMIFS('Job Number'!$Q$2:$Q$290,'Job Number'!$A$2:$A$290,'Line Yield'!AG$1,'Job Number'!$E$2:$E$290,'Line Yield'!$A$54,'Job Number'!$B$2:$B$290,'Line Yield'!$C55)</f>
        <v>0</v>
      </c>
      <c r="AH55" s="9">
        <f>SUMIFS('Job Number'!$Q$2:$Q$290,'Job Number'!$A$2:$A$290,'Line Yield'!AH$1,'Job Number'!$E$2:$E$290,'Line Yield'!$A$54,'Job Number'!$B$2:$B$290,'Line Yield'!$C55)</f>
        <v>0</v>
      </c>
    </row>
    <row r="57" ht="15.75" customHeight="1" spans="1:34">
      <c r="A57" s="294" t="str">
        <f>'Line Output'!A56</f>
        <v>W03-25040029-Y</v>
      </c>
      <c r="B57" s="294" t="str">
        <f>'Line Output'!B56</f>
        <v>28#*2C+24#*2C+AL+D+</v>
      </c>
      <c r="C57" s="6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14.25" customHeight="1" spans="2:34">
      <c r="B58" s="9">
        <f>IFERROR(SUM(D58:AG58)/COUNTIF(D58:AG58,"&gt;0"),0)</f>
        <v>0</v>
      </c>
      <c r="C58" s="10" t="str">
        <f>'Line Output'!C57</f>
        <v>Y01</v>
      </c>
      <c r="D58" s="9">
        <f>SUMIFS('Job Number'!$Q$2:$Q$290,'Job Number'!$A$2:$A$290,'Line Yield'!D$1,'Job Number'!$E$2:$E$290,'Line Yield'!$A$57,'Job Number'!$B$2:$B$290,'Line Yield'!$C58)</f>
        <v>0</v>
      </c>
      <c r="E58" s="9">
        <f>SUMIFS('Job Number'!$Q$2:$Q$290,'Job Number'!$A$2:$A$290,'Line Yield'!E$1,'Job Number'!$E$2:$E$290,'Line Yield'!$A$57,'Job Number'!$B$2:$B$290,'Line Yield'!$C58)</f>
        <v>0</v>
      </c>
      <c r="F58" s="9">
        <f>SUMIFS('Job Number'!$Q$2:$Q$290,'Job Number'!$A$2:$A$290,'Line Yield'!F$1,'Job Number'!$E$2:$E$290,'Line Yield'!$A$57,'Job Number'!$B$2:$B$290,'Line Yield'!$C58)</f>
        <v>0</v>
      </c>
      <c r="G58" s="9">
        <f>SUMIFS('Job Number'!$Q$2:$Q$290,'Job Number'!$A$2:$A$290,'Line Yield'!G$1,'Job Number'!$E$2:$E$290,'Line Yield'!$A$57,'Job Number'!$B$2:$B$290,'Line Yield'!$C58)</f>
        <v>0</v>
      </c>
      <c r="H58" s="9">
        <f>SUMIFS('Job Number'!$Q$2:$Q$290,'Job Number'!$A$2:$A$290,'Line Yield'!H$1,'Job Number'!$E$2:$E$290,'Line Yield'!$A$57,'Job Number'!$B$2:$B$290,'Line Yield'!$C58)</f>
        <v>0</v>
      </c>
      <c r="I58" s="9">
        <f>SUMIFS('Job Number'!$Q$2:$Q$290,'Job Number'!$A$2:$A$290,'Line Yield'!I$1,'Job Number'!$E$2:$E$290,'Line Yield'!$A$57,'Job Number'!$B$2:$B$290,'Line Yield'!$C58)</f>
        <v>0</v>
      </c>
      <c r="J58" s="9">
        <f>SUMIFS('Job Number'!$Q$2:$Q$290,'Job Number'!$A$2:$A$290,'Line Yield'!J$1,'Job Number'!$E$2:$E$290,'Line Yield'!$A$57,'Job Number'!$B$2:$B$290,'Line Yield'!$C58)</f>
        <v>0</v>
      </c>
      <c r="K58" s="9">
        <f>SUMIFS('Job Number'!$Q$2:$Q$290,'Job Number'!$A$2:$A$290,'Line Yield'!K$1,'Job Number'!$E$2:$E$290,'Line Yield'!$A$57,'Job Number'!$B$2:$B$290,'Line Yield'!$C58)</f>
        <v>0</v>
      </c>
      <c r="L58" s="9">
        <f>SUMIFS('Job Number'!$Q$2:$Q$290,'Job Number'!$A$2:$A$290,'Line Yield'!L$1,'Job Number'!$E$2:$E$290,'Line Yield'!$A$57,'Job Number'!$B$2:$B$290,'Line Yield'!$C58)</f>
        <v>0</v>
      </c>
      <c r="M58" s="9">
        <f>SUMIFS('Job Number'!$Q$2:$Q$290,'Job Number'!$A$2:$A$290,'Line Yield'!M$1,'Job Number'!$E$2:$E$290,'Line Yield'!$A$57,'Job Number'!$B$2:$B$290,'Line Yield'!$C58)</f>
        <v>0</v>
      </c>
      <c r="N58" s="9">
        <f>SUMIFS('Job Number'!$Q$2:$Q$290,'Job Number'!$A$2:$A$290,'Line Yield'!N$1,'Job Number'!$E$2:$E$290,'Line Yield'!$A$57,'Job Number'!$B$2:$B$290,'Line Yield'!$C58)</f>
        <v>0</v>
      </c>
      <c r="O58" s="9">
        <f>SUMIFS('Job Number'!$Q$2:$Q$290,'Job Number'!$A$2:$A$290,'Line Yield'!O$1,'Job Number'!$E$2:$E$290,'Line Yield'!$A$57,'Job Number'!$B$2:$B$290,'Line Yield'!$C58)</f>
        <v>0</v>
      </c>
      <c r="P58" s="9">
        <f>SUMIFS('Job Number'!$Q$2:$Q$290,'Job Number'!$A$2:$A$290,'Line Yield'!P$1,'Job Number'!$E$2:$E$290,'Line Yield'!$A$57,'Job Number'!$B$2:$B$290,'Line Yield'!$C58)</f>
        <v>0</v>
      </c>
      <c r="Q58" s="9">
        <f>SUMIFS('Job Number'!$Q$2:$Q$290,'Job Number'!$A$2:$A$290,'Line Yield'!Q$1,'Job Number'!$E$2:$E$290,'Line Yield'!$A$57,'Job Number'!$B$2:$B$290,'Line Yield'!$C58)</f>
        <v>0</v>
      </c>
      <c r="R58" s="9">
        <f>SUMIFS('Job Number'!$Q$2:$Q$290,'Job Number'!$A$2:$A$290,'Line Yield'!R$1,'Job Number'!$E$2:$E$290,'Line Yield'!$A$57,'Job Number'!$B$2:$B$290,'Line Yield'!$C58)</f>
        <v>0</v>
      </c>
      <c r="S58" s="9">
        <f>SUMIFS('Job Number'!$Q$2:$Q$290,'Job Number'!$A$2:$A$290,'Line Yield'!S$1,'Job Number'!$E$2:$E$290,'Line Yield'!$A$57,'Job Number'!$B$2:$B$290,'Line Yield'!$C58)</f>
        <v>0</v>
      </c>
      <c r="T58" s="9">
        <f>SUMIFS('Job Number'!$Q$2:$Q$290,'Job Number'!$A$2:$A$290,'Line Yield'!T$1,'Job Number'!$E$2:$E$290,'Line Yield'!$A$57,'Job Number'!$B$2:$B$290,'Line Yield'!$C58)</f>
        <v>0</v>
      </c>
      <c r="U58" s="9">
        <f>SUMIFS('Job Number'!$Q$2:$Q$290,'Job Number'!$A$2:$A$290,'Line Yield'!U$1,'Job Number'!$E$2:$E$290,'Line Yield'!$A$57,'Job Number'!$B$2:$B$290,'Line Yield'!$C58)</f>
        <v>0</v>
      </c>
      <c r="V58" s="9">
        <f>SUMIFS('Job Number'!$Q$2:$Q$290,'Job Number'!$A$2:$A$290,'Line Yield'!V$1,'Job Number'!$E$2:$E$290,'Line Yield'!$A$57,'Job Number'!$B$2:$B$290,'Line Yield'!$C58)</f>
        <v>0</v>
      </c>
      <c r="W58" s="9">
        <f>SUMIFS('Job Number'!$Q$2:$Q$290,'Job Number'!$A$2:$A$290,'Line Yield'!W$1,'Job Number'!$E$2:$E$290,'Line Yield'!$A$57,'Job Number'!$B$2:$B$290,'Line Yield'!$C58)</f>
        <v>0</v>
      </c>
      <c r="X58" s="9">
        <f>SUMIFS('Job Number'!$Q$2:$Q$290,'Job Number'!$A$2:$A$290,'Line Yield'!X$1,'Job Number'!$E$2:$E$290,'Line Yield'!$A$57,'Job Number'!$B$2:$B$290,'Line Yield'!$C58)</f>
        <v>0</v>
      </c>
      <c r="Y58" s="9">
        <f>SUMIFS('Job Number'!$Q$2:$Q$290,'Job Number'!$A$2:$A$290,'Line Yield'!Y$1,'Job Number'!$E$2:$E$290,'Line Yield'!$A$57,'Job Number'!$B$2:$B$290,'Line Yield'!$C58)</f>
        <v>0</v>
      </c>
      <c r="Z58" s="9">
        <f>SUMIFS('Job Number'!$Q$2:$Q$290,'Job Number'!$A$2:$A$290,'Line Yield'!Z$1,'Job Number'!$E$2:$E$290,'Line Yield'!$A$57,'Job Number'!$B$2:$B$290,'Line Yield'!$C58)</f>
        <v>0</v>
      </c>
      <c r="AA58" s="9">
        <f>SUMIFS('Job Number'!$Q$2:$Q$290,'Job Number'!$A$2:$A$290,'Line Yield'!AA$1,'Job Number'!$E$2:$E$290,'Line Yield'!$A$57,'Job Number'!$B$2:$B$290,'Line Yield'!$C58)</f>
        <v>0</v>
      </c>
      <c r="AB58" s="9">
        <f>SUMIFS('Job Number'!$Q$2:$Q$290,'Job Number'!$A$2:$A$290,'Line Yield'!AB$1,'Job Number'!$E$2:$E$290,'Line Yield'!$A$57,'Job Number'!$B$2:$B$290,'Line Yield'!$C58)</f>
        <v>0</v>
      </c>
      <c r="AC58" s="9">
        <f>SUMIFS('Job Number'!$Q$2:$Q$290,'Job Number'!$A$2:$A$290,'Line Yield'!AC$1,'Job Number'!$E$2:$E$290,'Line Yield'!$A$57,'Job Number'!$B$2:$B$290,'Line Yield'!$C58)</f>
        <v>0</v>
      </c>
      <c r="AD58" s="9">
        <f>SUMIFS('Job Number'!$Q$2:$Q$290,'Job Number'!$A$2:$A$290,'Line Yield'!AD$1,'Job Number'!$E$2:$E$290,'Line Yield'!$A$57,'Job Number'!$B$2:$B$290,'Line Yield'!$C58)</f>
        <v>0</v>
      </c>
      <c r="AE58" s="9">
        <f>SUMIFS('Job Number'!$Q$2:$Q$290,'Job Number'!$A$2:$A$290,'Line Yield'!AE$1,'Job Number'!$E$2:$E$290,'Line Yield'!$A$57,'Job Number'!$B$2:$B$290,'Line Yield'!$C58)</f>
        <v>0</v>
      </c>
      <c r="AF58" s="9">
        <f>SUMIFS('Job Number'!$Q$2:$Q$290,'Job Number'!$A$2:$A$290,'Line Yield'!AF$1,'Job Number'!$E$2:$E$290,'Line Yield'!$A$57,'Job Number'!$B$2:$B$290,'Line Yield'!$C58)</f>
        <v>0</v>
      </c>
      <c r="AG58" s="9">
        <f>SUMIFS('Job Number'!$Q$2:$Q$290,'Job Number'!$A$2:$A$290,'Line Yield'!AG$1,'Job Number'!$E$2:$E$290,'Line Yield'!$A$57,'Job Number'!$B$2:$B$290,'Line Yield'!$C58)</f>
        <v>0</v>
      </c>
      <c r="AH58" s="9">
        <f>SUMIFS('Job Number'!$Q$2:$Q$290,'Job Number'!$A$2:$A$290,'Line Yield'!AH$1,'Job Number'!$E$2:$E$290,'Line Yield'!$A$57,'Job Number'!$B$2:$B$290,'Line Yield'!$C58)</f>
        <v>0</v>
      </c>
    </row>
    <row r="60" ht="15.75" customHeight="1" spans="1:34">
      <c r="A60" s="294" t="str">
        <f>'Line Output'!A59</f>
        <v>W03-25040030-Y</v>
      </c>
      <c r="B60" s="294" t="str">
        <f>'Line Output'!B59</f>
        <v>28#*2C+24#*2C+AL+D+</v>
      </c>
      <c r="C60" s="6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4.25" customHeight="1" spans="2:34">
      <c r="B61" s="9">
        <f>IFERROR(SUM(D61:AG61)/COUNTIF(D61:AG61,"&gt;0"),0)</f>
        <v>0</v>
      </c>
      <c r="C61" s="10" t="str">
        <f>'Line Output'!C60</f>
        <v>Y01</v>
      </c>
      <c r="D61" s="9">
        <f>SUMIFS('Job Number'!$Q$2:$Q$290,'Job Number'!$A$2:$A$290,'Line Yield'!D$1,'Job Number'!$E$2:$E$290,'Line Yield'!$A$60,'Job Number'!$B$2:$B$290,'Line Yield'!$C61)</f>
        <v>0</v>
      </c>
      <c r="E61" s="9">
        <f>SUMIFS('Job Number'!$Q$2:$Q$290,'Job Number'!$A$2:$A$290,'Line Yield'!E$1,'Job Number'!$E$2:$E$290,'Line Yield'!$A$60,'Job Number'!$B$2:$B$290,'Line Yield'!$C61)</f>
        <v>0</v>
      </c>
      <c r="F61" s="9">
        <f>SUMIFS('Job Number'!$Q$2:$Q$290,'Job Number'!$A$2:$A$290,'Line Yield'!F$1,'Job Number'!$E$2:$E$290,'Line Yield'!$A$60,'Job Number'!$B$2:$B$290,'Line Yield'!$C61)</f>
        <v>0</v>
      </c>
      <c r="G61" s="9">
        <f>SUMIFS('Job Number'!$Q$2:$Q$290,'Job Number'!$A$2:$A$290,'Line Yield'!G$1,'Job Number'!$E$2:$E$290,'Line Yield'!$A$60,'Job Number'!$B$2:$B$290,'Line Yield'!$C61)</f>
        <v>0</v>
      </c>
      <c r="H61" s="9">
        <f>SUMIFS('Job Number'!$Q$2:$Q$290,'Job Number'!$A$2:$A$290,'Line Yield'!H$1,'Job Number'!$E$2:$E$290,'Line Yield'!$A$60,'Job Number'!$B$2:$B$290,'Line Yield'!$C61)</f>
        <v>0</v>
      </c>
      <c r="I61" s="9">
        <f>SUMIFS('Job Number'!$Q$2:$Q$290,'Job Number'!$A$2:$A$290,'Line Yield'!I$1,'Job Number'!$E$2:$E$290,'Line Yield'!$A$60,'Job Number'!$B$2:$B$290,'Line Yield'!$C61)</f>
        <v>0</v>
      </c>
      <c r="J61" s="9">
        <f>SUMIFS('Job Number'!$Q$2:$Q$290,'Job Number'!$A$2:$A$290,'Line Yield'!J$1,'Job Number'!$E$2:$E$290,'Line Yield'!$A$60,'Job Number'!$B$2:$B$290,'Line Yield'!$C61)</f>
        <v>0</v>
      </c>
      <c r="K61" s="9">
        <f>SUMIFS('Job Number'!$Q$2:$Q$290,'Job Number'!$A$2:$A$290,'Line Yield'!K$1,'Job Number'!$E$2:$E$290,'Line Yield'!$A$60,'Job Number'!$B$2:$B$290,'Line Yield'!$C61)</f>
        <v>0</v>
      </c>
      <c r="L61" s="9">
        <f>SUMIFS('Job Number'!$Q$2:$Q$290,'Job Number'!$A$2:$A$290,'Line Yield'!L$1,'Job Number'!$E$2:$E$290,'Line Yield'!$A$60,'Job Number'!$B$2:$B$290,'Line Yield'!$C61)</f>
        <v>0</v>
      </c>
      <c r="M61" s="9">
        <f>SUMIFS('Job Number'!$Q$2:$Q$290,'Job Number'!$A$2:$A$290,'Line Yield'!M$1,'Job Number'!$E$2:$E$290,'Line Yield'!$A$60,'Job Number'!$B$2:$B$290,'Line Yield'!$C61)</f>
        <v>0</v>
      </c>
      <c r="N61" s="9">
        <f>SUMIFS('Job Number'!$Q$2:$Q$290,'Job Number'!$A$2:$A$290,'Line Yield'!N$1,'Job Number'!$E$2:$E$290,'Line Yield'!$A$60,'Job Number'!$B$2:$B$290,'Line Yield'!$C61)</f>
        <v>0</v>
      </c>
      <c r="O61" s="9">
        <f>SUMIFS('Job Number'!$Q$2:$Q$290,'Job Number'!$A$2:$A$290,'Line Yield'!O$1,'Job Number'!$E$2:$E$290,'Line Yield'!$A$60,'Job Number'!$B$2:$B$290,'Line Yield'!$C61)</f>
        <v>0</v>
      </c>
      <c r="P61" s="9">
        <f>SUMIFS('Job Number'!$Q$2:$Q$290,'Job Number'!$A$2:$A$290,'Line Yield'!P$1,'Job Number'!$E$2:$E$290,'Line Yield'!$A$60,'Job Number'!$B$2:$B$290,'Line Yield'!$C61)</f>
        <v>0</v>
      </c>
      <c r="Q61" s="9">
        <f>SUMIFS('Job Number'!$Q$2:$Q$290,'Job Number'!$A$2:$A$290,'Line Yield'!Q$1,'Job Number'!$E$2:$E$290,'Line Yield'!$A$60,'Job Number'!$B$2:$B$290,'Line Yield'!$C61)</f>
        <v>0</v>
      </c>
      <c r="R61" s="9">
        <f>SUMIFS('Job Number'!$Q$2:$Q$290,'Job Number'!$A$2:$A$290,'Line Yield'!R$1,'Job Number'!$E$2:$E$290,'Line Yield'!$A$60,'Job Number'!$B$2:$B$290,'Line Yield'!$C61)</f>
        <v>0</v>
      </c>
      <c r="S61" s="9">
        <f>SUMIFS('Job Number'!$Q$2:$Q$290,'Job Number'!$A$2:$A$290,'Line Yield'!S$1,'Job Number'!$E$2:$E$290,'Line Yield'!$A$60,'Job Number'!$B$2:$B$290,'Line Yield'!$C61)</f>
        <v>0</v>
      </c>
      <c r="T61" s="9">
        <f>SUMIFS('Job Number'!$Q$2:$Q$290,'Job Number'!$A$2:$A$290,'Line Yield'!T$1,'Job Number'!$E$2:$E$290,'Line Yield'!$A$60,'Job Number'!$B$2:$B$290,'Line Yield'!$C61)</f>
        <v>0</v>
      </c>
      <c r="U61" s="9">
        <f>SUMIFS('Job Number'!$Q$2:$Q$290,'Job Number'!$A$2:$A$290,'Line Yield'!U$1,'Job Number'!$E$2:$E$290,'Line Yield'!$A$60,'Job Number'!$B$2:$B$290,'Line Yield'!$C61)</f>
        <v>0</v>
      </c>
      <c r="V61" s="9">
        <f>SUMIFS('Job Number'!$Q$2:$Q$290,'Job Number'!$A$2:$A$290,'Line Yield'!V$1,'Job Number'!$E$2:$E$290,'Line Yield'!$A$60,'Job Number'!$B$2:$B$290,'Line Yield'!$C61)</f>
        <v>0</v>
      </c>
      <c r="W61" s="9">
        <f>SUMIFS('Job Number'!$Q$2:$Q$290,'Job Number'!$A$2:$A$290,'Line Yield'!W$1,'Job Number'!$E$2:$E$290,'Line Yield'!$A$60,'Job Number'!$B$2:$B$290,'Line Yield'!$C61)</f>
        <v>0</v>
      </c>
      <c r="X61" s="9">
        <f>SUMIFS('Job Number'!$Q$2:$Q$290,'Job Number'!$A$2:$A$290,'Line Yield'!X$1,'Job Number'!$E$2:$E$290,'Line Yield'!$A$60,'Job Number'!$B$2:$B$290,'Line Yield'!$C61)</f>
        <v>0</v>
      </c>
      <c r="Y61" s="9">
        <f>SUMIFS('Job Number'!$Q$2:$Q$290,'Job Number'!$A$2:$A$290,'Line Yield'!Y$1,'Job Number'!$E$2:$E$290,'Line Yield'!$A$60,'Job Number'!$B$2:$B$290,'Line Yield'!$C61)</f>
        <v>0</v>
      </c>
      <c r="Z61" s="9">
        <f>SUMIFS('Job Number'!$Q$2:$Q$290,'Job Number'!$A$2:$A$290,'Line Yield'!Z$1,'Job Number'!$E$2:$E$290,'Line Yield'!$A$60,'Job Number'!$B$2:$B$290,'Line Yield'!$C61)</f>
        <v>0</v>
      </c>
      <c r="AA61" s="9">
        <f>SUMIFS('Job Number'!$Q$2:$Q$290,'Job Number'!$A$2:$A$290,'Line Yield'!AA$1,'Job Number'!$E$2:$E$290,'Line Yield'!$A$60,'Job Number'!$B$2:$B$290,'Line Yield'!$C61)</f>
        <v>0</v>
      </c>
      <c r="AB61" s="9">
        <f>SUMIFS('Job Number'!$Q$2:$Q$290,'Job Number'!$A$2:$A$290,'Line Yield'!AB$1,'Job Number'!$E$2:$E$290,'Line Yield'!$A$60,'Job Number'!$B$2:$B$290,'Line Yield'!$C61)</f>
        <v>0</v>
      </c>
      <c r="AC61" s="9">
        <f>SUMIFS('Job Number'!$Q$2:$Q$290,'Job Number'!$A$2:$A$290,'Line Yield'!AC$1,'Job Number'!$E$2:$E$290,'Line Yield'!$A$60,'Job Number'!$B$2:$B$290,'Line Yield'!$C61)</f>
        <v>0</v>
      </c>
      <c r="AD61" s="9">
        <f>SUMIFS('Job Number'!$Q$2:$Q$290,'Job Number'!$A$2:$A$290,'Line Yield'!AD$1,'Job Number'!$E$2:$E$290,'Line Yield'!$A$60,'Job Number'!$B$2:$B$290,'Line Yield'!$C61)</f>
        <v>0</v>
      </c>
      <c r="AE61" s="9">
        <f>SUMIFS('Job Number'!$Q$2:$Q$290,'Job Number'!$A$2:$A$290,'Line Yield'!AE$1,'Job Number'!$E$2:$E$290,'Line Yield'!$A$60,'Job Number'!$B$2:$B$290,'Line Yield'!$C61)</f>
        <v>0</v>
      </c>
      <c r="AF61" s="9">
        <f>SUMIFS('Job Number'!$Q$2:$Q$290,'Job Number'!$A$2:$A$290,'Line Yield'!AF$1,'Job Number'!$E$2:$E$290,'Line Yield'!$A$60,'Job Number'!$B$2:$B$290,'Line Yield'!$C61)</f>
        <v>0</v>
      </c>
      <c r="AG61" s="9">
        <f>SUMIFS('Job Number'!$Q$2:$Q$290,'Job Number'!$A$2:$A$290,'Line Yield'!AG$1,'Job Number'!$E$2:$E$290,'Line Yield'!$A$60,'Job Number'!$B$2:$B$290,'Line Yield'!$C61)</f>
        <v>0</v>
      </c>
      <c r="AH61" s="9">
        <f>SUMIFS('Job Number'!$Q$2:$Q$290,'Job Number'!$A$2:$A$290,'Line Yield'!AH$1,'Job Number'!$E$2:$E$290,'Line Yield'!$A$60,'Job Number'!$B$2:$B$290,'Line Yield'!$C61)</f>
        <v>0</v>
      </c>
    </row>
    <row r="63" ht="15.75" customHeight="1" spans="1:34">
      <c r="A63" s="294" t="str">
        <f>'Line Output'!A62</f>
        <v>W03-25040031-Y</v>
      </c>
      <c r="B63" s="294" t="str">
        <f>'Line Output'!B62</f>
        <v>28#*2C+24#*2C+AL+D+</v>
      </c>
      <c r="C63" s="6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14.25" customHeight="1" spans="2:34">
      <c r="B64" s="9">
        <f>IFERROR(SUM(D64:AG64)/COUNTIF(D64:AG64,"&gt;0"),0)</f>
        <v>0</v>
      </c>
      <c r="C64" s="10" t="str">
        <f>'Line Output'!C63</f>
        <v>Y01</v>
      </c>
      <c r="D64" s="9">
        <f>SUMIFS('Job Number'!$Q$2:$Q$290,'Job Number'!$A$2:$A$290,'Line Yield'!D$1,'Job Number'!$E$2:$E$290,'Line Yield'!$A$63,'Job Number'!$B$2:$B$290,'Line Yield'!$C64)</f>
        <v>0</v>
      </c>
      <c r="E64" s="9">
        <f>SUMIFS('Job Number'!$Q$2:$Q$290,'Job Number'!$A$2:$A$290,'Line Yield'!E$1,'Job Number'!$E$2:$E$290,'Line Yield'!$A$63,'Job Number'!$B$2:$B$290,'Line Yield'!$C64)</f>
        <v>0</v>
      </c>
      <c r="F64" s="9">
        <f>SUMIFS('Job Number'!$Q$2:$Q$290,'Job Number'!$A$2:$A$290,'Line Yield'!F$1,'Job Number'!$E$2:$E$290,'Line Yield'!$A$63,'Job Number'!$B$2:$B$290,'Line Yield'!$C64)</f>
        <v>0</v>
      </c>
      <c r="G64" s="9">
        <f>SUMIFS('Job Number'!$Q$2:$Q$290,'Job Number'!$A$2:$A$290,'Line Yield'!G$1,'Job Number'!$E$2:$E$290,'Line Yield'!$A$63,'Job Number'!$B$2:$B$290,'Line Yield'!$C64)</f>
        <v>0</v>
      </c>
      <c r="H64" s="9">
        <f>SUMIFS('Job Number'!$Q$2:$Q$290,'Job Number'!$A$2:$A$290,'Line Yield'!H$1,'Job Number'!$E$2:$E$290,'Line Yield'!$A$63,'Job Number'!$B$2:$B$290,'Line Yield'!$C64)</f>
        <v>0</v>
      </c>
      <c r="I64" s="9">
        <f>SUMIFS('Job Number'!$Q$2:$Q$290,'Job Number'!$A$2:$A$290,'Line Yield'!I$1,'Job Number'!$E$2:$E$290,'Line Yield'!$A$63,'Job Number'!$B$2:$B$290,'Line Yield'!$C64)</f>
        <v>0</v>
      </c>
      <c r="J64" s="9">
        <f>SUMIFS('Job Number'!$Q$2:$Q$290,'Job Number'!$A$2:$A$290,'Line Yield'!J$1,'Job Number'!$E$2:$E$290,'Line Yield'!$A$63,'Job Number'!$B$2:$B$290,'Line Yield'!$C64)</f>
        <v>0</v>
      </c>
      <c r="K64" s="9">
        <f>SUMIFS('Job Number'!$Q$2:$Q$290,'Job Number'!$A$2:$A$290,'Line Yield'!K$1,'Job Number'!$E$2:$E$290,'Line Yield'!$A$63,'Job Number'!$B$2:$B$290,'Line Yield'!$C64)</f>
        <v>0</v>
      </c>
      <c r="L64" s="9">
        <f>SUMIFS('Job Number'!$Q$2:$Q$290,'Job Number'!$A$2:$A$290,'Line Yield'!L$1,'Job Number'!$E$2:$E$290,'Line Yield'!$A$63,'Job Number'!$B$2:$B$290,'Line Yield'!$C64)</f>
        <v>0</v>
      </c>
      <c r="M64" s="9">
        <f>SUMIFS('Job Number'!$Q$2:$Q$290,'Job Number'!$A$2:$A$290,'Line Yield'!M$1,'Job Number'!$E$2:$E$290,'Line Yield'!$A$63,'Job Number'!$B$2:$B$290,'Line Yield'!$C64)</f>
        <v>0</v>
      </c>
      <c r="N64" s="9">
        <f>SUMIFS('Job Number'!$Q$2:$Q$290,'Job Number'!$A$2:$A$290,'Line Yield'!N$1,'Job Number'!$E$2:$E$290,'Line Yield'!$A$63,'Job Number'!$B$2:$B$290,'Line Yield'!$C64)</f>
        <v>0</v>
      </c>
      <c r="O64" s="9">
        <f>SUMIFS('Job Number'!$Q$2:$Q$290,'Job Number'!$A$2:$A$290,'Line Yield'!O$1,'Job Number'!$E$2:$E$290,'Line Yield'!$A$63,'Job Number'!$B$2:$B$290,'Line Yield'!$C64)</f>
        <v>0</v>
      </c>
      <c r="P64" s="9">
        <f>SUMIFS('Job Number'!$Q$2:$Q$290,'Job Number'!$A$2:$A$290,'Line Yield'!P$1,'Job Number'!$E$2:$E$290,'Line Yield'!$A$63,'Job Number'!$B$2:$B$290,'Line Yield'!$C64)</f>
        <v>0</v>
      </c>
      <c r="Q64" s="9">
        <f>SUMIFS('Job Number'!$Q$2:$Q$290,'Job Number'!$A$2:$A$290,'Line Yield'!Q$1,'Job Number'!$E$2:$E$290,'Line Yield'!$A$63,'Job Number'!$B$2:$B$290,'Line Yield'!$C64)</f>
        <v>0</v>
      </c>
      <c r="R64" s="9">
        <f>SUMIFS('Job Number'!$Q$2:$Q$290,'Job Number'!$A$2:$A$290,'Line Yield'!R$1,'Job Number'!$E$2:$E$290,'Line Yield'!$A$63,'Job Number'!$B$2:$B$290,'Line Yield'!$C64)</f>
        <v>0</v>
      </c>
      <c r="S64" s="9">
        <f>SUMIFS('Job Number'!$Q$2:$Q$290,'Job Number'!$A$2:$A$290,'Line Yield'!S$1,'Job Number'!$E$2:$E$290,'Line Yield'!$A$63,'Job Number'!$B$2:$B$290,'Line Yield'!$C64)</f>
        <v>0</v>
      </c>
      <c r="T64" s="9">
        <f>SUMIFS('Job Number'!$Q$2:$Q$290,'Job Number'!$A$2:$A$290,'Line Yield'!T$1,'Job Number'!$E$2:$E$290,'Line Yield'!$A$63,'Job Number'!$B$2:$B$290,'Line Yield'!$C64)</f>
        <v>0</v>
      </c>
      <c r="U64" s="9">
        <f>SUMIFS('Job Number'!$Q$2:$Q$290,'Job Number'!$A$2:$A$290,'Line Yield'!U$1,'Job Number'!$E$2:$E$290,'Line Yield'!$A$63,'Job Number'!$B$2:$B$290,'Line Yield'!$C64)</f>
        <v>0</v>
      </c>
      <c r="V64" s="9">
        <f>SUMIFS('Job Number'!$Q$2:$Q$290,'Job Number'!$A$2:$A$290,'Line Yield'!V$1,'Job Number'!$E$2:$E$290,'Line Yield'!$A$63,'Job Number'!$B$2:$B$290,'Line Yield'!$C64)</f>
        <v>0</v>
      </c>
      <c r="W64" s="9">
        <f>SUMIFS('Job Number'!$Q$2:$Q$290,'Job Number'!$A$2:$A$290,'Line Yield'!W$1,'Job Number'!$E$2:$E$290,'Line Yield'!$A$63,'Job Number'!$B$2:$B$290,'Line Yield'!$C64)</f>
        <v>0</v>
      </c>
      <c r="X64" s="9">
        <f>SUMIFS('Job Number'!$Q$2:$Q$290,'Job Number'!$A$2:$A$290,'Line Yield'!X$1,'Job Number'!$E$2:$E$290,'Line Yield'!$A$63,'Job Number'!$B$2:$B$290,'Line Yield'!$C64)</f>
        <v>0</v>
      </c>
      <c r="Y64" s="9">
        <f>SUMIFS('Job Number'!$Q$2:$Q$290,'Job Number'!$A$2:$A$290,'Line Yield'!Y$1,'Job Number'!$E$2:$E$290,'Line Yield'!$A$63,'Job Number'!$B$2:$B$290,'Line Yield'!$C64)</f>
        <v>0</v>
      </c>
      <c r="Z64" s="9">
        <f>SUMIFS('Job Number'!$Q$2:$Q$290,'Job Number'!$A$2:$A$290,'Line Yield'!Z$1,'Job Number'!$E$2:$E$290,'Line Yield'!$A$63,'Job Number'!$B$2:$B$290,'Line Yield'!$C64)</f>
        <v>0</v>
      </c>
      <c r="AA64" s="9">
        <f>SUMIFS('Job Number'!$Q$2:$Q$290,'Job Number'!$A$2:$A$290,'Line Yield'!AA$1,'Job Number'!$E$2:$E$290,'Line Yield'!$A$63,'Job Number'!$B$2:$B$290,'Line Yield'!$C64)</f>
        <v>0</v>
      </c>
      <c r="AB64" s="9">
        <f>SUMIFS('Job Number'!$Q$2:$Q$290,'Job Number'!$A$2:$A$290,'Line Yield'!AB$1,'Job Number'!$E$2:$E$290,'Line Yield'!$A$63,'Job Number'!$B$2:$B$290,'Line Yield'!$C64)</f>
        <v>0</v>
      </c>
      <c r="AC64" s="9">
        <f>SUMIFS('Job Number'!$Q$2:$Q$290,'Job Number'!$A$2:$A$290,'Line Yield'!AC$1,'Job Number'!$E$2:$E$290,'Line Yield'!$A$63,'Job Number'!$B$2:$B$290,'Line Yield'!$C64)</f>
        <v>0</v>
      </c>
      <c r="AD64" s="9">
        <f>SUMIFS('Job Number'!$Q$2:$Q$290,'Job Number'!$A$2:$A$290,'Line Yield'!AD$1,'Job Number'!$E$2:$E$290,'Line Yield'!$A$63,'Job Number'!$B$2:$B$290,'Line Yield'!$C64)</f>
        <v>0</v>
      </c>
      <c r="AE64" s="9">
        <f>SUMIFS('Job Number'!$Q$2:$Q$290,'Job Number'!$A$2:$A$290,'Line Yield'!AE$1,'Job Number'!$E$2:$E$290,'Line Yield'!$A$63,'Job Number'!$B$2:$B$290,'Line Yield'!$C64)</f>
        <v>0</v>
      </c>
      <c r="AF64" s="9">
        <f>SUMIFS('Job Number'!$Q$2:$Q$290,'Job Number'!$A$2:$A$290,'Line Yield'!AF$1,'Job Number'!$E$2:$E$290,'Line Yield'!$A$63,'Job Number'!$B$2:$B$290,'Line Yield'!$C64)</f>
        <v>0</v>
      </c>
      <c r="AG64" s="9">
        <f>SUMIFS('Job Number'!$Q$2:$Q$290,'Job Number'!$A$2:$A$290,'Line Yield'!AG$1,'Job Number'!$E$2:$E$290,'Line Yield'!$A$63,'Job Number'!$B$2:$B$290,'Line Yield'!$C64)</f>
        <v>0</v>
      </c>
      <c r="AH64" s="9">
        <f>SUMIFS('Job Number'!$Q$2:$Q$290,'Job Number'!$A$2:$A$290,'Line Yield'!AH$1,'Job Number'!$E$2:$E$290,'Line Yield'!$A$63,'Job Number'!$B$2:$B$290,'Line Yield'!$C64)</f>
        <v>0</v>
      </c>
    </row>
    <row r="66" ht="15.75" customHeight="1" spans="1:34">
      <c r="A66" s="294" t="str">
        <f>'Line Output'!A65</f>
        <v>W03-25040032-Y</v>
      </c>
      <c r="B66" s="294" t="str">
        <f>'Line Output'!B65</f>
        <v>28#*2C+24#*2C+AL+D+</v>
      </c>
      <c r="C66" s="6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4.25" customHeight="1" spans="2:34">
      <c r="B67" s="9">
        <f>IFERROR(SUM(D67:AG67)/COUNTIF(D67:AG67,"&gt;0"),0)</f>
        <v>0</v>
      </c>
      <c r="C67" s="10" t="str">
        <f>'Line Output'!C66</f>
        <v>Y01</v>
      </c>
      <c r="D67" s="9">
        <f>SUMIFS('Job Number'!$Q$2:$Q$290,'Job Number'!$A$2:$A$290,'Line Yield'!D$1,'Job Number'!$E$2:$E$290,'Line Yield'!$A$66,'Job Number'!$B$2:$B$290,'Line Yield'!$C67)</f>
        <v>0</v>
      </c>
      <c r="E67" s="9">
        <f>SUMIFS('Job Number'!$Q$2:$Q$290,'Job Number'!$A$2:$A$290,'Line Yield'!E$1,'Job Number'!$E$2:$E$290,'Line Yield'!$A$66,'Job Number'!$B$2:$B$290,'Line Yield'!$C67)</f>
        <v>0</v>
      </c>
      <c r="F67" s="9">
        <f>SUMIFS('Job Number'!$Q$2:$Q$290,'Job Number'!$A$2:$A$290,'Line Yield'!F$1,'Job Number'!$E$2:$E$290,'Line Yield'!$A$66,'Job Number'!$B$2:$B$290,'Line Yield'!$C67)</f>
        <v>0</v>
      </c>
      <c r="G67" s="9">
        <f>SUMIFS('Job Number'!$Q$2:$Q$290,'Job Number'!$A$2:$A$290,'Line Yield'!G$1,'Job Number'!$E$2:$E$290,'Line Yield'!$A$66,'Job Number'!$B$2:$B$290,'Line Yield'!$C67)</f>
        <v>0</v>
      </c>
      <c r="H67" s="9">
        <f>SUMIFS('Job Number'!$Q$2:$Q$290,'Job Number'!$A$2:$A$290,'Line Yield'!H$1,'Job Number'!$E$2:$E$290,'Line Yield'!$A$66,'Job Number'!$B$2:$B$290,'Line Yield'!$C67)</f>
        <v>0</v>
      </c>
      <c r="I67" s="9">
        <f>SUMIFS('Job Number'!$Q$2:$Q$290,'Job Number'!$A$2:$A$290,'Line Yield'!I$1,'Job Number'!$E$2:$E$290,'Line Yield'!$A$66,'Job Number'!$B$2:$B$290,'Line Yield'!$C67)</f>
        <v>0</v>
      </c>
      <c r="J67" s="9">
        <f>SUMIFS('Job Number'!$Q$2:$Q$290,'Job Number'!$A$2:$A$290,'Line Yield'!J$1,'Job Number'!$E$2:$E$290,'Line Yield'!$A$66,'Job Number'!$B$2:$B$290,'Line Yield'!$C67)</f>
        <v>0</v>
      </c>
      <c r="K67" s="9">
        <f>SUMIFS('Job Number'!$Q$2:$Q$290,'Job Number'!$A$2:$A$290,'Line Yield'!K$1,'Job Number'!$E$2:$E$290,'Line Yield'!$A$66,'Job Number'!$B$2:$B$290,'Line Yield'!$C67)</f>
        <v>0</v>
      </c>
      <c r="L67" s="9">
        <f>SUMIFS('Job Number'!$Q$2:$Q$290,'Job Number'!$A$2:$A$290,'Line Yield'!L$1,'Job Number'!$E$2:$E$290,'Line Yield'!$A$66,'Job Number'!$B$2:$B$290,'Line Yield'!$C67)</f>
        <v>0</v>
      </c>
      <c r="M67" s="9">
        <f>SUMIFS('Job Number'!$Q$2:$Q$290,'Job Number'!$A$2:$A$290,'Line Yield'!M$1,'Job Number'!$E$2:$E$290,'Line Yield'!$A$66,'Job Number'!$B$2:$B$290,'Line Yield'!$C67)</f>
        <v>0</v>
      </c>
      <c r="N67" s="9">
        <f>SUMIFS('Job Number'!$Q$2:$Q$290,'Job Number'!$A$2:$A$290,'Line Yield'!N$1,'Job Number'!$E$2:$E$290,'Line Yield'!$A$66,'Job Number'!$B$2:$B$290,'Line Yield'!$C67)</f>
        <v>0</v>
      </c>
      <c r="O67" s="9">
        <f>SUMIFS('Job Number'!$Q$2:$Q$290,'Job Number'!$A$2:$A$290,'Line Yield'!O$1,'Job Number'!$E$2:$E$290,'Line Yield'!$A$66,'Job Number'!$B$2:$B$290,'Line Yield'!$C67)</f>
        <v>0</v>
      </c>
      <c r="P67" s="9">
        <f>SUMIFS('Job Number'!$Q$2:$Q$290,'Job Number'!$A$2:$A$290,'Line Yield'!P$1,'Job Number'!$E$2:$E$290,'Line Yield'!$A$66,'Job Number'!$B$2:$B$290,'Line Yield'!$C67)</f>
        <v>0</v>
      </c>
      <c r="Q67" s="9">
        <f>SUMIFS('Job Number'!$Q$2:$Q$290,'Job Number'!$A$2:$A$290,'Line Yield'!Q$1,'Job Number'!$E$2:$E$290,'Line Yield'!$A$66,'Job Number'!$B$2:$B$290,'Line Yield'!$C67)</f>
        <v>0</v>
      </c>
      <c r="R67" s="9">
        <f>SUMIFS('Job Number'!$Q$2:$Q$290,'Job Number'!$A$2:$A$290,'Line Yield'!R$1,'Job Number'!$E$2:$E$290,'Line Yield'!$A$66,'Job Number'!$B$2:$B$290,'Line Yield'!$C67)</f>
        <v>0</v>
      </c>
      <c r="S67" s="9">
        <f>SUMIFS('Job Number'!$Q$2:$Q$290,'Job Number'!$A$2:$A$290,'Line Yield'!S$1,'Job Number'!$E$2:$E$290,'Line Yield'!$A$66,'Job Number'!$B$2:$B$290,'Line Yield'!$C67)</f>
        <v>0</v>
      </c>
      <c r="T67" s="9">
        <f>SUMIFS('Job Number'!$Q$2:$Q$290,'Job Number'!$A$2:$A$290,'Line Yield'!T$1,'Job Number'!$E$2:$E$290,'Line Yield'!$A$66,'Job Number'!$B$2:$B$290,'Line Yield'!$C67)</f>
        <v>0</v>
      </c>
      <c r="U67" s="9">
        <f>SUMIFS('Job Number'!$Q$2:$Q$290,'Job Number'!$A$2:$A$290,'Line Yield'!U$1,'Job Number'!$E$2:$E$290,'Line Yield'!$A$66,'Job Number'!$B$2:$B$290,'Line Yield'!$C67)</f>
        <v>0</v>
      </c>
      <c r="V67" s="9">
        <f>SUMIFS('Job Number'!$Q$2:$Q$290,'Job Number'!$A$2:$A$290,'Line Yield'!V$1,'Job Number'!$E$2:$E$290,'Line Yield'!$A$66,'Job Number'!$B$2:$B$290,'Line Yield'!$C67)</f>
        <v>0</v>
      </c>
      <c r="W67" s="9">
        <f>SUMIFS('Job Number'!$Q$2:$Q$290,'Job Number'!$A$2:$A$290,'Line Yield'!W$1,'Job Number'!$E$2:$E$290,'Line Yield'!$A$66,'Job Number'!$B$2:$B$290,'Line Yield'!$C67)</f>
        <v>0</v>
      </c>
      <c r="X67" s="9">
        <f>SUMIFS('Job Number'!$Q$2:$Q$290,'Job Number'!$A$2:$A$290,'Line Yield'!X$1,'Job Number'!$E$2:$E$290,'Line Yield'!$A$66,'Job Number'!$B$2:$B$290,'Line Yield'!$C67)</f>
        <v>0</v>
      </c>
      <c r="Y67" s="9">
        <f>SUMIFS('Job Number'!$Q$2:$Q$290,'Job Number'!$A$2:$A$290,'Line Yield'!Y$1,'Job Number'!$E$2:$E$290,'Line Yield'!$A$66,'Job Number'!$B$2:$B$290,'Line Yield'!$C67)</f>
        <v>0</v>
      </c>
      <c r="Z67" s="9">
        <f>SUMIFS('Job Number'!$Q$2:$Q$290,'Job Number'!$A$2:$A$290,'Line Yield'!Z$1,'Job Number'!$E$2:$E$290,'Line Yield'!$A$66,'Job Number'!$B$2:$B$290,'Line Yield'!$C67)</f>
        <v>0</v>
      </c>
      <c r="AA67" s="9">
        <f>SUMIFS('Job Number'!$Q$2:$Q$290,'Job Number'!$A$2:$A$290,'Line Yield'!AA$1,'Job Number'!$E$2:$E$290,'Line Yield'!$A$66,'Job Number'!$B$2:$B$290,'Line Yield'!$C67)</f>
        <v>0</v>
      </c>
      <c r="AB67" s="9">
        <f>SUMIFS('Job Number'!$Q$2:$Q$290,'Job Number'!$A$2:$A$290,'Line Yield'!AB$1,'Job Number'!$E$2:$E$290,'Line Yield'!$A$66,'Job Number'!$B$2:$B$290,'Line Yield'!$C67)</f>
        <v>0</v>
      </c>
      <c r="AC67" s="9">
        <f>SUMIFS('Job Number'!$Q$2:$Q$290,'Job Number'!$A$2:$A$290,'Line Yield'!AC$1,'Job Number'!$E$2:$E$290,'Line Yield'!$A$66,'Job Number'!$B$2:$B$290,'Line Yield'!$C67)</f>
        <v>0</v>
      </c>
      <c r="AD67" s="9">
        <f>SUMIFS('Job Number'!$Q$2:$Q$290,'Job Number'!$A$2:$A$290,'Line Yield'!AD$1,'Job Number'!$E$2:$E$290,'Line Yield'!$A$66,'Job Number'!$B$2:$B$290,'Line Yield'!$C67)</f>
        <v>0</v>
      </c>
      <c r="AE67" s="9">
        <f>SUMIFS('Job Number'!$Q$2:$Q$290,'Job Number'!$A$2:$A$290,'Line Yield'!AE$1,'Job Number'!$E$2:$E$290,'Line Yield'!$A$66,'Job Number'!$B$2:$B$290,'Line Yield'!$C67)</f>
        <v>0</v>
      </c>
      <c r="AF67" s="9">
        <f>SUMIFS('Job Number'!$Q$2:$Q$290,'Job Number'!$A$2:$A$290,'Line Yield'!AF$1,'Job Number'!$E$2:$E$290,'Line Yield'!$A$66,'Job Number'!$B$2:$B$290,'Line Yield'!$C67)</f>
        <v>0</v>
      </c>
      <c r="AG67" s="9">
        <f>SUMIFS('Job Number'!$Q$2:$Q$290,'Job Number'!$A$2:$A$290,'Line Yield'!AG$1,'Job Number'!$E$2:$E$290,'Line Yield'!$A$66,'Job Number'!$B$2:$B$290,'Line Yield'!$C67)</f>
        <v>0</v>
      </c>
      <c r="AH67" s="9">
        <f>SUMIFS('Job Number'!$Q$2:$Q$290,'Job Number'!$A$2:$A$290,'Line Yield'!AH$1,'Job Number'!$E$2:$E$290,'Line Yield'!$A$66,'Job Number'!$B$2:$B$290,'Line Yield'!$C67)</f>
        <v>0</v>
      </c>
    </row>
    <row r="69" ht="15.75" customHeight="1" spans="1:34">
      <c r="A69" s="294" t="str">
        <f>'Line Output'!A68</f>
        <v>W03-25040033-Y</v>
      </c>
      <c r="B69" s="294" t="str">
        <f>'Line Output'!B68</f>
        <v>28#*2C+24#*2C+AL+D+</v>
      </c>
      <c r="C69" s="6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4.25" customHeight="1" spans="2:34">
      <c r="B70" s="9">
        <f>IFERROR(SUM(D70:AG70)/COUNTIF(D70:AG70,"&gt;0"),0)</f>
        <v>0</v>
      </c>
      <c r="C70" s="10" t="str">
        <f>'Line Output'!C69</f>
        <v>Y01</v>
      </c>
      <c r="D70" s="9">
        <f>SUMIFS('Job Number'!$Q$2:$Q$290,'Job Number'!$A$2:$A$290,'Line Yield'!D$1,'Job Number'!$E$2:$E$290,'Line Yield'!$A$69,'Job Number'!$B$2:$B$290,'Line Yield'!$C70)</f>
        <v>0</v>
      </c>
      <c r="E70" s="9">
        <f>SUMIFS('Job Number'!$Q$2:$Q$290,'Job Number'!$A$2:$A$290,'Line Yield'!E$1,'Job Number'!$E$2:$E$290,'Line Yield'!$A$69,'Job Number'!$B$2:$B$290,'Line Yield'!$C70)</f>
        <v>0</v>
      </c>
      <c r="F70" s="9">
        <f>SUMIFS('Job Number'!$Q$2:$Q$290,'Job Number'!$A$2:$A$290,'Line Yield'!F$1,'Job Number'!$E$2:$E$290,'Line Yield'!$A$69,'Job Number'!$B$2:$B$290,'Line Yield'!$C70)</f>
        <v>0</v>
      </c>
      <c r="G70" s="9">
        <f>SUMIFS('Job Number'!$Q$2:$Q$290,'Job Number'!$A$2:$A$290,'Line Yield'!G$1,'Job Number'!$E$2:$E$290,'Line Yield'!$A$69,'Job Number'!$B$2:$B$290,'Line Yield'!$C70)</f>
        <v>0</v>
      </c>
      <c r="H70" s="9">
        <f>SUMIFS('Job Number'!$Q$2:$Q$290,'Job Number'!$A$2:$A$290,'Line Yield'!H$1,'Job Number'!$E$2:$E$290,'Line Yield'!$A$69,'Job Number'!$B$2:$B$290,'Line Yield'!$C70)</f>
        <v>0</v>
      </c>
      <c r="I70" s="9">
        <f>SUMIFS('Job Number'!$Q$2:$Q$290,'Job Number'!$A$2:$A$290,'Line Yield'!I$1,'Job Number'!$E$2:$E$290,'Line Yield'!$A$69,'Job Number'!$B$2:$B$290,'Line Yield'!$C70)</f>
        <v>0</v>
      </c>
      <c r="J70" s="9">
        <f>SUMIFS('Job Number'!$Q$2:$Q$290,'Job Number'!$A$2:$A$290,'Line Yield'!J$1,'Job Number'!$E$2:$E$290,'Line Yield'!$A$69,'Job Number'!$B$2:$B$290,'Line Yield'!$C70)</f>
        <v>0</v>
      </c>
      <c r="K70" s="9">
        <f>SUMIFS('Job Number'!$Q$2:$Q$290,'Job Number'!$A$2:$A$290,'Line Yield'!K$1,'Job Number'!$E$2:$E$290,'Line Yield'!$A$69,'Job Number'!$B$2:$B$290,'Line Yield'!$C70)</f>
        <v>0</v>
      </c>
      <c r="L70" s="9">
        <f>SUMIFS('Job Number'!$Q$2:$Q$290,'Job Number'!$A$2:$A$290,'Line Yield'!L$1,'Job Number'!$E$2:$E$290,'Line Yield'!$A$69,'Job Number'!$B$2:$B$290,'Line Yield'!$C70)</f>
        <v>0</v>
      </c>
      <c r="M70" s="9">
        <f>SUMIFS('Job Number'!$Q$2:$Q$290,'Job Number'!$A$2:$A$290,'Line Yield'!M$1,'Job Number'!$E$2:$E$290,'Line Yield'!$A$69,'Job Number'!$B$2:$B$290,'Line Yield'!$C70)</f>
        <v>0</v>
      </c>
      <c r="N70" s="9">
        <f>SUMIFS('Job Number'!$Q$2:$Q$290,'Job Number'!$A$2:$A$290,'Line Yield'!N$1,'Job Number'!$E$2:$E$290,'Line Yield'!$A$69,'Job Number'!$B$2:$B$290,'Line Yield'!$C70)</f>
        <v>0</v>
      </c>
      <c r="O70" s="9">
        <f>SUMIFS('Job Number'!$Q$2:$Q$290,'Job Number'!$A$2:$A$290,'Line Yield'!O$1,'Job Number'!$E$2:$E$290,'Line Yield'!$A$69,'Job Number'!$B$2:$B$290,'Line Yield'!$C70)</f>
        <v>0</v>
      </c>
      <c r="P70" s="9">
        <f>SUMIFS('Job Number'!$Q$2:$Q$290,'Job Number'!$A$2:$A$290,'Line Yield'!P$1,'Job Number'!$E$2:$E$290,'Line Yield'!$A$69,'Job Number'!$B$2:$B$290,'Line Yield'!$C70)</f>
        <v>0</v>
      </c>
      <c r="Q70" s="9">
        <f>SUMIFS('Job Number'!$Q$2:$Q$290,'Job Number'!$A$2:$A$290,'Line Yield'!Q$1,'Job Number'!$E$2:$E$290,'Line Yield'!$A$69,'Job Number'!$B$2:$B$290,'Line Yield'!$C70)</f>
        <v>0</v>
      </c>
      <c r="R70" s="9">
        <f>SUMIFS('Job Number'!$Q$2:$Q$290,'Job Number'!$A$2:$A$290,'Line Yield'!R$1,'Job Number'!$E$2:$E$290,'Line Yield'!$A$69,'Job Number'!$B$2:$B$290,'Line Yield'!$C70)</f>
        <v>0</v>
      </c>
      <c r="S70" s="9">
        <f>SUMIFS('Job Number'!$Q$2:$Q$290,'Job Number'!$A$2:$A$290,'Line Yield'!S$1,'Job Number'!$E$2:$E$290,'Line Yield'!$A$69,'Job Number'!$B$2:$B$290,'Line Yield'!$C70)</f>
        <v>0</v>
      </c>
      <c r="T70" s="9">
        <f>SUMIFS('Job Number'!$Q$2:$Q$290,'Job Number'!$A$2:$A$290,'Line Yield'!T$1,'Job Number'!$E$2:$E$290,'Line Yield'!$A$69,'Job Number'!$B$2:$B$290,'Line Yield'!$C70)</f>
        <v>0</v>
      </c>
      <c r="U70" s="9">
        <f>SUMIFS('Job Number'!$Q$2:$Q$290,'Job Number'!$A$2:$A$290,'Line Yield'!U$1,'Job Number'!$E$2:$E$290,'Line Yield'!$A$69,'Job Number'!$B$2:$B$290,'Line Yield'!$C70)</f>
        <v>0</v>
      </c>
      <c r="V70" s="9">
        <f>SUMIFS('Job Number'!$Q$2:$Q$290,'Job Number'!$A$2:$A$290,'Line Yield'!V$1,'Job Number'!$E$2:$E$290,'Line Yield'!$A$69,'Job Number'!$B$2:$B$290,'Line Yield'!$C70)</f>
        <v>0</v>
      </c>
      <c r="W70" s="9">
        <f>SUMIFS('Job Number'!$Q$2:$Q$290,'Job Number'!$A$2:$A$290,'Line Yield'!W$1,'Job Number'!$E$2:$E$290,'Line Yield'!$A$69,'Job Number'!$B$2:$B$290,'Line Yield'!$C70)</f>
        <v>0</v>
      </c>
      <c r="X70" s="9">
        <f>SUMIFS('Job Number'!$Q$2:$Q$290,'Job Number'!$A$2:$A$290,'Line Yield'!X$1,'Job Number'!$E$2:$E$290,'Line Yield'!$A$69,'Job Number'!$B$2:$B$290,'Line Yield'!$C70)</f>
        <v>0</v>
      </c>
      <c r="Y70" s="9">
        <f>SUMIFS('Job Number'!$Q$2:$Q$290,'Job Number'!$A$2:$A$290,'Line Yield'!Y$1,'Job Number'!$E$2:$E$290,'Line Yield'!$A$69,'Job Number'!$B$2:$B$290,'Line Yield'!$C70)</f>
        <v>0</v>
      </c>
      <c r="Z70" s="9">
        <f>SUMIFS('Job Number'!$Q$2:$Q$290,'Job Number'!$A$2:$A$290,'Line Yield'!Z$1,'Job Number'!$E$2:$E$290,'Line Yield'!$A$69,'Job Number'!$B$2:$B$290,'Line Yield'!$C70)</f>
        <v>0</v>
      </c>
      <c r="AA70" s="9">
        <f>SUMIFS('Job Number'!$Q$2:$Q$290,'Job Number'!$A$2:$A$290,'Line Yield'!AA$1,'Job Number'!$E$2:$E$290,'Line Yield'!$A$69,'Job Number'!$B$2:$B$290,'Line Yield'!$C70)</f>
        <v>0</v>
      </c>
      <c r="AB70" s="9">
        <f>SUMIFS('Job Number'!$Q$2:$Q$290,'Job Number'!$A$2:$A$290,'Line Yield'!AB$1,'Job Number'!$E$2:$E$290,'Line Yield'!$A$69,'Job Number'!$B$2:$B$290,'Line Yield'!$C70)</f>
        <v>0</v>
      </c>
      <c r="AC70" s="9">
        <f>SUMIFS('Job Number'!$Q$2:$Q$290,'Job Number'!$A$2:$A$290,'Line Yield'!AC$1,'Job Number'!$E$2:$E$290,'Line Yield'!$A$69,'Job Number'!$B$2:$B$290,'Line Yield'!$C70)</f>
        <v>0</v>
      </c>
      <c r="AD70" s="9">
        <f>SUMIFS('Job Number'!$Q$2:$Q$290,'Job Number'!$A$2:$A$290,'Line Yield'!AD$1,'Job Number'!$E$2:$E$290,'Line Yield'!$A$69,'Job Number'!$B$2:$B$290,'Line Yield'!$C70)</f>
        <v>0</v>
      </c>
      <c r="AE70" s="9">
        <f>SUMIFS('Job Number'!$Q$2:$Q$290,'Job Number'!$A$2:$A$290,'Line Yield'!AE$1,'Job Number'!$E$2:$E$290,'Line Yield'!$A$69,'Job Number'!$B$2:$B$290,'Line Yield'!$C70)</f>
        <v>0</v>
      </c>
      <c r="AF70" s="9">
        <f>SUMIFS('Job Number'!$Q$2:$Q$290,'Job Number'!$A$2:$A$290,'Line Yield'!AF$1,'Job Number'!$E$2:$E$290,'Line Yield'!$A$69,'Job Number'!$B$2:$B$290,'Line Yield'!$C70)</f>
        <v>0</v>
      </c>
      <c r="AG70" s="9">
        <f>SUMIFS('Job Number'!$Q$2:$Q$290,'Job Number'!$A$2:$A$290,'Line Yield'!AG$1,'Job Number'!$E$2:$E$290,'Line Yield'!$A$69,'Job Number'!$B$2:$B$290,'Line Yield'!$C70)</f>
        <v>0</v>
      </c>
      <c r="AH70" s="9">
        <f>SUMIFS('Job Number'!$Q$2:$Q$290,'Job Number'!$A$2:$A$290,'Line Yield'!AH$1,'Job Number'!$E$2:$E$290,'Line Yield'!$A$69,'Job Number'!$B$2:$B$290,'Line Yield'!$C70)</f>
        <v>0</v>
      </c>
    </row>
    <row r="72" ht="15.75" customHeight="1" spans="1:34">
      <c r="A72" s="294" t="str">
        <f>'Line Output'!A71</f>
        <v>W03-25040034-Y</v>
      </c>
      <c r="B72" s="294" t="str">
        <f>'Line Output'!B71</f>
        <v>28#*2C+24#*2C+AL+D+</v>
      </c>
      <c r="C72" s="6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14.25" customHeight="1" spans="2:34">
      <c r="B73" s="9">
        <f>IFERROR(SUM(D73:AG73)/COUNTIF(D73:AG73,"&gt;0"),0)</f>
        <v>0</v>
      </c>
      <c r="C73" s="10" t="str">
        <f>'Line Output'!C72</f>
        <v>Y01</v>
      </c>
      <c r="D73" s="9">
        <f>SUMIFS('Job Number'!$Q$2:$Q$290,'Job Number'!$A$2:$A$290,'Line Yield'!D$1,'Job Number'!$E$2:$E$290,'Line Yield'!$A$72,'Job Number'!$B$2:$B$290,'Line Yield'!$C73)</f>
        <v>0</v>
      </c>
      <c r="E73" s="9">
        <f>SUMIFS('Job Number'!$Q$2:$Q$290,'Job Number'!$A$2:$A$290,'Line Yield'!E$1,'Job Number'!$E$2:$E$290,'Line Yield'!$A$72,'Job Number'!$B$2:$B$290,'Line Yield'!$C73)</f>
        <v>0</v>
      </c>
      <c r="F73" s="9">
        <f>SUMIFS('Job Number'!$Q$2:$Q$290,'Job Number'!$A$2:$A$290,'Line Yield'!F$1,'Job Number'!$E$2:$E$290,'Line Yield'!$A$72,'Job Number'!$B$2:$B$290,'Line Yield'!$C73)</f>
        <v>0</v>
      </c>
      <c r="G73" s="9">
        <f>SUMIFS('Job Number'!$Q$2:$Q$290,'Job Number'!$A$2:$A$290,'Line Yield'!G$1,'Job Number'!$E$2:$E$290,'Line Yield'!$A$72,'Job Number'!$B$2:$B$290,'Line Yield'!$C73)</f>
        <v>0</v>
      </c>
      <c r="H73" s="9">
        <f>SUMIFS('Job Number'!$Q$2:$Q$290,'Job Number'!$A$2:$A$290,'Line Yield'!H$1,'Job Number'!$E$2:$E$290,'Line Yield'!$A$72,'Job Number'!$B$2:$B$290,'Line Yield'!$C73)</f>
        <v>0</v>
      </c>
      <c r="I73" s="9">
        <f>SUMIFS('Job Number'!$Q$2:$Q$290,'Job Number'!$A$2:$A$290,'Line Yield'!I$1,'Job Number'!$E$2:$E$290,'Line Yield'!$A$72,'Job Number'!$B$2:$B$290,'Line Yield'!$C73)</f>
        <v>0</v>
      </c>
      <c r="J73" s="9">
        <f>SUMIFS('Job Number'!$Q$2:$Q$290,'Job Number'!$A$2:$A$290,'Line Yield'!J$1,'Job Number'!$E$2:$E$290,'Line Yield'!$A$72,'Job Number'!$B$2:$B$290,'Line Yield'!$C73)</f>
        <v>0</v>
      </c>
      <c r="K73" s="9">
        <f>SUMIFS('Job Number'!$Q$2:$Q$290,'Job Number'!$A$2:$A$290,'Line Yield'!K$1,'Job Number'!$E$2:$E$290,'Line Yield'!$A$72,'Job Number'!$B$2:$B$290,'Line Yield'!$C73)</f>
        <v>0</v>
      </c>
      <c r="L73" s="9">
        <f>SUMIFS('Job Number'!$Q$2:$Q$290,'Job Number'!$A$2:$A$290,'Line Yield'!L$1,'Job Number'!$E$2:$E$290,'Line Yield'!$A$72,'Job Number'!$B$2:$B$290,'Line Yield'!$C73)</f>
        <v>0</v>
      </c>
      <c r="M73" s="9">
        <f>SUMIFS('Job Number'!$Q$2:$Q$290,'Job Number'!$A$2:$A$290,'Line Yield'!M$1,'Job Number'!$E$2:$E$290,'Line Yield'!$A$72,'Job Number'!$B$2:$B$290,'Line Yield'!$C73)</f>
        <v>0</v>
      </c>
      <c r="N73" s="9">
        <f>SUMIFS('Job Number'!$Q$2:$Q$290,'Job Number'!$A$2:$A$290,'Line Yield'!N$1,'Job Number'!$E$2:$E$290,'Line Yield'!$A$72,'Job Number'!$B$2:$B$290,'Line Yield'!$C73)</f>
        <v>0</v>
      </c>
      <c r="O73" s="9">
        <f>SUMIFS('Job Number'!$Q$2:$Q$290,'Job Number'!$A$2:$A$290,'Line Yield'!O$1,'Job Number'!$E$2:$E$290,'Line Yield'!$A$72,'Job Number'!$B$2:$B$290,'Line Yield'!$C73)</f>
        <v>0</v>
      </c>
      <c r="P73" s="9">
        <f>SUMIFS('Job Number'!$Q$2:$Q$290,'Job Number'!$A$2:$A$290,'Line Yield'!P$1,'Job Number'!$E$2:$E$290,'Line Yield'!$A$72,'Job Number'!$B$2:$B$290,'Line Yield'!$C73)</f>
        <v>0</v>
      </c>
      <c r="Q73" s="9">
        <f>SUMIFS('Job Number'!$Q$2:$Q$290,'Job Number'!$A$2:$A$290,'Line Yield'!Q$1,'Job Number'!$E$2:$E$290,'Line Yield'!$A$72,'Job Number'!$B$2:$B$290,'Line Yield'!$C73)</f>
        <v>0</v>
      </c>
      <c r="R73" s="9">
        <f>SUMIFS('Job Number'!$Q$2:$Q$290,'Job Number'!$A$2:$A$290,'Line Yield'!R$1,'Job Number'!$E$2:$E$290,'Line Yield'!$A$72,'Job Number'!$B$2:$B$290,'Line Yield'!$C73)</f>
        <v>0</v>
      </c>
      <c r="S73" s="9">
        <f>SUMIFS('Job Number'!$Q$2:$Q$290,'Job Number'!$A$2:$A$290,'Line Yield'!S$1,'Job Number'!$E$2:$E$290,'Line Yield'!$A$72,'Job Number'!$B$2:$B$290,'Line Yield'!$C73)</f>
        <v>0</v>
      </c>
      <c r="T73" s="9">
        <f>SUMIFS('Job Number'!$Q$2:$Q$290,'Job Number'!$A$2:$A$290,'Line Yield'!T$1,'Job Number'!$E$2:$E$290,'Line Yield'!$A$72,'Job Number'!$B$2:$B$290,'Line Yield'!$C73)</f>
        <v>0</v>
      </c>
      <c r="U73" s="9">
        <f>SUMIFS('Job Number'!$Q$2:$Q$290,'Job Number'!$A$2:$A$290,'Line Yield'!U$1,'Job Number'!$E$2:$E$290,'Line Yield'!$A$72,'Job Number'!$B$2:$B$290,'Line Yield'!$C73)</f>
        <v>0</v>
      </c>
      <c r="V73" s="9">
        <f>SUMIFS('Job Number'!$Q$2:$Q$290,'Job Number'!$A$2:$A$290,'Line Yield'!V$1,'Job Number'!$E$2:$E$290,'Line Yield'!$A$72,'Job Number'!$B$2:$B$290,'Line Yield'!$C73)</f>
        <v>0</v>
      </c>
      <c r="W73" s="9">
        <f>SUMIFS('Job Number'!$Q$2:$Q$290,'Job Number'!$A$2:$A$290,'Line Yield'!W$1,'Job Number'!$E$2:$E$290,'Line Yield'!$A$72,'Job Number'!$B$2:$B$290,'Line Yield'!$C73)</f>
        <v>0</v>
      </c>
      <c r="X73" s="9">
        <f>SUMIFS('Job Number'!$Q$2:$Q$290,'Job Number'!$A$2:$A$290,'Line Yield'!X$1,'Job Number'!$E$2:$E$290,'Line Yield'!$A$72,'Job Number'!$B$2:$B$290,'Line Yield'!$C73)</f>
        <v>0</v>
      </c>
      <c r="Y73" s="9">
        <f>SUMIFS('Job Number'!$Q$2:$Q$290,'Job Number'!$A$2:$A$290,'Line Yield'!Y$1,'Job Number'!$E$2:$E$290,'Line Yield'!$A$72,'Job Number'!$B$2:$B$290,'Line Yield'!$C73)</f>
        <v>0</v>
      </c>
      <c r="Z73" s="9">
        <f>SUMIFS('Job Number'!$Q$2:$Q$290,'Job Number'!$A$2:$A$290,'Line Yield'!Z$1,'Job Number'!$E$2:$E$290,'Line Yield'!$A$72,'Job Number'!$B$2:$B$290,'Line Yield'!$C73)</f>
        <v>0</v>
      </c>
      <c r="AA73" s="9">
        <f>SUMIFS('Job Number'!$Q$2:$Q$290,'Job Number'!$A$2:$A$290,'Line Yield'!AA$1,'Job Number'!$E$2:$E$290,'Line Yield'!$A$72,'Job Number'!$B$2:$B$290,'Line Yield'!$C73)</f>
        <v>0</v>
      </c>
      <c r="AB73" s="9">
        <f>SUMIFS('Job Number'!$Q$2:$Q$290,'Job Number'!$A$2:$A$290,'Line Yield'!AB$1,'Job Number'!$E$2:$E$290,'Line Yield'!$A$72,'Job Number'!$B$2:$B$290,'Line Yield'!$C73)</f>
        <v>0</v>
      </c>
      <c r="AC73" s="9">
        <f>SUMIFS('Job Number'!$Q$2:$Q$290,'Job Number'!$A$2:$A$290,'Line Yield'!AC$1,'Job Number'!$E$2:$E$290,'Line Yield'!$A$72,'Job Number'!$B$2:$B$290,'Line Yield'!$C73)</f>
        <v>0</v>
      </c>
      <c r="AD73" s="9">
        <f>SUMIFS('Job Number'!$Q$2:$Q$290,'Job Number'!$A$2:$A$290,'Line Yield'!AD$1,'Job Number'!$E$2:$E$290,'Line Yield'!$A$72,'Job Number'!$B$2:$B$290,'Line Yield'!$C73)</f>
        <v>0</v>
      </c>
      <c r="AE73" s="9">
        <f>SUMIFS('Job Number'!$Q$2:$Q$290,'Job Number'!$A$2:$A$290,'Line Yield'!AE$1,'Job Number'!$E$2:$E$290,'Line Yield'!$A$72,'Job Number'!$B$2:$B$290,'Line Yield'!$C73)</f>
        <v>0</v>
      </c>
      <c r="AF73" s="9">
        <f>SUMIFS('Job Number'!$Q$2:$Q$290,'Job Number'!$A$2:$A$290,'Line Yield'!AF$1,'Job Number'!$E$2:$E$290,'Line Yield'!$A$72,'Job Number'!$B$2:$B$290,'Line Yield'!$C73)</f>
        <v>0</v>
      </c>
      <c r="AG73" s="9">
        <f>SUMIFS('Job Number'!$Q$2:$Q$290,'Job Number'!$A$2:$A$290,'Line Yield'!AG$1,'Job Number'!$E$2:$E$290,'Line Yield'!$A$72,'Job Number'!$B$2:$B$290,'Line Yield'!$C73)</f>
        <v>0</v>
      </c>
      <c r="AH73" s="9">
        <f>SUMIFS('Job Number'!$Q$2:$Q$290,'Job Number'!$A$2:$A$290,'Line Yield'!AH$1,'Job Number'!$E$2:$E$290,'Line Yield'!$A$72,'Job Number'!$B$2:$B$290,'Line Yield'!$C73)</f>
        <v>0</v>
      </c>
    </row>
    <row r="75" ht="15.75" customHeight="1" spans="1:34">
      <c r="A75" s="294" t="str">
        <f>'Line Output'!A74</f>
        <v>W03-25040035-Y</v>
      </c>
      <c r="B75" s="294" t="str">
        <f>'Line Output'!B74</f>
        <v>28#*2C+24#*2C+AL+D+</v>
      </c>
      <c r="C75" s="6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ht="14.25" customHeight="1" spans="2:34">
      <c r="B76" s="9">
        <f>IFERROR(SUM(D76:AG76)/COUNTIF(D76:AG76,"&gt;0"),0)</f>
        <v>0</v>
      </c>
      <c r="C76" s="10" t="str">
        <f>'Line Output'!C75</f>
        <v>Y01</v>
      </c>
      <c r="D76" s="9">
        <f>SUMIFS('Job Number'!$Q$2:$Q$290,'Job Number'!$A$2:$A$290,'Line Yield'!D$1,'Job Number'!$E$2:$E$290,'Line Yield'!$A$75,'Job Number'!$B$2:$B$290,'Line Yield'!$C76)</f>
        <v>0</v>
      </c>
      <c r="E76" s="9">
        <f>SUMIFS('Job Number'!$Q$2:$Q$290,'Job Number'!$A$2:$A$290,'Line Yield'!E$1,'Job Number'!$E$2:$E$290,'Line Yield'!$A$75,'Job Number'!$B$2:$B$290,'Line Yield'!$C76)</f>
        <v>0</v>
      </c>
      <c r="F76" s="9">
        <f>SUMIFS('Job Number'!$Q$2:$Q$290,'Job Number'!$A$2:$A$290,'Line Yield'!F$1,'Job Number'!$E$2:$E$290,'Line Yield'!$A$75,'Job Number'!$B$2:$B$290,'Line Yield'!$C76)</f>
        <v>0</v>
      </c>
      <c r="G76" s="9">
        <f>SUMIFS('Job Number'!$Q$2:$Q$290,'Job Number'!$A$2:$A$290,'Line Yield'!G$1,'Job Number'!$E$2:$E$290,'Line Yield'!$A$75,'Job Number'!$B$2:$B$290,'Line Yield'!$C76)</f>
        <v>0</v>
      </c>
      <c r="H76" s="9">
        <f>SUMIFS('Job Number'!$Q$2:$Q$290,'Job Number'!$A$2:$A$290,'Line Yield'!H$1,'Job Number'!$E$2:$E$290,'Line Yield'!$A$75,'Job Number'!$B$2:$B$290,'Line Yield'!$C76)</f>
        <v>0</v>
      </c>
      <c r="I76" s="9">
        <f>SUMIFS('Job Number'!$Q$2:$Q$290,'Job Number'!$A$2:$A$290,'Line Yield'!I$1,'Job Number'!$E$2:$E$290,'Line Yield'!$A$75,'Job Number'!$B$2:$B$290,'Line Yield'!$C76)</f>
        <v>0</v>
      </c>
      <c r="J76" s="9">
        <f>SUMIFS('Job Number'!$Q$2:$Q$290,'Job Number'!$A$2:$A$290,'Line Yield'!J$1,'Job Number'!$E$2:$E$290,'Line Yield'!$A$75,'Job Number'!$B$2:$B$290,'Line Yield'!$C76)</f>
        <v>0</v>
      </c>
      <c r="K76" s="9">
        <f>SUMIFS('Job Number'!$Q$2:$Q$290,'Job Number'!$A$2:$A$290,'Line Yield'!K$1,'Job Number'!$E$2:$E$290,'Line Yield'!$A$75,'Job Number'!$B$2:$B$290,'Line Yield'!$C76)</f>
        <v>0</v>
      </c>
      <c r="L76" s="9">
        <f>SUMIFS('Job Number'!$Q$2:$Q$290,'Job Number'!$A$2:$A$290,'Line Yield'!L$1,'Job Number'!$E$2:$E$290,'Line Yield'!$A$75,'Job Number'!$B$2:$B$290,'Line Yield'!$C76)</f>
        <v>0</v>
      </c>
      <c r="M76" s="9">
        <f>SUMIFS('Job Number'!$Q$2:$Q$290,'Job Number'!$A$2:$A$290,'Line Yield'!M$1,'Job Number'!$E$2:$E$290,'Line Yield'!$A$75,'Job Number'!$B$2:$B$290,'Line Yield'!$C76)</f>
        <v>0</v>
      </c>
      <c r="N76" s="9">
        <f>SUMIFS('Job Number'!$Q$2:$Q$290,'Job Number'!$A$2:$A$290,'Line Yield'!N$1,'Job Number'!$E$2:$E$290,'Line Yield'!$A$75,'Job Number'!$B$2:$B$290,'Line Yield'!$C76)</f>
        <v>0</v>
      </c>
      <c r="O76" s="9">
        <f>SUMIFS('Job Number'!$Q$2:$Q$290,'Job Number'!$A$2:$A$290,'Line Yield'!O$1,'Job Number'!$E$2:$E$290,'Line Yield'!$A$75,'Job Number'!$B$2:$B$290,'Line Yield'!$C76)</f>
        <v>0</v>
      </c>
      <c r="P76" s="9">
        <f>SUMIFS('Job Number'!$Q$2:$Q$290,'Job Number'!$A$2:$A$290,'Line Yield'!P$1,'Job Number'!$E$2:$E$290,'Line Yield'!$A$75,'Job Number'!$B$2:$B$290,'Line Yield'!$C76)</f>
        <v>0</v>
      </c>
      <c r="Q76" s="9">
        <f>SUMIFS('Job Number'!$Q$2:$Q$290,'Job Number'!$A$2:$A$290,'Line Yield'!Q$1,'Job Number'!$E$2:$E$290,'Line Yield'!$A$75,'Job Number'!$B$2:$B$290,'Line Yield'!$C76)</f>
        <v>0</v>
      </c>
      <c r="R76" s="9">
        <f>SUMIFS('Job Number'!$Q$2:$Q$290,'Job Number'!$A$2:$A$290,'Line Yield'!R$1,'Job Number'!$E$2:$E$290,'Line Yield'!$A$75,'Job Number'!$B$2:$B$290,'Line Yield'!$C76)</f>
        <v>0</v>
      </c>
      <c r="S76" s="9">
        <f>SUMIFS('Job Number'!$Q$2:$Q$290,'Job Number'!$A$2:$A$290,'Line Yield'!S$1,'Job Number'!$E$2:$E$290,'Line Yield'!$A$75,'Job Number'!$B$2:$B$290,'Line Yield'!$C76)</f>
        <v>0</v>
      </c>
      <c r="T76" s="9">
        <f>SUMIFS('Job Number'!$Q$2:$Q$290,'Job Number'!$A$2:$A$290,'Line Yield'!T$1,'Job Number'!$E$2:$E$290,'Line Yield'!$A$75,'Job Number'!$B$2:$B$290,'Line Yield'!$C76)</f>
        <v>0</v>
      </c>
      <c r="U76" s="9">
        <f>SUMIFS('Job Number'!$Q$2:$Q$290,'Job Number'!$A$2:$A$290,'Line Yield'!U$1,'Job Number'!$E$2:$E$290,'Line Yield'!$A$75,'Job Number'!$B$2:$B$290,'Line Yield'!$C76)</f>
        <v>0</v>
      </c>
      <c r="V76" s="9">
        <f>SUMIFS('Job Number'!$Q$2:$Q$290,'Job Number'!$A$2:$A$290,'Line Yield'!V$1,'Job Number'!$E$2:$E$290,'Line Yield'!$A$75,'Job Number'!$B$2:$B$290,'Line Yield'!$C76)</f>
        <v>0</v>
      </c>
      <c r="W76" s="9">
        <f>SUMIFS('Job Number'!$Q$2:$Q$290,'Job Number'!$A$2:$A$290,'Line Yield'!W$1,'Job Number'!$E$2:$E$290,'Line Yield'!$A$75,'Job Number'!$B$2:$B$290,'Line Yield'!$C76)</f>
        <v>0</v>
      </c>
      <c r="X76" s="9">
        <f>SUMIFS('Job Number'!$Q$2:$Q$290,'Job Number'!$A$2:$A$290,'Line Yield'!X$1,'Job Number'!$E$2:$E$290,'Line Yield'!$A$75,'Job Number'!$B$2:$B$290,'Line Yield'!$C76)</f>
        <v>0</v>
      </c>
      <c r="Y76" s="9">
        <f>SUMIFS('Job Number'!$Q$2:$Q$290,'Job Number'!$A$2:$A$290,'Line Yield'!Y$1,'Job Number'!$E$2:$E$290,'Line Yield'!$A$75,'Job Number'!$B$2:$B$290,'Line Yield'!$C76)</f>
        <v>0</v>
      </c>
      <c r="Z76" s="9">
        <f>SUMIFS('Job Number'!$Q$2:$Q$290,'Job Number'!$A$2:$A$290,'Line Yield'!Z$1,'Job Number'!$E$2:$E$290,'Line Yield'!$A$75,'Job Number'!$B$2:$B$290,'Line Yield'!$C76)</f>
        <v>0</v>
      </c>
      <c r="AA76" s="9">
        <f>SUMIFS('Job Number'!$Q$2:$Q$290,'Job Number'!$A$2:$A$290,'Line Yield'!AA$1,'Job Number'!$E$2:$E$290,'Line Yield'!$A$75,'Job Number'!$B$2:$B$290,'Line Yield'!$C76)</f>
        <v>0</v>
      </c>
      <c r="AB76" s="9">
        <f>SUMIFS('Job Number'!$Q$2:$Q$290,'Job Number'!$A$2:$A$290,'Line Yield'!AB$1,'Job Number'!$E$2:$E$290,'Line Yield'!$A$75,'Job Number'!$B$2:$B$290,'Line Yield'!$C76)</f>
        <v>0</v>
      </c>
      <c r="AC76" s="9">
        <f>SUMIFS('Job Number'!$Q$2:$Q$290,'Job Number'!$A$2:$A$290,'Line Yield'!AC$1,'Job Number'!$E$2:$E$290,'Line Yield'!$A$75,'Job Number'!$B$2:$B$290,'Line Yield'!$C76)</f>
        <v>0</v>
      </c>
      <c r="AD76" s="9">
        <f>SUMIFS('Job Number'!$Q$2:$Q$290,'Job Number'!$A$2:$A$290,'Line Yield'!AD$1,'Job Number'!$E$2:$E$290,'Line Yield'!$A$75,'Job Number'!$B$2:$B$290,'Line Yield'!$C76)</f>
        <v>0</v>
      </c>
      <c r="AE76" s="9">
        <f>SUMIFS('Job Number'!$Q$2:$Q$290,'Job Number'!$A$2:$A$290,'Line Yield'!AE$1,'Job Number'!$E$2:$E$290,'Line Yield'!$A$75,'Job Number'!$B$2:$B$290,'Line Yield'!$C76)</f>
        <v>0</v>
      </c>
      <c r="AF76" s="9">
        <f>SUMIFS('Job Number'!$Q$2:$Q$290,'Job Number'!$A$2:$A$290,'Line Yield'!AF$1,'Job Number'!$E$2:$E$290,'Line Yield'!$A$75,'Job Number'!$B$2:$B$290,'Line Yield'!$C76)</f>
        <v>0</v>
      </c>
      <c r="AG76" s="9">
        <f>SUMIFS('Job Number'!$Q$2:$Q$290,'Job Number'!$A$2:$A$290,'Line Yield'!AG$1,'Job Number'!$E$2:$E$290,'Line Yield'!$A$75,'Job Number'!$B$2:$B$290,'Line Yield'!$C76)</f>
        <v>0</v>
      </c>
      <c r="AH76" s="9">
        <f>SUMIFS('Job Number'!$Q$2:$Q$290,'Job Number'!$A$2:$A$290,'Line Yield'!AH$1,'Job Number'!$E$2:$E$290,'Line Yield'!$A$75,'Job Number'!$B$2:$B$290,'Line Yield'!$C76)</f>
        <v>0</v>
      </c>
    </row>
    <row r="78" ht="15.75" customHeight="1" spans="1:34">
      <c r="A78" s="294" t="str">
        <f>'Line Output'!A77</f>
        <v>W03-25040036-Y</v>
      </c>
      <c r="B78" s="294" t="str">
        <f>'Line Output'!B77</f>
        <v>28#*2C+28#*2C+AL+D+</v>
      </c>
      <c r="C78" s="6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14.25" customHeight="1" spans="2:34">
      <c r="B79" s="9">
        <f>IFERROR(SUM(D79:AG79)/COUNTIF(D79:AG79,"&gt;0"),0)</f>
        <v>0</v>
      </c>
      <c r="C79" s="10" t="str">
        <f>'Line Output'!C78</f>
        <v>Y01</v>
      </c>
      <c r="D79" s="9">
        <f>SUMIFS('Job Number'!$Q$2:$Q$290,'Job Number'!$A$2:$A$290,'Line Yield'!D$1,'Job Number'!$E$2:$E$290,'Line Yield'!$A$78,'Job Number'!$B$2:$B$290,'Line Yield'!$C79)</f>
        <v>0</v>
      </c>
      <c r="E79" s="9">
        <f>SUMIFS('Job Number'!$Q$2:$Q$290,'Job Number'!$A$2:$A$290,'Line Yield'!E$1,'Job Number'!$E$2:$E$290,'Line Yield'!$A$78,'Job Number'!$B$2:$B$290,'Line Yield'!$C79)</f>
        <v>0</v>
      </c>
      <c r="F79" s="9">
        <f>SUMIFS('Job Number'!$Q$2:$Q$290,'Job Number'!$A$2:$A$290,'Line Yield'!F$1,'Job Number'!$E$2:$E$290,'Line Yield'!$A$78,'Job Number'!$B$2:$B$290,'Line Yield'!$C79)</f>
        <v>0</v>
      </c>
      <c r="G79" s="9">
        <f>SUMIFS('Job Number'!$Q$2:$Q$290,'Job Number'!$A$2:$A$290,'Line Yield'!G$1,'Job Number'!$E$2:$E$290,'Line Yield'!$A$78,'Job Number'!$B$2:$B$290,'Line Yield'!$C79)</f>
        <v>0</v>
      </c>
      <c r="H79" s="9">
        <f>SUMIFS('Job Number'!$Q$2:$Q$290,'Job Number'!$A$2:$A$290,'Line Yield'!H$1,'Job Number'!$E$2:$E$290,'Line Yield'!$A$78,'Job Number'!$B$2:$B$290,'Line Yield'!$C79)</f>
        <v>0</v>
      </c>
      <c r="I79" s="9">
        <f>SUMIFS('Job Number'!$Q$2:$Q$290,'Job Number'!$A$2:$A$290,'Line Yield'!I$1,'Job Number'!$E$2:$E$290,'Line Yield'!$A$78,'Job Number'!$B$2:$B$290,'Line Yield'!$C79)</f>
        <v>0</v>
      </c>
      <c r="J79" s="9">
        <f>SUMIFS('Job Number'!$Q$2:$Q$290,'Job Number'!$A$2:$A$290,'Line Yield'!J$1,'Job Number'!$E$2:$E$290,'Line Yield'!$A$78,'Job Number'!$B$2:$B$290,'Line Yield'!$C79)</f>
        <v>0</v>
      </c>
      <c r="K79" s="9">
        <f>SUMIFS('Job Number'!$Q$2:$Q$290,'Job Number'!$A$2:$A$290,'Line Yield'!K$1,'Job Number'!$E$2:$E$290,'Line Yield'!$A$78,'Job Number'!$B$2:$B$290,'Line Yield'!$C79)</f>
        <v>0</v>
      </c>
      <c r="L79" s="9">
        <f>SUMIFS('Job Number'!$Q$2:$Q$290,'Job Number'!$A$2:$A$290,'Line Yield'!L$1,'Job Number'!$E$2:$E$290,'Line Yield'!$A$78,'Job Number'!$B$2:$B$290,'Line Yield'!$C79)</f>
        <v>0</v>
      </c>
      <c r="M79" s="9">
        <f>SUMIFS('Job Number'!$Q$2:$Q$290,'Job Number'!$A$2:$A$290,'Line Yield'!M$1,'Job Number'!$E$2:$E$290,'Line Yield'!$A$78,'Job Number'!$B$2:$B$290,'Line Yield'!$C79)</f>
        <v>0</v>
      </c>
      <c r="N79" s="9">
        <f>SUMIFS('Job Number'!$Q$2:$Q$290,'Job Number'!$A$2:$A$290,'Line Yield'!N$1,'Job Number'!$E$2:$E$290,'Line Yield'!$A$78,'Job Number'!$B$2:$B$290,'Line Yield'!$C79)</f>
        <v>0</v>
      </c>
      <c r="O79" s="9">
        <f>SUMIFS('Job Number'!$Q$2:$Q$290,'Job Number'!$A$2:$A$290,'Line Yield'!O$1,'Job Number'!$E$2:$E$290,'Line Yield'!$A$78,'Job Number'!$B$2:$B$290,'Line Yield'!$C79)</f>
        <v>0</v>
      </c>
      <c r="P79" s="9">
        <f>SUMIFS('Job Number'!$Q$2:$Q$290,'Job Number'!$A$2:$A$290,'Line Yield'!P$1,'Job Number'!$E$2:$E$290,'Line Yield'!$A$78,'Job Number'!$B$2:$B$290,'Line Yield'!$C79)</f>
        <v>0</v>
      </c>
      <c r="Q79" s="9">
        <f>SUMIFS('Job Number'!$Q$2:$Q$290,'Job Number'!$A$2:$A$290,'Line Yield'!Q$1,'Job Number'!$E$2:$E$290,'Line Yield'!$A$78,'Job Number'!$B$2:$B$290,'Line Yield'!$C79)</f>
        <v>0</v>
      </c>
      <c r="R79" s="9">
        <f>SUMIFS('Job Number'!$Q$2:$Q$290,'Job Number'!$A$2:$A$290,'Line Yield'!R$1,'Job Number'!$E$2:$E$290,'Line Yield'!$A$78,'Job Number'!$B$2:$B$290,'Line Yield'!$C79)</f>
        <v>0</v>
      </c>
      <c r="S79" s="9">
        <f>SUMIFS('Job Number'!$Q$2:$Q$290,'Job Number'!$A$2:$A$290,'Line Yield'!S$1,'Job Number'!$E$2:$E$290,'Line Yield'!$A$78,'Job Number'!$B$2:$B$290,'Line Yield'!$C79)</f>
        <v>0</v>
      </c>
      <c r="T79" s="9">
        <f>SUMIFS('Job Number'!$Q$2:$Q$290,'Job Number'!$A$2:$A$290,'Line Yield'!T$1,'Job Number'!$E$2:$E$290,'Line Yield'!$A$78,'Job Number'!$B$2:$B$290,'Line Yield'!$C79)</f>
        <v>0</v>
      </c>
      <c r="U79" s="9">
        <f>SUMIFS('Job Number'!$Q$2:$Q$290,'Job Number'!$A$2:$A$290,'Line Yield'!U$1,'Job Number'!$E$2:$E$290,'Line Yield'!$A$78,'Job Number'!$B$2:$B$290,'Line Yield'!$C79)</f>
        <v>0</v>
      </c>
      <c r="V79" s="9">
        <f>SUMIFS('Job Number'!$Q$2:$Q$290,'Job Number'!$A$2:$A$290,'Line Yield'!V$1,'Job Number'!$E$2:$E$290,'Line Yield'!$A$78,'Job Number'!$B$2:$B$290,'Line Yield'!$C79)</f>
        <v>0</v>
      </c>
      <c r="W79" s="9">
        <f>SUMIFS('Job Number'!$Q$2:$Q$290,'Job Number'!$A$2:$A$290,'Line Yield'!W$1,'Job Number'!$E$2:$E$290,'Line Yield'!$A$78,'Job Number'!$B$2:$B$290,'Line Yield'!$C79)</f>
        <v>0</v>
      </c>
      <c r="X79" s="9">
        <f>SUMIFS('Job Number'!$Q$2:$Q$290,'Job Number'!$A$2:$A$290,'Line Yield'!X$1,'Job Number'!$E$2:$E$290,'Line Yield'!$A$78,'Job Number'!$B$2:$B$290,'Line Yield'!$C79)</f>
        <v>0</v>
      </c>
      <c r="Y79" s="9">
        <f>SUMIFS('Job Number'!$Q$2:$Q$290,'Job Number'!$A$2:$A$290,'Line Yield'!Y$1,'Job Number'!$E$2:$E$290,'Line Yield'!$A$78,'Job Number'!$B$2:$B$290,'Line Yield'!$C79)</f>
        <v>0</v>
      </c>
      <c r="Z79" s="9">
        <f>SUMIFS('Job Number'!$Q$2:$Q$290,'Job Number'!$A$2:$A$290,'Line Yield'!Z$1,'Job Number'!$E$2:$E$290,'Line Yield'!$A$78,'Job Number'!$B$2:$B$290,'Line Yield'!$C79)</f>
        <v>0</v>
      </c>
      <c r="AA79" s="9">
        <f>SUMIFS('Job Number'!$Q$2:$Q$290,'Job Number'!$A$2:$A$290,'Line Yield'!AA$1,'Job Number'!$E$2:$E$290,'Line Yield'!$A$78,'Job Number'!$B$2:$B$290,'Line Yield'!$C79)</f>
        <v>0</v>
      </c>
      <c r="AB79" s="9">
        <f>SUMIFS('Job Number'!$Q$2:$Q$290,'Job Number'!$A$2:$A$290,'Line Yield'!AB$1,'Job Number'!$E$2:$E$290,'Line Yield'!$A$78,'Job Number'!$B$2:$B$290,'Line Yield'!$C79)</f>
        <v>0</v>
      </c>
      <c r="AC79" s="9">
        <f>SUMIFS('Job Number'!$Q$2:$Q$290,'Job Number'!$A$2:$A$290,'Line Yield'!AC$1,'Job Number'!$E$2:$E$290,'Line Yield'!$A$78,'Job Number'!$B$2:$B$290,'Line Yield'!$C79)</f>
        <v>0</v>
      </c>
      <c r="AD79" s="9">
        <f>SUMIFS('Job Number'!$Q$2:$Q$290,'Job Number'!$A$2:$A$290,'Line Yield'!AD$1,'Job Number'!$E$2:$E$290,'Line Yield'!$A$78,'Job Number'!$B$2:$B$290,'Line Yield'!$C79)</f>
        <v>0</v>
      </c>
      <c r="AE79" s="9">
        <f>SUMIFS('Job Number'!$Q$2:$Q$290,'Job Number'!$A$2:$A$290,'Line Yield'!AE$1,'Job Number'!$E$2:$E$290,'Line Yield'!$A$78,'Job Number'!$B$2:$B$290,'Line Yield'!$C79)</f>
        <v>0</v>
      </c>
      <c r="AF79" s="9">
        <f>SUMIFS('Job Number'!$Q$2:$Q$290,'Job Number'!$A$2:$A$290,'Line Yield'!AF$1,'Job Number'!$E$2:$E$290,'Line Yield'!$A$78,'Job Number'!$B$2:$B$290,'Line Yield'!$C79)</f>
        <v>0</v>
      </c>
      <c r="AG79" s="9">
        <f>SUMIFS('Job Number'!$Q$2:$Q$290,'Job Number'!$A$2:$A$290,'Line Yield'!AG$1,'Job Number'!$E$2:$E$290,'Line Yield'!$A$78,'Job Number'!$B$2:$B$290,'Line Yield'!$C79)</f>
        <v>0</v>
      </c>
      <c r="AH79" s="9">
        <f>SUMIFS('Job Number'!$Q$2:$Q$290,'Job Number'!$A$2:$A$290,'Line Yield'!AH$1,'Job Number'!$E$2:$E$290,'Line Yield'!$A$78,'Job Number'!$B$2:$B$290,'Line Yield'!$C79)</f>
        <v>0</v>
      </c>
    </row>
    <row r="81" ht="15.75" customHeight="1" spans="1:34">
      <c r="A81" s="294" t="str">
        <f>'Line Output'!A80</f>
        <v>W03-25040037-Y</v>
      </c>
      <c r="B81" s="294" t="str">
        <f>'Line Output'!B80</f>
        <v>28#*2C+28#*2C+AL+D+</v>
      </c>
      <c r="C81" s="6"/>
      <c r="D81" s="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14.25" customHeight="1" spans="2:34">
      <c r="B82" s="9">
        <f>IFERROR(SUM(D82:AG82)/COUNTIF(D82:AG82,"&gt;0"),0)</f>
        <v>0</v>
      </c>
      <c r="C82" s="10" t="str">
        <f>'Line Output'!C81</f>
        <v>Y01</v>
      </c>
      <c r="D82" s="9">
        <f>SUMIFS('Job Number'!$Q$2:$Q$290,'Job Number'!$A$2:$A$290,'Line Yield'!D$1,'Job Number'!$E$2:$E$290,'Line Yield'!$A$81,'Job Number'!$B$2:$B$290,'Line Yield'!$C82)</f>
        <v>0</v>
      </c>
      <c r="E82" s="9">
        <f>SUMIFS('Job Number'!$Q$2:$Q$290,'Job Number'!$A$2:$A$290,'Line Yield'!E$1,'Job Number'!$E$2:$E$290,'Line Yield'!$A$81,'Job Number'!$B$2:$B$290,'Line Yield'!$C82)</f>
        <v>0</v>
      </c>
      <c r="F82" s="9">
        <f>SUMIFS('Job Number'!$Q$2:$Q$290,'Job Number'!$A$2:$A$290,'Line Yield'!F$1,'Job Number'!$E$2:$E$290,'Line Yield'!$A$81,'Job Number'!$B$2:$B$290,'Line Yield'!$C82)</f>
        <v>0</v>
      </c>
      <c r="G82" s="9">
        <f>SUMIFS('Job Number'!$Q$2:$Q$290,'Job Number'!$A$2:$A$290,'Line Yield'!G$1,'Job Number'!$E$2:$E$290,'Line Yield'!$A$81,'Job Number'!$B$2:$B$290,'Line Yield'!$C82)</f>
        <v>0</v>
      </c>
      <c r="H82" s="9">
        <f>SUMIFS('Job Number'!$Q$2:$Q$290,'Job Number'!$A$2:$A$290,'Line Yield'!H$1,'Job Number'!$E$2:$E$290,'Line Yield'!$A$81,'Job Number'!$B$2:$B$290,'Line Yield'!$C82)</f>
        <v>0</v>
      </c>
      <c r="I82" s="9">
        <f>SUMIFS('Job Number'!$Q$2:$Q$290,'Job Number'!$A$2:$A$290,'Line Yield'!I$1,'Job Number'!$E$2:$E$290,'Line Yield'!$A$81,'Job Number'!$B$2:$B$290,'Line Yield'!$C82)</f>
        <v>0</v>
      </c>
      <c r="J82" s="9">
        <f>SUMIFS('Job Number'!$Q$2:$Q$290,'Job Number'!$A$2:$A$290,'Line Yield'!J$1,'Job Number'!$E$2:$E$290,'Line Yield'!$A$81,'Job Number'!$B$2:$B$290,'Line Yield'!$C82)</f>
        <v>0</v>
      </c>
      <c r="K82" s="9">
        <f>SUMIFS('Job Number'!$Q$2:$Q$290,'Job Number'!$A$2:$A$290,'Line Yield'!K$1,'Job Number'!$E$2:$E$290,'Line Yield'!$A$81,'Job Number'!$B$2:$B$290,'Line Yield'!$C82)</f>
        <v>0</v>
      </c>
      <c r="L82" s="9">
        <f>SUMIFS('Job Number'!$Q$2:$Q$290,'Job Number'!$A$2:$A$290,'Line Yield'!L$1,'Job Number'!$E$2:$E$290,'Line Yield'!$A$81,'Job Number'!$B$2:$B$290,'Line Yield'!$C82)</f>
        <v>0</v>
      </c>
      <c r="M82" s="9">
        <f>SUMIFS('Job Number'!$Q$2:$Q$290,'Job Number'!$A$2:$A$290,'Line Yield'!M$1,'Job Number'!$E$2:$E$290,'Line Yield'!$A$81,'Job Number'!$B$2:$B$290,'Line Yield'!$C82)</f>
        <v>0</v>
      </c>
      <c r="N82" s="9">
        <f>SUMIFS('Job Number'!$Q$2:$Q$290,'Job Number'!$A$2:$A$290,'Line Yield'!N$1,'Job Number'!$E$2:$E$290,'Line Yield'!$A$81,'Job Number'!$B$2:$B$290,'Line Yield'!$C82)</f>
        <v>0</v>
      </c>
      <c r="O82" s="9">
        <f>SUMIFS('Job Number'!$Q$2:$Q$290,'Job Number'!$A$2:$A$290,'Line Yield'!O$1,'Job Number'!$E$2:$E$290,'Line Yield'!$A$81,'Job Number'!$B$2:$B$290,'Line Yield'!$C82)</f>
        <v>0</v>
      </c>
      <c r="P82" s="9">
        <f>SUMIFS('Job Number'!$Q$2:$Q$290,'Job Number'!$A$2:$A$290,'Line Yield'!P$1,'Job Number'!$E$2:$E$290,'Line Yield'!$A$81,'Job Number'!$B$2:$B$290,'Line Yield'!$C82)</f>
        <v>0</v>
      </c>
      <c r="Q82" s="9">
        <f>SUMIFS('Job Number'!$Q$2:$Q$290,'Job Number'!$A$2:$A$290,'Line Yield'!Q$1,'Job Number'!$E$2:$E$290,'Line Yield'!$A$81,'Job Number'!$B$2:$B$290,'Line Yield'!$C82)</f>
        <v>0</v>
      </c>
      <c r="R82" s="9">
        <f>SUMIFS('Job Number'!$Q$2:$Q$290,'Job Number'!$A$2:$A$290,'Line Yield'!R$1,'Job Number'!$E$2:$E$290,'Line Yield'!$A$81,'Job Number'!$B$2:$B$290,'Line Yield'!$C82)</f>
        <v>0</v>
      </c>
      <c r="S82" s="9">
        <f>SUMIFS('Job Number'!$Q$2:$Q$290,'Job Number'!$A$2:$A$290,'Line Yield'!S$1,'Job Number'!$E$2:$E$290,'Line Yield'!$A$81,'Job Number'!$B$2:$B$290,'Line Yield'!$C82)</f>
        <v>0</v>
      </c>
      <c r="T82" s="9">
        <f>SUMIFS('Job Number'!$Q$2:$Q$290,'Job Number'!$A$2:$A$290,'Line Yield'!T$1,'Job Number'!$E$2:$E$290,'Line Yield'!$A$81,'Job Number'!$B$2:$B$290,'Line Yield'!$C82)</f>
        <v>0</v>
      </c>
      <c r="U82" s="9">
        <f>SUMIFS('Job Number'!$Q$2:$Q$290,'Job Number'!$A$2:$A$290,'Line Yield'!U$1,'Job Number'!$E$2:$E$290,'Line Yield'!$A$81,'Job Number'!$B$2:$B$290,'Line Yield'!$C82)</f>
        <v>0</v>
      </c>
      <c r="V82" s="9">
        <f>SUMIFS('Job Number'!$Q$2:$Q$290,'Job Number'!$A$2:$A$290,'Line Yield'!V$1,'Job Number'!$E$2:$E$290,'Line Yield'!$A$81,'Job Number'!$B$2:$B$290,'Line Yield'!$C82)</f>
        <v>0</v>
      </c>
      <c r="W82" s="9">
        <f>SUMIFS('Job Number'!$Q$2:$Q$290,'Job Number'!$A$2:$A$290,'Line Yield'!W$1,'Job Number'!$E$2:$E$290,'Line Yield'!$A$81,'Job Number'!$B$2:$B$290,'Line Yield'!$C82)</f>
        <v>0</v>
      </c>
      <c r="X82" s="9">
        <f>SUMIFS('Job Number'!$Q$2:$Q$290,'Job Number'!$A$2:$A$290,'Line Yield'!X$1,'Job Number'!$E$2:$E$290,'Line Yield'!$A$81,'Job Number'!$B$2:$B$290,'Line Yield'!$C82)</f>
        <v>0</v>
      </c>
      <c r="Y82" s="9">
        <f>SUMIFS('Job Number'!$Q$2:$Q$290,'Job Number'!$A$2:$A$290,'Line Yield'!Y$1,'Job Number'!$E$2:$E$290,'Line Yield'!$A$81,'Job Number'!$B$2:$B$290,'Line Yield'!$C82)</f>
        <v>0</v>
      </c>
      <c r="Z82" s="9">
        <f>SUMIFS('Job Number'!$Q$2:$Q$290,'Job Number'!$A$2:$A$290,'Line Yield'!Z$1,'Job Number'!$E$2:$E$290,'Line Yield'!$A$81,'Job Number'!$B$2:$B$290,'Line Yield'!$C82)</f>
        <v>0</v>
      </c>
      <c r="AA82" s="9">
        <f>SUMIFS('Job Number'!$Q$2:$Q$290,'Job Number'!$A$2:$A$290,'Line Yield'!AA$1,'Job Number'!$E$2:$E$290,'Line Yield'!$A$81,'Job Number'!$B$2:$B$290,'Line Yield'!$C82)</f>
        <v>0</v>
      </c>
      <c r="AB82" s="9">
        <f>SUMIFS('Job Number'!$Q$2:$Q$290,'Job Number'!$A$2:$A$290,'Line Yield'!AB$1,'Job Number'!$E$2:$E$290,'Line Yield'!$A$81,'Job Number'!$B$2:$B$290,'Line Yield'!$C82)</f>
        <v>0</v>
      </c>
      <c r="AC82" s="9">
        <f>SUMIFS('Job Number'!$Q$2:$Q$290,'Job Number'!$A$2:$A$290,'Line Yield'!AC$1,'Job Number'!$E$2:$E$290,'Line Yield'!$A$81,'Job Number'!$B$2:$B$290,'Line Yield'!$C82)</f>
        <v>0</v>
      </c>
      <c r="AD82" s="9">
        <f>SUMIFS('Job Number'!$Q$2:$Q$290,'Job Number'!$A$2:$A$290,'Line Yield'!AD$1,'Job Number'!$E$2:$E$290,'Line Yield'!$A$81,'Job Number'!$B$2:$B$290,'Line Yield'!$C82)</f>
        <v>0</v>
      </c>
      <c r="AE82" s="9">
        <f>SUMIFS('Job Number'!$Q$2:$Q$290,'Job Number'!$A$2:$A$290,'Line Yield'!AE$1,'Job Number'!$E$2:$E$290,'Line Yield'!$A$81,'Job Number'!$B$2:$B$290,'Line Yield'!$C82)</f>
        <v>0</v>
      </c>
      <c r="AF82" s="9">
        <f>SUMIFS('Job Number'!$Q$2:$Q$290,'Job Number'!$A$2:$A$290,'Line Yield'!AF$1,'Job Number'!$E$2:$E$290,'Line Yield'!$A$81,'Job Number'!$B$2:$B$290,'Line Yield'!$C82)</f>
        <v>0</v>
      </c>
      <c r="AG82" s="9">
        <f>SUMIFS('Job Number'!$Q$2:$Q$290,'Job Number'!$A$2:$A$290,'Line Yield'!AG$1,'Job Number'!$E$2:$E$290,'Line Yield'!$A$81,'Job Number'!$B$2:$B$290,'Line Yield'!$C82)</f>
        <v>0</v>
      </c>
      <c r="AH82" s="9">
        <f>SUMIFS('Job Number'!$Q$2:$Q$290,'Job Number'!$A$2:$A$290,'Line Yield'!AH$1,'Job Number'!$E$2:$E$290,'Line Yield'!$A$81,'Job Number'!$B$2:$B$290,'Line Yield'!$C82)</f>
        <v>0</v>
      </c>
    </row>
    <row r="84" ht="15.75" customHeight="1" spans="1:34">
      <c r="A84" s="294" t="str">
        <f>'Line Output'!A83</f>
        <v>W03-25040038-Y</v>
      </c>
      <c r="B84" s="294" t="str">
        <f>'Line Output'!B83</f>
        <v>28#*2C+28#*2C+AL+D+</v>
      </c>
      <c r="C84" s="6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14.25" customHeight="1" spans="2:34">
      <c r="B85" s="9">
        <f>IFERROR(SUM(D85:AG85)/COUNTIF(D85:AG85,"&gt;0"),0)</f>
        <v>0</v>
      </c>
      <c r="C85" s="10" t="str">
        <f>'Line Output'!C84</f>
        <v>Y01</v>
      </c>
      <c r="D85" s="9">
        <f>SUMIFS('Job Number'!$Q$2:$Q$290,'Job Number'!$A$2:$A$290,'Line Yield'!D$1,'Job Number'!$E$2:$E$290,'Line Yield'!$A$84,'Job Number'!$B$2:$B$290,'Line Yield'!$C85)</f>
        <v>0</v>
      </c>
      <c r="E85" s="9">
        <f>SUMIFS('Job Number'!$Q$2:$Q$290,'Job Number'!$A$2:$A$290,'Line Yield'!E$1,'Job Number'!$E$2:$E$290,'Line Yield'!$A$84,'Job Number'!$B$2:$B$290,'Line Yield'!$C85)</f>
        <v>0</v>
      </c>
      <c r="F85" s="9">
        <f>SUMIFS('Job Number'!$Q$2:$Q$290,'Job Number'!$A$2:$A$290,'Line Yield'!F$1,'Job Number'!$E$2:$E$290,'Line Yield'!$A$84,'Job Number'!$B$2:$B$290,'Line Yield'!$C85)</f>
        <v>0</v>
      </c>
      <c r="G85" s="9">
        <f>SUMIFS('Job Number'!$Q$2:$Q$290,'Job Number'!$A$2:$A$290,'Line Yield'!G$1,'Job Number'!$E$2:$E$290,'Line Yield'!$A$84,'Job Number'!$B$2:$B$290,'Line Yield'!$C85)</f>
        <v>0</v>
      </c>
      <c r="H85" s="9">
        <f>SUMIFS('Job Number'!$Q$2:$Q$290,'Job Number'!$A$2:$A$290,'Line Yield'!H$1,'Job Number'!$E$2:$E$290,'Line Yield'!$A$84,'Job Number'!$B$2:$B$290,'Line Yield'!$C85)</f>
        <v>0</v>
      </c>
      <c r="I85" s="9">
        <f>SUMIFS('Job Number'!$Q$2:$Q$290,'Job Number'!$A$2:$A$290,'Line Yield'!I$1,'Job Number'!$E$2:$E$290,'Line Yield'!$A$84,'Job Number'!$B$2:$B$290,'Line Yield'!$C85)</f>
        <v>0</v>
      </c>
      <c r="J85" s="9">
        <f>SUMIFS('Job Number'!$Q$2:$Q$290,'Job Number'!$A$2:$A$290,'Line Yield'!J$1,'Job Number'!$E$2:$E$290,'Line Yield'!$A$84,'Job Number'!$B$2:$B$290,'Line Yield'!$C85)</f>
        <v>0</v>
      </c>
      <c r="K85" s="9">
        <f>SUMIFS('Job Number'!$Q$2:$Q$290,'Job Number'!$A$2:$A$290,'Line Yield'!K$1,'Job Number'!$E$2:$E$290,'Line Yield'!$A$84,'Job Number'!$B$2:$B$290,'Line Yield'!$C85)</f>
        <v>0</v>
      </c>
      <c r="L85" s="9">
        <f>SUMIFS('Job Number'!$Q$2:$Q$290,'Job Number'!$A$2:$A$290,'Line Yield'!L$1,'Job Number'!$E$2:$E$290,'Line Yield'!$A$84,'Job Number'!$B$2:$B$290,'Line Yield'!$C85)</f>
        <v>0</v>
      </c>
      <c r="M85" s="9">
        <f>SUMIFS('Job Number'!$Q$2:$Q$290,'Job Number'!$A$2:$A$290,'Line Yield'!M$1,'Job Number'!$E$2:$E$290,'Line Yield'!$A$84,'Job Number'!$B$2:$B$290,'Line Yield'!$C85)</f>
        <v>0</v>
      </c>
      <c r="N85" s="9">
        <f>SUMIFS('Job Number'!$Q$2:$Q$290,'Job Number'!$A$2:$A$290,'Line Yield'!N$1,'Job Number'!$E$2:$E$290,'Line Yield'!$A$84,'Job Number'!$B$2:$B$290,'Line Yield'!$C85)</f>
        <v>0</v>
      </c>
      <c r="O85" s="9">
        <f>SUMIFS('Job Number'!$Q$2:$Q$290,'Job Number'!$A$2:$A$290,'Line Yield'!O$1,'Job Number'!$E$2:$E$290,'Line Yield'!$A$84,'Job Number'!$B$2:$B$290,'Line Yield'!$C85)</f>
        <v>0</v>
      </c>
      <c r="P85" s="9">
        <f>SUMIFS('Job Number'!$Q$2:$Q$290,'Job Number'!$A$2:$A$290,'Line Yield'!P$1,'Job Number'!$E$2:$E$290,'Line Yield'!$A$84,'Job Number'!$B$2:$B$290,'Line Yield'!$C85)</f>
        <v>0</v>
      </c>
      <c r="Q85" s="9">
        <f>SUMIFS('Job Number'!$Q$2:$Q$290,'Job Number'!$A$2:$A$290,'Line Yield'!Q$1,'Job Number'!$E$2:$E$290,'Line Yield'!$A$84,'Job Number'!$B$2:$B$290,'Line Yield'!$C85)</f>
        <v>0</v>
      </c>
      <c r="R85" s="9">
        <f>SUMIFS('Job Number'!$Q$2:$Q$290,'Job Number'!$A$2:$A$290,'Line Yield'!R$1,'Job Number'!$E$2:$E$290,'Line Yield'!$A$84,'Job Number'!$B$2:$B$290,'Line Yield'!$C85)</f>
        <v>0</v>
      </c>
      <c r="S85" s="9">
        <f>SUMIFS('Job Number'!$Q$2:$Q$290,'Job Number'!$A$2:$A$290,'Line Yield'!S$1,'Job Number'!$E$2:$E$290,'Line Yield'!$A$84,'Job Number'!$B$2:$B$290,'Line Yield'!$C85)</f>
        <v>0</v>
      </c>
      <c r="T85" s="9">
        <f>SUMIFS('Job Number'!$Q$2:$Q$290,'Job Number'!$A$2:$A$290,'Line Yield'!T$1,'Job Number'!$E$2:$E$290,'Line Yield'!$A$84,'Job Number'!$B$2:$B$290,'Line Yield'!$C85)</f>
        <v>0</v>
      </c>
      <c r="U85" s="9">
        <f>SUMIFS('Job Number'!$Q$2:$Q$290,'Job Number'!$A$2:$A$290,'Line Yield'!U$1,'Job Number'!$E$2:$E$290,'Line Yield'!$A$84,'Job Number'!$B$2:$B$290,'Line Yield'!$C85)</f>
        <v>0</v>
      </c>
      <c r="V85" s="9">
        <f>SUMIFS('Job Number'!$Q$2:$Q$290,'Job Number'!$A$2:$A$290,'Line Yield'!V$1,'Job Number'!$E$2:$E$290,'Line Yield'!$A$84,'Job Number'!$B$2:$B$290,'Line Yield'!$C85)</f>
        <v>0</v>
      </c>
      <c r="W85" s="9">
        <f>SUMIFS('Job Number'!$Q$2:$Q$290,'Job Number'!$A$2:$A$290,'Line Yield'!W$1,'Job Number'!$E$2:$E$290,'Line Yield'!$A$84,'Job Number'!$B$2:$B$290,'Line Yield'!$C85)</f>
        <v>0</v>
      </c>
      <c r="X85" s="9">
        <f>SUMIFS('Job Number'!$Q$2:$Q$290,'Job Number'!$A$2:$A$290,'Line Yield'!X$1,'Job Number'!$E$2:$E$290,'Line Yield'!$A$84,'Job Number'!$B$2:$B$290,'Line Yield'!$C85)</f>
        <v>0</v>
      </c>
      <c r="Y85" s="9">
        <f>SUMIFS('Job Number'!$Q$2:$Q$290,'Job Number'!$A$2:$A$290,'Line Yield'!Y$1,'Job Number'!$E$2:$E$290,'Line Yield'!$A$84,'Job Number'!$B$2:$B$290,'Line Yield'!$C85)</f>
        <v>0</v>
      </c>
      <c r="Z85" s="9">
        <f>SUMIFS('Job Number'!$Q$2:$Q$290,'Job Number'!$A$2:$A$290,'Line Yield'!Z$1,'Job Number'!$E$2:$E$290,'Line Yield'!$A$84,'Job Number'!$B$2:$B$290,'Line Yield'!$C85)</f>
        <v>0</v>
      </c>
      <c r="AA85" s="9">
        <f>SUMIFS('Job Number'!$Q$2:$Q$290,'Job Number'!$A$2:$A$290,'Line Yield'!AA$1,'Job Number'!$E$2:$E$290,'Line Yield'!$A$84,'Job Number'!$B$2:$B$290,'Line Yield'!$C85)</f>
        <v>0</v>
      </c>
      <c r="AB85" s="9">
        <f>SUMIFS('Job Number'!$Q$2:$Q$290,'Job Number'!$A$2:$A$290,'Line Yield'!AB$1,'Job Number'!$E$2:$E$290,'Line Yield'!$A$84,'Job Number'!$B$2:$B$290,'Line Yield'!$C85)</f>
        <v>0</v>
      </c>
      <c r="AC85" s="9">
        <f>SUMIFS('Job Number'!$Q$2:$Q$290,'Job Number'!$A$2:$A$290,'Line Yield'!AC$1,'Job Number'!$E$2:$E$290,'Line Yield'!$A$84,'Job Number'!$B$2:$B$290,'Line Yield'!$C85)</f>
        <v>0</v>
      </c>
      <c r="AD85" s="9">
        <f>SUMIFS('Job Number'!$Q$2:$Q$290,'Job Number'!$A$2:$A$290,'Line Yield'!AD$1,'Job Number'!$E$2:$E$290,'Line Yield'!$A$84,'Job Number'!$B$2:$B$290,'Line Yield'!$C85)</f>
        <v>0</v>
      </c>
      <c r="AE85" s="9">
        <f>SUMIFS('Job Number'!$Q$2:$Q$290,'Job Number'!$A$2:$A$290,'Line Yield'!AE$1,'Job Number'!$E$2:$E$290,'Line Yield'!$A$84,'Job Number'!$B$2:$B$290,'Line Yield'!$C85)</f>
        <v>0</v>
      </c>
      <c r="AF85" s="9">
        <f>SUMIFS('Job Number'!$Q$2:$Q$290,'Job Number'!$A$2:$A$290,'Line Yield'!AF$1,'Job Number'!$E$2:$E$290,'Line Yield'!$A$84,'Job Number'!$B$2:$B$290,'Line Yield'!$C85)</f>
        <v>0</v>
      </c>
      <c r="AG85" s="9">
        <f>SUMIFS('Job Number'!$Q$2:$Q$290,'Job Number'!$A$2:$A$290,'Line Yield'!AG$1,'Job Number'!$E$2:$E$290,'Line Yield'!$A$84,'Job Number'!$B$2:$B$290,'Line Yield'!$C85)</f>
        <v>0</v>
      </c>
      <c r="AH85" s="9">
        <f>SUMIFS('Job Number'!$Q$2:$Q$290,'Job Number'!$A$2:$A$290,'Line Yield'!AH$1,'Job Number'!$E$2:$E$290,'Line Yield'!$A$84,'Job Number'!$B$2:$B$290,'Line Yield'!$C85)</f>
        <v>0</v>
      </c>
    </row>
    <row r="87" ht="15.75" customHeight="1" spans="1:34">
      <c r="A87" s="294" t="str">
        <f>'Line Output'!A86</f>
        <v>W03-25040039-Y</v>
      </c>
      <c r="B87" s="294" t="str">
        <f>'Line Output'!B86</f>
        <v>28#*2C+28#*2C+AL+D+</v>
      </c>
      <c r="C87" s="6"/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14.25" customHeight="1" spans="2:34">
      <c r="B88" s="9">
        <f>IFERROR(SUM(D88:AG88)/COUNTIF(D88:AG88,"&gt;0"),0)</f>
        <v>0</v>
      </c>
      <c r="C88" s="10" t="str">
        <f>'Line Output'!C87</f>
        <v>Y01</v>
      </c>
      <c r="D88" s="9">
        <f>SUMIFS('Job Number'!$Q$2:$Q$290,'Job Number'!$A$2:$A$290,'Line Yield'!D$1,'Job Number'!$E$2:$E$290,'Line Yield'!$A$87,'Job Number'!$B$2:$B$290,'Line Yield'!$C88)</f>
        <v>0</v>
      </c>
      <c r="E88" s="9">
        <f>SUMIFS('Job Number'!$Q$2:$Q$290,'Job Number'!$A$2:$A$290,'Line Yield'!E$1,'Job Number'!$E$2:$E$290,'Line Yield'!$A$87,'Job Number'!$B$2:$B$290,'Line Yield'!$C88)</f>
        <v>0</v>
      </c>
      <c r="F88" s="9">
        <f>SUMIFS('Job Number'!$Q$2:$Q$290,'Job Number'!$A$2:$A$290,'Line Yield'!F$1,'Job Number'!$E$2:$E$290,'Line Yield'!$A$87,'Job Number'!$B$2:$B$290,'Line Yield'!$C88)</f>
        <v>0</v>
      </c>
      <c r="G88" s="9">
        <f>SUMIFS('Job Number'!$Q$2:$Q$290,'Job Number'!$A$2:$A$290,'Line Yield'!G$1,'Job Number'!$E$2:$E$290,'Line Yield'!$A$87,'Job Number'!$B$2:$B$290,'Line Yield'!$C88)</f>
        <v>0</v>
      </c>
      <c r="H88" s="9">
        <f>SUMIFS('Job Number'!$Q$2:$Q$290,'Job Number'!$A$2:$A$290,'Line Yield'!H$1,'Job Number'!$E$2:$E$290,'Line Yield'!$A$87,'Job Number'!$B$2:$B$290,'Line Yield'!$C88)</f>
        <v>0</v>
      </c>
      <c r="I88" s="9">
        <f>SUMIFS('Job Number'!$Q$2:$Q$290,'Job Number'!$A$2:$A$290,'Line Yield'!I$1,'Job Number'!$E$2:$E$290,'Line Yield'!$A$87,'Job Number'!$B$2:$B$290,'Line Yield'!$C88)</f>
        <v>0</v>
      </c>
      <c r="J88" s="9">
        <f>SUMIFS('Job Number'!$Q$2:$Q$290,'Job Number'!$A$2:$A$290,'Line Yield'!J$1,'Job Number'!$E$2:$E$290,'Line Yield'!$A$87,'Job Number'!$B$2:$B$290,'Line Yield'!$C88)</f>
        <v>0</v>
      </c>
      <c r="K88" s="9">
        <f>SUMIFS('Job Number'!$Q$2:$Q$290,'Job Number'!$A$2:$A$290,'Line Yield'!K$1,'Job Number'!$E$2:$E$290,'Line Yield'!$A$87,'Job Number'!$B$2:$B$290,'Line Yield'!$C88)</f>
        <v>0</v>
      </c>
      <c r="L88" s="9">
        <f>SUMIFS('Job Number'!$Q$2:$Q$290,'Job Number'!$A$2:$A$290,'Line Yield'!L$1,'Job Number'!$E$2:$E$290,'Line Yield'!$A$87,'Job Number'!$B$2:$B$290,'Line Yield'!$C88)</f>
        <v>0</v>
      </c>
      <c r="M88" s="9">
        <f>SUMIFS('Job Number'!$Q$2:$Q$290,'Job Number'!$A$2:$A$290,'Line Yield'!M$1,'Job Number'!$E$2:$E$290,'Line Yield'!$A$87,'Job Number'!$B$2:$B$290,'Line Yield'!$C88)</f>
        <v>0</v>
      </c>
      <c r="N88" s="9">
        <f>SUMIFS('Job Number'!$Q$2:$Q$290,'Job Number'!$A$2:$A$290,'Line Yield'!N$1,'Job Number'!$E$2:$E$290,'Line Yield'!$A$87,'Job Number'!$B$2:$B$290,'Line Yield'!$C88)</f>
        <v>0</v>
      </c>
      <c r="O88" s="9">
        <f>SUMIFS('Job Number'!$Q$2:$Q$290,'Job Number'!$A$2:$A$290,'Line Yield'!O$1,'Job Number'!$E$2:$E$290,'Line Yield'!$A$87,'Job Number'!$B$2:$B$290,'Line Yield'!$C88)</f>
        <v>0</v>
      </c>
      <c r="P88" s="9">
        <f>SUMIFS('Job Number'!$Q$2:$Q$290,'Job Number'!$A$2:$A$290,'Line Yield'!P$1,'Job Number'!$E$2:$E$290,'Line Yield'!$A$87,'Job Number'!$B$2:$B$290,'Line Yield'!$C88)</f>
        <v>0</v>
      </c>
      <c r="Q88" s="9">
        <f>SUMIFS('Job Number'!$Q$2:$Q$290,'Job Number'!$A$2:$A$290,'Line Yield'!Q$1,'Job Number'!$E$2:$E$290,'Line Yield'!$A$87,'Job Number'!$B$2:$B$290,'Line Yield'!$C88)</f>
        <v>0</v>
      </c>
      <c r="R88" s="9">
        <f>SUMIFS('Job Number'!$Q$2:$Q$290,'Job Number'!$A$2:$A$290,'Line Yield'!R$1,'Job Number'!$E$2:$E$290,'Line Yield'!$A$87,'Job Number'!$B$2:$B$290,'Line Yield'!$C88)</f>
        <v>0</v>
      </c>
      <c r="S88" s="9">
        <f>SUMIFS('Job Number'!$Q$2:$Q$290,'Job Number'!$A$2:$A$290,'Line Yield'!S$1,'Job Number'!$E$2:$E$290,'Line Yield'!$A$87,'Job Number'!$B$2:$B$290,'Line Yield'!$C88)</f>
        <v>0</v>
      </c>
      <c r="T88" s="9">
        <f>SUMIFS('Job Number'!$Q$2:$Q$290,'Job Number'!$A$2:$A$290,'Line Yield'!T$1,'Job Number'!$E$2:$E$290,'Line Yield'!$A$87,'Job Number'!$B$2:$B$290,'Line Yield'!$C88)</f>
        <v>0</v>
      </c>
      <c r="U88" s="9">
        <f>SUMIFS('Job Number'!$Q$2:$Q$290,'Job Number'!$A$2:$A$290,'Line Yield'!U$1,'Job Number'!$E$2:$E$290,'Line Yield'!$A$87,'Job Number'!$B$2:$B$290,'Line Yield'!$C88)</f>
        <v>0</v>
      </c>
      <c r="V88" s="9">
        <f>SUMIFS('Job Number'!$Q$2:$Q$290,'Job Number'!$A$2:$A$290,'Line Yield'!V$1,'Job Number'!$E$2:$E$290,'Line Yield'!$A$87,'Job Number'!$B$2:$B$290,'Line Yield'!$C88)</f>
        <v>0</v>
      </c>
      <c r="W88" s="9">
        <f>SUMIFS('Job Number'!$Q$2:$Q$290,'Job Number'!$A$2:$A$290,'Line Yield'!W$1,'Job Number'!$E$2:$E$290,'Line Yield'!$A$87,'Job Number'!$B$2:$B$290,'Line Yield'!$C88)</f>
        <v>0</v>
      </c>
      <c r="X88" s="9">
        <f>SUMIFS('Job Number'!$Q$2:$Q$290,'Job Number'!$A$2:$A$290,'Line Yield'!X$1,'Job Number'!$E$2:$E$290,'Line Yield'!$A$87,'Job Number'!$B$2:$B$290,'Line Yield'!$C88)</f>
        <v>0</v>
      </c>
      <c r="Y88" s="9">
        <f>SUMIFS('Job Number'!$Q$2:$Q$290,'Job Number'!$A$2:$A$290,'Line Yield'!Y$1,'Job Number'!$E$2:$E$290,'Line Yield'!$A$87,'Job Number'!$B$2:$B$290,'Line Yield'!$C88)</f>
        <v>0</v>
      </c>
      <c r="Z88" s="9">
        <f>SUMIFS('Job Number'!$Q$2:$Q$290,'Job Number'!$A$2:$A$290,'Line Yield'!Z$1,'Job Number'!$E$2:$E$290,'Line Yield'!$A$87,'Job Number'!$B$2:$B$290,'Line Yield'!$C88)</f>
        <v>0</v>
      </c>
      <c r="AA88" s="9">
        <f>SUMIFS('Job Number'!$Q$2:$Q$290,'Job Number'!$A$2:$A$290,'Line Yield'!AA$1,'Job Number'!$E$2:$E$290,'Line Yield'!$A$87,'Job Number'!$B$2:$B$290,'Line Yield'!$C88)</f>
        <v>0</v>
      </c>
      <c r="AB88" s="9">
        <f>SUMIFS('Job Number'!$Q$2:$Q$290,'Job Number'!$A$2:$A$290,'Line Yield'!AB$1,'Job Number'!$E$2:$E$290,'Line Yield'!$A$87,'Job Number'!$B$2:$B$290,'Line Yield'!$C88)</f>
        <v>0</v>
      </c>
      <c r="AC88" s="9">
        <f>SUMIFS('Job Number'!$Q$2:$Q$290,'Job Number'!$A$2:$A$290,'Line Yield'!AC$1,'Job Number'!$E$2:$E$290,'Line Yield'!$A$87,'Job Number'!$B$2:$B$290,'Line Yield'!$C88)</f>
        <v>0</v>
      </c>
      <c r="AD88" s="9">
        <f>SUMIFS('Job Number'!$Q$2:$Q$290,'Job Number'!$A$2:$A$290,'Line Yield'!AD$1,'Job Number'!$E$2:$E$290,'Line Yield'!$A$87,'Job Number'!$B$2:$B$290,'Line Yield'!$C88)</f>
        <v>0</v>
      </c>
      <c r="AE88" s="9">
        <f>SUMIFS('Job Number'!$Q$2:$Q$290,'Job Number'!$A$2:$A$290,'Line Yield'!AE$1,'Job Number'!$E$2:$E$290,'Line Yield'!$A$87,'Job Number'!$B$2:$B$290,'Line Yield'!$C88)</f>
        <v>0</v>
      </c>
      <c r="AF88" s="9">
        <f>SUMIFS('Job Number'!$Q$2:$Q$290,'Job Number'!$A$2:$A$290,'Line Yield'!AF$1,'Job Number'!$E$2:$E$290,'Line Yield'!$A$87,'Job Number'!$B$2:$B$290,'Line Yield'!$C88)</f>
        <v>0</v>
      </c>
      <c r="AG88" s="9">
        <f>SUMIFS('Job Number'!$Q$2:$Q$290,'Job Number'!$A$2:$A$290,'Line Yield'!AG$1,'Job Number'!$E$2:$E$290,'Line Yield'!$A$87,'Job Number'!$B$2:$B$290,'Line Yield'!$C88)</f>
        <v>0</v>
      </c>
      <c r="AH88" s="9">
        <f>SUMIFS('Job Number'!$Q$2:$Q$290,'Job Number'!$A$2:$A$290,'Line Yield'!AH$1,'Job Number'!$E$2:$E$290,'Line Yield'!$A$87,'Job Number'!$B$2:$B$290,'Line Yield'!$C88)</f>
        <v>0</v>
      </c>
    </row>
    <row r="90" ht="15.75" customHeight="1" spans="1:34">
      <c r="A90" s="294" t="str">
        <f>'Line Output'!A89</f>
        <v>W03-25040040-Y</v>
      </c>
      <c r="B90" s="294" t="str">
        <f>'Line Output'!B89</f>
        <v>28#*2C+28#*2C+AL+D+</v>
      </c>
      <c r="C90" s="6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14.25" customHeight="1" spans="2:34">
      <c r="B91" s="9">
        <f>IFERROR(SUM(D91:AG91)/COUNTIF(D91:AG91,"&gt;0"),0)</f>
        <v>0</v>
      </c>
      <c r="C91" s="10" t="str">
        <f>'Line Output'!C90</f>
        <v>Y01</v>
      </c>
      <c r="D91" s="9">
        <f>SUMIFS('Job Number'!$Q$2:$Q$290,'Job Number'!$A$2:$A$290,'Line Yield'!D$1,'Job Number'!$E$2:$E$290,'Line Yield'!$A$90,'Job Number'!$B$2:$B$290,'Line Yield'!$C91)</f>
        <v>0</v>
      </c>
      <c r="E91" s="9">
        <f>SUMIFS('Job Number'!$Q$2:$Q$290,'Job Number'!$A$2:$A$290,'Line Yield'!E$1,'Job Number'!$E$2:$E$290,'Line Yield'!$A$90,'Job Number'!$B$2:$B$290,'Line Yield'!$C91)</f>
        <v>0</v>
      </c>
      <c r="F91" s="9">
        <f>SUMIFS('Job Number'!$Q$2:$Q$290,'Job Number'!$A$2:$A$290,'Line Yield'!F$1,'Job Number'!$E$2:$E$290,'Line Yield'!$A$90,'Job Number'!$B$2:$B$290,'Line Yield'!$C91)</f>
        <v>0</v>
      </c>
      <c r="G91" s="9">
        <f>SUMIFS('Job Number'!$Q$2:$Q$290,'Job Number'!$A$2:$A$290,'Line Yield'!G$1,'Job Number'!$E$2:$E$290,'Line Yield'!$A$90,'Job Number'!$B$2:$B$290,'Line Yield'!$C91)</f>
        <v>0</v>
      </c>
      <c r="H91" s="9">
        <f>SUMIFS('Job Number'!$Q$2:$Q$290,'Job Number'!$A$2:$A$290,'Line Yield'!H$1,'Job Number'!$E$2:$E$290,'Line Yield'!$A$90,'Job Number'!$B$2:$B$290,'Line Yield'!$C91)</f>
        <v>0</v>
      </c>
      <c r="I91" s="9">
        <f>SUMIFS('Job Number'!$Q$2:$Q$290,'Job Number'!$A$2:$A$290,'Line Yield'!I$1,'Job Number'!$E$2:$E$290,'Line Yield'!$A$90,'Job Number'!$B$2:$B$290,'Line Yield'!$C91)</f>
        <v>0</v>
      </c>
      <c r="J91" s="9">
        <f>SUMIFS('Job Number'!$Q$2:$Q$290,'Job Number'!$A$2:$A$290,'Line Yield'!J$1,'Job Number'!$E$2:$E$290,'Line Yield'!$A$90,'Job Number'!$B$2:$B$290,'Line Yield'!$C91)</f>
        <v>0</v>
      </c>
      <c r="K91" s="9">
        <f>SUMIFS('Job Number'!$Q$2:$Q$290,'Job Number'!$A$2:$A$290,'Line Yield'!K$1,'Job Number'!$E$2:$E$290,'Line Yield'!$A$90,'Job Number'!$B$2:$B$290,'Line Yield'!$C91)</f>
        <v>0</v>
      </c>
      <c r="L91" s="9">
        <f>SUMIFS('Job Number'!$Q$2:$Q$290,'Job Number'!$A$2:$A$290,'Line Yield'!L$1,'Job Number'!$E$2:$E$290,'Line Yield'!$A$90,'Job Number'!$B$2:$B$290,'Line Yield'!$C91)</f>
        <v>0</v>
      </c>
      <c r="M91" s="9">
        <f>SUMIFS('Job Number'!$Q$2:$Q$290,'Job Number'!$A$2:$A$290,'Line Yield'!M$1,'Job Number'!$E$2:$E$290,'Line Yield'!$A$90,'Job Number'!$B$2:$B$290,'Line Yield'!$C91)</f>
        <v>0</v>
      </c>
      <c r="N91" s="9">
        <f>SUMIFS('Job Number'!$Q$2:$Q$290,'Job Number'!$A$2:$A$290,'Line Yield'!N$1,'Job Number'!$E$2:$E$290,'Line Yield'!$A$90,'Job Number'!$B$2:$B$290,'Line Yield'!$C91)</f>
        <v>0</v>
      </c>
      <c r="O91" s="9">
        <f>SUMIFS('Job Number'!$Q$2:$Q$290,'Job Number'!$A$2:$A$290,'Line Yield'!O$1,'Job Number'!$E$2:$E$290,'Line Yield'!$A$90,'Job Number'!$B$2:$B$290,'Line Yield'!$C91)</f>
        <v>0</v>
      </c>
      <c r="P91" s="9">
        <f>SUMIFS('Job Number'!$Q$2:$Q$290,'Job Number'!$A$2:$A$290,'Line Yield'!P$1,'Job Number'!$E$2:$E$290,'Line Yield'!$A$90,'Job Number'!$B$2:$B$290,'Line Yield'!$C91)</f>
        <v>0</v>
      </c>
      <c r="Q91" s="9">
        <f>SUMIFS('Job Number'!$Q$2:$Q$290,'Job Number'!$A$2:$A$290,'Line Yield'!Q$1,'Job Number'!$E$2:$E$290,'Line Yield'!$A$90,'Job Number'!$B$2:$B$290,'Line Yield'!$C91)</f>
        <v>0</v>
      </c>
      <c r="R91" s="9">
        <f>SUMIFS('Job Number'!$Q$2:$Q$290,'Job Number'!$A$2:$A$290,'Line Yield'!R$1,'Job Number'!$E$2:$E$290,'Line Yield'!$A$90,'Job Number'!$B$2:$B$290,'Line Yield'!$C91)</f>
        <v>0</v>
      </c>
      <c r="S91" s="9">
        <f>SUMIFS('Job Number'!$Q$2:$Q$290,'Job Number'!$A$2:$A$290,'Line Yield'!S$1,'Job Number'!$E$2:$E$290,'Line Yield'!$A$90,'Job Number'!$B$2:$B$290,'Line Yield'!$C91)</f>
        <v>0</v>
      </c>
      <c r="T91" s="9">
        <f>SUMIFS('Job Number'!$Q$2:$Q$290,'Job Number'!$A$2:$A$290,'Line Yield'!T$1,'Job Number'!$E$2:$E$290,'Line Yield'!$A$90,'Job Number'!$B$2:$B$290,'Line Yield'!$C91)</f>
        <v>0</v>
      </c>
      <c r="U91" s="9">
        <f>SUMIFS('Job Number'!$Q$2:$Q$290,'Job Number'!$A$2:$A$290,'Line Yield'!U$1,'Job Number'!$E$2:$E$290,'Line Yield'!$A$90,'Job Number'!$B$2:$B$290,'Line Yield'!$C91)</f>
        <v>0</v>
      </c>
      <c r="V91" s="9">
        <f>SUMIFS('Job Number'!$Q$2:$Q$290,'Job Number'!$A$2:$A$290,'Line Yield'!V$1,'Job Number'!$E$2:$E$290,'Line Yield'!$A$90,'Job Number'!$B$2:$B$290,'Line Yield'!$C91)</f>
        <v>0</v>
      </c>
      <c r="W91" s="9">
        <f>SUMIFS('Job Number'!$Q$2:$Q$290,'Job Number'!$A$2:$A$290,'Line Yield'!W$1,'Job Number'!$E$2:$E$290,'Line Yield'!$A$90,'Job Number'!$B$2:$B$290,'Line Yield'!$C91)</f>
        <v>0</v>
      </c>
      <c r="X91" s="9">
        <f>SUMIFS('Job Number'!$Q$2:$Q$290,'Job Number'!$A$2:$A$290,'Line Yield'!X$1,'Job Number'!$E$2:$E$290,'Line Yield'!$A$90,'Job Number'!$B$2:$B$290,'Line Yield'!$C91)</f>
        <v>0</v>
      </c>
      <c r="Y91" s="9">
        <f>SUMIFS('Job Number'!$Q$2:$Q$290,'Job Number'!$A$2:$A$290,'Line Yield'!Y$1,'Job Number'!$E$2:$E$290,'Line Yield'!$A$90,'Job Number'!$B$2:$B$290,'Line Yield'!$C91)</f>
        <v>0</v>
      </c>
      <c r="Z91" s="9">
        <f>SUMIFS('Job Number'!$Q$2:$Q$290,'Job Number'!$A$2:$A$290,'Line Yield'!Z$1,'Job Number'!$E$2:$E$290,'Line Yield'!$A$90,'Job Number'!$B$2:$B$290,'Line Yield'!$C91)</f>
        <v>0</v>
      </c>
      <c r="AA91" s="9">
        <f>SUMIFS('Job Number'!$Q$2:$Q$290,'Job Number'!$A$2:$A$290,'Line Yield'!AA$1,'Job Number'!$E$2:$E$290,'Line Yield'!$A$90,'Job Number'!$B$2:$B$290,'Line Yield'!$C91)</f>
        <v>0</v>
      </c>
      <c r="AB91" s="9">
        <f>SUMIFS('Job Number'!$Q$2:$Q$290,'Job Number'!$A$2:$A$290,'Line Yield'!AB$1,'Job Number'!$E$2:$E$290,'Line Yield'!$A$90,'Job Number'!$B$2:$B$290,'Line Yield'!$C91)</f>
        <v>0</v>
      </c>
      <c r="AC91" s="9">
        <f>SUMIFS('Job Number'!$Q$2:$Q$290,'Job Number'!$A$2:$A$290,'Line Yield'!AC$1,'Job Number'!$E$2:$E$290,'Line Yield'!$A$90,'Job Number'!$B$2:$B$290,'Line Yield'!$C91)</f>
        <v>0</v>
      </c>
      <c r="AD91" s="9">
        <f>SUMIFS('Job Number'!$Q$2:$Q$290,'Job Number'!$A$2:$A$290,'Line Yield'!AD$1,'Job Number'!$E$2:$E$290,'Line Yield'!$A$90,'Job Number'!$B$2:$B$290,'Line Yield'!$C91)</f>
        <v>0</v>
      </c>
      <c r="AE91" s="9">
        <f>SUMIFS('Job Number'!$Q$2:$Q$290,'Job Number'!$A$2:$A$290,'Line Yield'!AE$1,'Job Number'!$E$2:$E$290,'Line Yield'!$A$90,'Job Number'!$B$2:$B$290,'Line Yield'!$C91)</f>
        <v>0</v>
      </c>
      <c r="AF91" s="9">
        <f>SUMIFS('Job Number'!$Q$2:$Q$290,'Job Number'!$A$2:$A$290,'Line Yield'!AF$1,'Job Number'!$E$2:$E$290,'Line Yield'!$A$90,'Job Number'!$B$2:$B$290,'Line Yield'!$C91)</f>
        <v>0</v>
      </c>
      <c r="AG91" s="9">
        <f>SUMIFS('Job Number'!$Q$2:$Q$290,'Job Number'!$A$2:$A$290,'Line Yield'!AG$1,'Job Number'!$E$2:$E$290,'Line Yield'!$A$90,'Job Number'!$B$2:$B$290,'Line Yield'!$C91)</f>
        <v>0</v>
      </c>
      <c r="AH91" s="9">
        <f>SUMIFS('Job Number'!$Q$2:$Q$290,'Job Number'!$A$2:$A$290,'Line Yield'!AH$1,'Job Number'!$E$2:$E$290,'Line Yield'!$A$90,'Job Number'!$B$2:$B$290,'Line Yield'!$C91)</f>
        <v>0</v>
      </c>
    </row>
    <row r="92" ht="14.25" customHeight="1"/>
    <row r="93" ht="15.75" customHeight="1" spans="1:34">
      <c r="A93" s="294" t="str">
        <f>'Line Output'!A92</f>
        <v>W03-00040033-Y</v>
      </c>
      <c r="B93" s="294" t="str">
        <f>'Line Output'!B92</f>
        <v>MM38 / MP98</v>
      </c>
      <c r="C93" s="6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14.25" customHeight="1" spans="2:34">
      <c r="B94" s="9">
        <f>IFERROR(SUM(D94:AG94)/COUNTIF(D94:AG94,"&gt;0"),0)</f>
        <v>0</v>
      </c>
      <c r="C94" s="10" t="str">
        <f>'Line Output'!C93</f>
        <v>Y01</v>
      </c>
      <c r="D94" s="9">
        <f>SUMIFS('Job Number'!$Q$2:$Q$290,'Job Number'!$A$2:$A$290,'Line Yield'!D$1,'Job Number'!$E$2:$E$290,'Line Yield'!$A$93,'Job Number'!$B$2:$B$290,'Line Yield'!$C94)</f>
        <v>0</v>
      </c>
      <c r="E94" s="9">
        <f>SUMIFS('Job Number'!$Q$2:$Q$290,'Job Number'!$A$2:$A$290,'Line Yield'!E$1,'Job Number'!$E$2:$E$290,'Line Yield'!$A$93,'Job Number'!$B$2:$B$290,'Line Yield'!$C94)</f>
        <v>0</v>
      </c>
      <c r="F94" s="9">
        <f>SUMIFS('Job Number'!$Q$2:$Q$290,'Job Number'!$A$2:$A$290,'Line Yield'!F$1,'Job Number'!$E$2:$E$290,'Line Yield'!$A$93,'Job Number'!$B$2:$B$290,'Line Yield'!$C94)</f>
        <v>0</v>
      </c>
      <c r="G94" s="9">
        <f>SUMIFS('Job Number'!$Q$2:$Q$290,'Job Number'!$A$2:$A$290,'Line Yield'!G$1,'Job Number'!$E$2:$E$290,'Line Yield'!$A$93,'Job Number'!$B$2:$B$290,'Line Yield'!$C94)</f>
        <v>0</v>
      </c>
      <c r="H94" s="9">
        <f>SUMIFS('Job Number'!$Q$2:$Q$290,'Job Number'!$A$2:$A$290,'Line Yield'!H$1,'Job Number'!$E$2:$E$290,'Line Yield'!$A$93,'Job Number'!$B$2:$B$290,'Line Yield'!$C94)</f>
        <v>0</v>
      </c>
      <c r="I94" s="9">
        <f>SUMIFS('Job Number'!$Q$2:$Q$290,'Job Number'!$A$2:$A$290,'Line Yield'!I$1,'Job Number'!$E$2:$E$290,'Line Yield'!$A$93,'Job Number'!$B$2:$B$290,'Line Yield'!$C94)</f>
        <v>0</v>
      </c>
      <c r="J94" s="9">
        <f>SUMIFS('Job Number'!$Q$2:$Q$290,'Job Number'!$A$2:$A$290,'Line Yield'!J$1,'Job Number'!$E$2:$E$290,'Line Yield'!$A$93,'Job Number'!$B$2:$B$290,'Line Yield'!$C94)</f>
        <v>0</v>
      </c>
      <c r="K94" s="9">
        <f>SUMIFS('Job Number'!$Q$2:$Q$290,'Job Number'!$A$2:$A$290,'Line Yield'!K$1,'Job Number'!$E$2:$E$290,'Line Yield'!$A$93,'Job Number'!$B$2:$B$290,'Line Yield'!$C94)</f>
        <v>0</v>
      </c>
      <c r="L94" s="9">
        <f>SUMIFS('Job Number'!$Q$2:$Q$290,'Job Number'!$A$2:$A$290,'Line Yield'!L$1,'Job Number'!$E$2:$E$290,'Line Yield'!$A$93,'Job Number'!$B$2:$B$290,'Line Yield'!$C94)</f>
        <v>0</v>
      </c>
      <c r="M94" s="9">
        <f>SUMIFS('Job Number'!$Q$2:$Q$290,'Job Number'!$A$2:$A$290,'Line Yield'!M$1,'Job Number'!$E$2:$E$290,'Line Yield'!$A$93,'Job Number'!$B$2:$B$290,'Line Yield'!$C94)</f>
        <v>0</v>
      </c>
      <c r="N94" s="9">
        <f>SUMIFS('Job Number'!$Q$2:$Q$290,'Job Number'!$A$2:$A$290,'Line Yield'!N$1,'Job Number'!$E$2:$E$290,'Line Yield'!$A$93,'Job Number'!$B$2:$B$290,'Line Yield'!$C94)</f>
        <v>0</v>
      </c>
      <c r="O94" s="9">
        <f>SUMIFS('Job Number'!$Q$2:$Q$290,'Job Number'!$A$2:$A$290,'Line Yield'!O$1,'Job Number'!$E$2:$E$290,'Line Yield'!$A$93,'Job Number'!$B$2:$B$290,'Line Yield'!$C94)</f>
        <v>0</v>
      </c>
      <c r="P94" s="9">
        <f>SUMIFS('Job Number'!$Q$2:$Q$290,'Job Number'!$A$2:$A$290,'Line Yield'!P$1,'Job Number'!$E$2:$E$290,'Line Yield'!$A$93,'Job Number'!$B$2:$B$290,'Line Yield'!$C94)</f>
        <v>0</v>
      </c>
      <c r="Q94" s="9">
        <f>SUMIFS('Job Number'!$Q$2:$Q$290,'Job Number'!$A$2:$A$290,'Line Yield'!Q$1,'Job Number'!$E$2:$E$290,'Line Yield'!$A$93,'Job Number'!$B$2:$B$290,'Line Yield'!$C94)</f>
        <v>0</v>
      </c>
      <c r="R94" s="9">
        <f>SUMIFS('Job Number'!$Q$2:$Q$290,'Job Number'!$A$2:$A$290,'Line Yield'!R$1,'Job Number'!$E$2:$E$290,'Line Yield'!$A$93,'Job Number'!$B$2:$B$290,'Line Yield'!$C94)</f>
        <v>0</v>
      </c>
      <c r="S94" s="9">
        <f>SUMIFS('Job Number'!$Q$2:$Q$290,'Job Number'!$A$2:$A$290,'Line Yield'!S$1,'Job Number'!$E$2:$E$290,'Line Yield'!$A$93,'Job Number'!$B$2:$B$290,'Line Yield'!$C94)</f>
        <v>0</v>
      </c>
      <c r="T94" s="9">
        <f>SUMIFS('Job Number'!$Q$2:$Q$290,'Job Number'!$A$2:$A$290,'Line Yield'!T$1,'Job Number'!$E$2:$E$290,'Line Yield'!$A$93,'Job Number'!$B$2:$B$290,'Line Yield'!$C94)</f>
        <v>0</v>
      </c>
      <c r="U94" s="9">
        <f>SUMIFS('Job Number'!$Q$2:$Q$290,'Job Number'!$A$2:$A$290,'Line Yield'!U$1,'Job Number'!$E$2:$E$290,'Line Yield'!$A$93,'Job Number'!$B$2:$B$290,'Line Yield'!$C94)</f>
        <v>0</v>
      </c>
      <c r="V94" s="9">
        <f>SUMIFS('Job Number'!$Q$2:$Q$290,'Job Number'!$A$2:$A$290,'Line Yield'!V$1,'Job Number'!$E$2:$E$290,'Line Yield'!$A$93,'Job Number'!$B$2:$B$290,'Line Yield'!$C94)</f>
        <v>0</v>
      </c>
      <c r="W94" s="9">
        <f>SUMIFS('Job Number'!$Q$2:$Q$290,'Job Number'!$A$2:$A$290,'Line Yield'!W$1,'Job Number'!$E$2:$E$290,'Line Yield'!$A$93,'Job Number'!$B$2:$B$290,'Line Yield'!$C94)</f>
        <v>0</v>
      </c>
      <c r="X94" s="9">
        <f>SUMIFS('Job Number'!$Q$2:$Q$290,'Job Number'!$A$2:$A$290,'Line Yield'!X$1,'Job Number'!$E$2:$E$290,'Line Yield'!$A$93,'Job Number'!$B$2:$B$290,'Line Yield'!$C94)</f>
        <v>0</v>
      </c>
      <c r="Y94" s="9">
        <f>SUMIFS('Job Number'!$Q$2:$Q$290,'Job Number'!$A$2:$A$290,'Line Yield'!Y$1,'Job Number'!$E$2:$E$290,'Line Yield'!$A$93,'Job Number'!$B$2:$B$290,'Line Yield'!$C94)</f>
        <v>0</v>
      </c>
      <c r="Z94" s="9">
        <f>SUMIFS('Job Number'!$Q$2:$Q$290,'Job Number'!$A$2:$A$290,'Line Yield'!Z$1,'Job Number'!$E$2:$E$290,'Line Yield'!$A$93,'Job Number'!$B$2:$B$290,'Line Yield'!$C94)</f>
        <v>0</v>
      </c>
      <c r="AA94" s="9">
        <f>SUMIFS('Job Number'!$Q$2:$Q$290,'Job Number'!$A$2:$A$290,'Line Yield'!AA$1,'Job Number'!$E$2:$E$290,'Line Yield'!$A$93,'Job Number'!$B$2:$B$290,'Line Yield'!$C94)</f>
        <v>0</v>
      </c>
      <c r="AB94" s="9">
        <f>SUMIFS('Job Number'!$Q$2:$Q$290,'Job Number'!$A$2:$A$290,'Line Yield'!AB$1,'Job Number'!$E$2:$E$290,'Line Yield'!$A$93,'Job Number'!$B$2:$B$290,'Line Yield'!$C94)</f>
        <v>0</v>
      </c>
      <c r="AC94" s="9">
        <f>SUMIFS('Job Number'!$Q$2:$Q$290,'Job Number'!$A$2:$A$290,'Line Yield'!AC$1,'Job Number'!$E$2:$E$290,'Line Yield'!$A$93,'Job Number'!$B$2:$B$290,'Line Yield'!$C94)</f>
        <v>0</v>
      </c>
      <c r="AD94" s="9">
        <f>SUMIFS('Job Number'!$Q$2:$Q$290,'Job Number'!$A$2:$A$290,'Line Yield'!AD$1,'Job Number'!$E$2:$E$290,'Line Yield'!$A$93,'Job Number'!$B$2:$B$290,'Line Yield'!$C94)</f>
        <v>0</v>
      </c>
      <c r="AE94" s="9">
        <f>SUMIFS('Job Number'!$Q$2:$Q$290,'Job Number'!$A$2:$A$290,'Line Yield'!AE$1,'Job Number'!$E$2:$E$290,'Line Yield'!$A$93,'Job Number'!$B$2:$B$290,'Line Yield'!$C94)</f>
        <v>0</v>
      </c>
      <c r="AF94" s="9">
        <f>SUMIFS('Job Number'!$Q$2:$Q$290,'Job Number'!$A$2:$A$290,'Line Yield'!AF$1,'Job Number'!$E$2:$E$290,'Line Yield'!$A$93,'Job Number'!$B$2:$B$290,'Line Yield'!$C94)</f>
        <v>0</v>
      </c>
      <c r="AG94" s="9">
        <f>SUMIFS('Job Number'!$Q$2:$Q$290,'Job Number'!$A$2:$A$290,'Line Yield'!AG$1,'Job Number'!$E$2:$E$290,'Line Yield'!$A$93,'Job Number'!$B$2:$B$290,'Line Yield'!$C94)</f>
        <v>0</v>
      </c>
      <c r="AH94" s="9">
        <f>SUMIFS('Job Number'!$Q$2:$Q$290,'Job Number'!$A$2:$A$290,'Line Yield'!AH$1,'Job Number'!$E$2:$E$290,'Line Yield'!$A$93,'Job Number'!$B$2:$B$290,'Line Yield'!$C94)</f>
        <v>0</v>
      </c>
    </row>
    <row r="95" ht="14.25" customHeight="1"/>
    <row r="96" ht="15.75" customHeight="1" spans="1:34">
      <c r="A96" s="294" t="str">
        <f>'Line Output'!A95</f>
        <v>W03-25050003-Y</v>
      </c>
      <c r="B96" s="294" t="str">
        <f>'Line Output'!B95</f>
        <v>MK83</v>
      </c>
      <c r="C96" s="6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14.25" customHeight="1" spans="2:34">
      <c r="B97" s="9">
        <f>IFERROR(SUM(D97:AG97)/COUNTIF(D97:AG97,"&gt;0"),0)</f>
        <v>0</v>
      </c>
      <c r="C97" s="10" t="str">
        <f>'Line Output'!C96</f>
        <v>Y01</v>
      </c>
      <c r="D97" s="9">
        <f>SUMIFS('Job Number'!$Q$2:$Q$290,'Job Number'!$A$2:$A$290,'Line Yield'!D$1,'Job Number'!$E$2:$E$290,'Line Yield'!$A$96,'Job Number'!$B$2:$B$290,'Line Yield'!$C97)</f>
        <v>0</v>
      </c>
      <c r="E97" s="9">
        <f>SUMIFS('Job Number'!$Q$2:$Q$290,'Job Number'!$A$2:$A$290,'Line Yield'!E$1,'Job Number'!$E$2:$E$290,'Line Yield'!$A$96,'Job Number'!$B$2:$B$290,'Line Yield'!$C97)</f>
        <v>0</v>
      </c>
      <c r="F97" s="9">
        <f>SUMIFS('Job Number'!$Q$2:$Q$290,'Job Number'!$A$2:$A$290,'Line Yield'!F$1,'Job Number'!$E$2:$E$290,'Line Yield'!$A$96,'Job Number'!$B$2:$B$290,'Line Yield'!$C97)</f>
        <v>0</v>
      </c>
      <c r="G97" s="9">
        <f>SUMIFS('Job Number'!$Q$2:$Q$290,'Job Number'!$A$2:$A$290,'Line Yield'!G$1,'Job Number'!$E$2:$E$290,'Line Yield'!$A$96,'Job Number'!$B$2:$B$290,'Line Yield'!$C97)</f>
        <v>0</v>
      </c>
      <c r="H97" s="9">
        <f>SUMIFS('Job Number'!$Q$2:$Q$290,'Job Number'!$A$2:$A$290,'Line Yield'!H$1,'Job Number'!$E$2:$E$290,'Line Yield'!$A$96,'Job Number'!$B$2:$B$290,'Line Yield'!$C97)</f>
        <v>0</v>
      </c>
      <c r="I97" s="9">
        <f>SUMIFS('Job Number'!$Q$2:$Q$290,'Job Number'!$A$2:$A$290,'Line Yield'!I$1,'Job Number'!$E$2:$E$290,'Line Yield'!$A$96,'Job Number'!$B$2:$B$290,'Line Yield'!$C97)</f>
        <v>0</v>
      </c>
      <c r="J97" s="9">
        <f>SUMIFS('Job Number'!$Q$2:$Q$290,'Job Number'!$A$2:$A$290,'Line Yield'!J$1,'Job Number'!$E$2:$E$290,'Line Yield'!$A$96,'Job Number'!$B$2:$B$290,'Line Yield'!$C97)</f>
        <v>0</v>
      </c>
      <c r="K97" s="9">
        <f>SUMIFS('Job Number'!$Q$2:$Q$290,'Job Number'!$A$2:$A$290,'Line Yield'!K$1,'Job Number'!$E$2:$E$290,'Line Yield'!$A$96,'Job Number'!$B$2:$B$290,'Line Yield'!$C97)</f>
        <v>0</v>
      </c>
      <c r="L97" s="9">
        <f>SUMIFS('Job Number'!$Q$2:$Q$290,'Job Number'!$A$2:$A$290,'Line Yield'!L$1,'Job Number'!$E$2:$E$290,'Line Yield'!$A$96,'Job Number'!$B$2:$B$290,'Line Yield'!$C97)</f>
        <v>0</v>
      </c>
      <c r="M97" s="9">
        <f>SUMIFS('Job Number'!$Q$2:$Q$290,'Job Number'!$A$2:$A$290,'Line Yield'!M$1,'Job Number'!$E$2:$E$290,'Line Yield'!$A$96,'Job Number'!$B$2:$B$290,'Line Yield'!$C97)</f>
        <v>0</v>
      </c>
      <c r="N97" s="9">
        <f>SUMIFS('Job Number'!$Q$2:$Q$290,'Job Number'!$A$2:$A$290,'Line Yield'!N$1,'Job Number'!$E$2:$E$290,'Line Yield'!$A$96,'Job Number'!$B$2:$B$290,'Line Yield'!$C97)</f>
        <v>0</v>
      </c>
      <c r="O97" s="9">
        <f>SUMIFS('Job Number'!$Q$2:$Q$290,'Job Number'!$A$2:$A$290,'Line Yield'!O$1,'Job Number'!$E$2:$E$290,'Line Yield'!$A$96,'Job Number'!$B$2:$B$290,'Line Yield'!$C97)</f>
        <v>0</v>
      </c>
      <c r="P97" s="9">
        <f>SUMIFS('Job Number'!$Q$2:$Q$290,'Job Number'!$A$2:$A$290,'Line Yield'!P$1,'Job Number'!$E$2:$E$290,'Line Yield'!$A$96,'Job Number'!$B$2:$B$290,'Line Yield'!$C97)</f>
        <v>0</v>
      </c>
      <c r="Q97" s="9">
        <f>SUMIFS('Job Number'!$Q$2:$Q$290,'Job Number'!$A$2:$A$290,'Line Yield'!Q$1,'Job Number'!$E$2:$E$290,'Line Yield'!$A$96,'Job Number'!$B$2:$B$290,'Line Yield'!$C97)</f>
        <v>0</v>
      </c>
      <c r="R97" s="9">
        <f>SUMIFS('Job Number'!$Q$2:$Q$290,'Job Number'!$A$2:$A$290,'Line Yield'!R$1,'Job Number'!$E$2:$E$290,'Line Yield'!$A$96,'Job Number'!$B$2:$B$290,'Line Yield'!$C97)</f>
        <v>0</v>
      </c>
      <c r="S97" s="9">
        <f>SUMIFS('Job Number'!$Q$2:$Q$290,'Job Number'!$A$2:$A$290,'Line Yield'!S$1,'Job Number'!$E$2:$E$290,'Line Yield'!$A$96,'Job Number'!$B$2:$B$290,'Line Yield'!$C97)</f>
        <v>0</v>
      </c>
      <c r="T97" s="9">
        <f>SUMIFS('Job Number'!$Q$2:$Q$290,'Job Number'!$A$2:$A$290,'Line Yield'!T$1,'Job Number'!$E$2:$E$290,'Line Yield'!$A$96,'Job Number'!$B$2:$B$290,'Line Yield'!$C97)</f>
        <v>0</v>
      </c>
      <c r="U97" s="9">
        <f>SUMIFS('Job Number'!$Q$2:$Q$290,'Job Number'!$A$2:$A$290,'Line Yield'!U$1,'Job Number'!$E$2:$E$290,'Line Yield'!$A$96,'Job Number'!$B$2:$B$290,'Line Yield'!$C97)</f>
        <v>0</v>
      </c>
      <c r="V97" s="9">
        <f>SUMIFS('Job Number'!$Q$2:$Q$290,'Job Number'!$A$2:$A$290,'Line Yield'!V$1,'Job Number'!$E$2:$E$290,'Line Yield'!$A$96,'Job Number'!$B$2:$B$290,'Line Yield'!$C97)</f>
        <v>0</v>
      </c>
      <c r="W97" s="9">
        <f>SUMIFS('Job Number'!$Q$2:$Q$290,'Job Number'!$A$2:$A$290,'Line Yield'!W$1,'Job Number'!$E$2:$E$290,'Line Yield'!$A$96,'Job Number'!$B$2:$B$290,'Line Yield'!$C97)</f>
        <v>0</v>
      </c>
      <c r="X97" s="9">
        <f>SUMIFS('Job Number'!$Q$2:$Q$290,'Job Number'!$A$2:$A$290,'Line Yield'!X$1,'Job Number'!$E$2:$E$290,'Line Yield'!$A$96,'Job Number'!$B$2:$B$290,'Line Yield'!$C97)</f>
        <v>0</v>
      </c>
      <c r="Y97" s="9">
        <f>SUMIFS('Job Number'!$Q$2:$Q$290,'Job Number'!$A$2:$A$290,'Line Yield'!Y$1,'Job Number'!$E$2:$E$290,'Line Yield'!$A$96,'Job Number'!$B$2:$B$290,'Line Yield'!$C97)</f>
        <v>0</v>
      </c>
      <c r="Z97" s="9">
        <f>SUMIFS('Job Number'!$Q$2:$Q$290,'Job Number'!$A$2:$A$290,'Line Yield'!Z$1,'Job Number'!$E$2:$E$290,'Line Yield'!$A$96,'Job Number'!$B$2:$B$290,'Line Yield'!$C97)</f>
        <v>0</v>
      </c>
      <c r="AA97" s="9">
        <f>SUMIFS('Job Number'!$Q$2:$Q$290,'Job Number'!$A$2:$A$290,'Line Yield'!AA$1,'Job Number'!$E$2:$E$290,'Line Yield'!$A$96,'Job Number'!$B$2:$B$290,'Line Yield'!$C97)</f>
        <v>0</v>
      </c>
      <c r="AB97" s="9">
        <f>SUMIFS('Job Number'!$Q$2:$Q$290,'Job Number'!$A$2:$A$290,'Line Yield'!AB$1,'Job Number'!$E$2:$E$290,'Line Yield'!$A$96,'Job Number'!$B$2:$B$290,'Line Yield'!$C97)</f>
        <v>0</v>
      </c>
      <c r="AC97" s="9">
        <f>SUMIFS('Job Number'!$Q$2:$Q$290,'Job Number'!$A$2:$A$290,'Line Yield'!AC$1,'Job Number'!$E$2:$E$290,'Line Yield'!$A$96,'Job Number'!$B$2:$B$290,'Line Yield'!$C97)</f>
        <v>0</v>
      </c>
      <c r="AD97" s="9">
        <f>SUMIFS('Job Number'!$Q$2:$Q$290,'Job Number'!$A$2:$A$290,'Line Yield'!AD$1,'Job Number'!$E$2:$E$290,'Line Yield'!$A$96,'Job Number'!$B$2:$B$290,'Line Yield'!$C97)</f>
        <v>0</v>
      </c>
      <c r="AE97" s="9">
        <f>SUMIFS('Job Number'!$Q$2:$Q$290,'Job Number'!$A$2:$A$290,'Line Yield'!AE$1,'Job Number'!$E$2:$E$290,'Line Yield'!$A$96,'Job Number'!$B$2:$B$290,'Line Yield'!$C97)</f>
        <v>0</v>
      </c>
      <c r="AF97" s="9">
        <f>SUMIFS('Job Number'!$Q$2:$Q$290,'Job Number'!$A$2:$A$290,'Line Yield'!AF$1,'Job Number'!$E$2:$E$290,'Line Yield'!$A$96,'Job Number'!$B$2:$B$290,'Line Yield'!$C97)</f>
        <v>0</v>
      </c>
      <c r="AG97" s="9">
        <f>SUMIFS('Job Number'!$Q$2:$Q$290,'Job Number'!$A$2:$A$290,'Line Yield'!AG$1,'Job Number'!$E$2:$E$290,'Line Yield'!$A$96,'Job Number'!$B$2:$B$290,'Line Yield'!$C97)</f>
        <v>0</v>
      </c>
      <c r="AH97" s="9">
        <f>SUMIFS('Job Number'!$Q$2:$Q$290,'Job Number'!$A$2:$A$290,'Line Yield'!AH$1,'Job Number'!$E$2:$E$290,'Line Yield'!$A$96,'Job Number'!$B$2:$B$290,'Line Yield'!$C97)</f>
        <v>0</v>
      </c>
    </row>
    <row r="98" ht="14.25" customHeight="1"/>
    <row r="99" ht="15.75" customHeight="1" spans="1:34">
      <c r="A99" s="294" t="str">
        <f>'Line Output'!A98</f>
        <v>W03-00030005-Y</v>
      </c>
      <c r="B99" s="294" t="str">
        <f>'Line Output'!B98</f>
        <v>MK09</v>
      </c>
      <c r="C99" s="6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4.25" customHeight="1" spans="2:34">
      <c r="B100" s="9">
        <f>IFERROR(SUM(D100:AG100)/COUNTIF(D100:AG100,"&gt;0"),0)</f>
        <v>0</v>
      </c>
      <c r="C100" s="10" t="str">
        <f>'Line Output'!C99</f>
        <v>Y01</v>
      </c>
      <c r="D100" s="9">
        <f>SUMIFS('Job Number'!$Q$2:$Q$290,'Job Number'!$A$2:$A$290,'Line Yield'!D$1,'Job Number'!$E$2:$E$290,'Line Yield'!$A$99,'Job Number'!$B$2:$B$290,'Line Yield'!$C100)</f>
        <v>0</v>
      </c>
      <c r="E100" s="9">
        <f>SUMIFS('Job Number'!$Q$2:$Q$290,'Job Number'!$A$2:$A$290,'Line Yield'!E$1,'Job Number'!$E$2:$E$290,'Line Yield'!$A$99,'Job Number'!$B$2:$B$290,'Line Yield'!$C100)</f>
        <v>0</v>
      </c>
      <c r="F100" s="9">
        <f>SUMIFS('Job Number'!$Q$2:$Q$290,'Job Number'!$A$2:$A$290,'Line Yield'!F$1,'Job Number'!$E$2:$E$290,'Line Yield'!$A$99,'Job Number'!$B$2:$B$290,'Line Yield'!$C100)</f>
        <v>0</v>
      </c>
      <c r="G100" s="9">
        <f>SUMIFS('Job Number'!$Q$2:$Q$290,'Job Number'!$A$2:$A$290,'Line Yield'!G$1,'Job Number'!$E$2:$E$290,'Line Yield'!$A$99,'Job Number'!$B$2:$B$290,'Line Yield'!$C100)</f>
        <v>0</v>
      </c>
      <c r="H100" s="9">
        <f>SUMIFS('Job Number'!$Q$2:$Q$290,'Job Number'!$A$2:$A$290,'Line Yield'!H$1,'Job Number'!$E$2:$E$290,'Line Yield'!$A$99,'Job Number'!$B$2:$B$290,'Line Yield'!$C100)</f>
        <v>0</v>
      </c>
      <c r="I100" s="9">
        <f>SUMIFS('Job Number'!$Q$2:$Q$290,'Job Number'!$A$2:$A$290,'Line Yield'!I$1,'Job Number'!$E$2:$E$290,'Line Yield'!$A$99,'Job Number'!$B$2:$B$290,'Line Yield'!$C100)</f>
        <v>0</v>
      </c>
      <c r="J100" s="9">
        <f>SUMIFS('Job Number'!$Q$2:$Q$290,'Job Number'!$A$2:$A$290,'Line Yield'!J$1,'Job Number'!$E$2:$E$290,'Line Yield'!$A$99,'Job Number'!$B$2:$B$290,'Line Yield'!$C100)</f>
        <v>0</v>
      </c>
      <c r="K100" s="9">
        <f>SUMIFS('Job Number'!$Q$2:$Q$290,'Job Number'!$A$2:$A$290,'Line Yield'!K$1,'Job Number'!$E$2:$E$290,'Line Yield'!$A$99,'Job Number'!$B$2:$B$290,'Line Yield'!$C100)</f>
        <v>0</v>
      </c>
      <c r="L100" s="9">
        <f>SUMIFS('Job Number'!$Q$2:$Q$290,'Job Number'!$A$2:$A$290,'Line Yield'!L$1,'Job Number'!$E$2:$E$290,'Line Yield'!$A$99,'Job Number'!$B$2:$B$290,'Line Yield'!$C100)</f>
        <v>0</v>
      </c>
      <c r="M100" s="9">
        <f>SUMIFS('Job Number'!$Q$2:$Q$290,'Job Number'!$A$2:$A$290,'Line Yield'!M$1,'Job Number'!$E$2:$E$290,'Line Yield'!$A$99,'Job Number'!$B$2:$B$290,'Line Yield'!$C100)</f>
        <v>0</v>
      </c>
      <c r="N100" s="9">
        <f>SUMIFS('Job Number'!$Q$2:$Q$290,'Job Number'!$A$2:$A$290,'Line Yield'!N$1,'Job Number'!$E$2:$E$290,'Line Yield'!$A$99,'Job Number'!$B$2:$B$290,'Line Yield'!$C100)</f>
        <v>0</v>
      </c>
      <c r="O100" s="9">
        <f>SUMIFS('Job Number'!$Q$2:$Q$290,'Job Number'!$A$2:$A$290,'Line Yield'!O$1,'Job Number'!$E$2:$E$290,'Line Yield'!$A$99,'Job Number'!$B$2:$B$290,'Line Yield'!$C100)</f>
        <v>0</v>
      </c>
      <c r="P100" s="9">
        <f>SUMIFS('Job Number'!$Q$2:$Q$290,'Job Number'!$A$2:$A$290,'Line Yield'!P$1,'Job Number'!$E$2:$E$290,'Line Yield'!$A$99,'Job Number'!$B$2:$B$290,'Line Yield'!$C100)</f>
        <v>0</v>
      </c>
      <c r="Q100" s="9">
        <f>SUMIFS('Job Number'!$Q$2:$Q$290,'Job Number'!$A$2:$A$290,'Line Yield'!Q$1,'Job Number'!$E$2:$E$290,'Line Yield'!$A$99,'Job Number'!$B$2:$B$290,'Line Yield'!$C100)</f>
        <v>0</v>
      </c>
      <c r="R100" s="9">
        <f>SUMIFS('Job Number'!$Q$2:$Q$290,'Job Number'!$A$2:$A$290,'Line Yield'!R$1,'Job Number'!$E$2:$E$290,'Line Yield'!$A$99,'Job Number'!$B$2:$B$290,'Line Yield'!$C100)</f>
        <v>0</v>
      </c>
      <c r="S100" s="9">
        <f>SUMIFS('Job Number'!$Q$2:$Q$290,'Job Number'!$A$2:$A$290,'Line Yield'!S$1,'Job Number'!$E$2:$E$290,'Line Yield'!$A$99,'Job Number'!$B$2:$B$290,'Line Yield'!$C100)</f>
        <v>0</v>
      </c>
      <c r="T100" s="9">
        <f>SUMIFS('Job Number'!$Q$2:$Q$290,'Job Number'!$A$2:$A$290,'Line Yield'!T$1,'Job Number'!$E$2:$E$290,'Line Yield'!$A$99,'Job Number'!$B$2:$B$290,'Line Yield'!$C100)</f>
        <v>0</v>
      </c>
      <c r="U100" s="9">
        <f>SUMIFS('Job Number'!$Q$2:$Q$290,'Job Number'!$A$2:$A$290,'Line Yield'!U$1,'Job Number'!$E$2:$E$290,'Line Yield'!$A$99,'Job Number'!$B$2:$B$290,'Line Yield'!$C100)</f>
        <v>0</v>
      </c>
      <c r="V100" s="9">
        <f>SUMIFS('Job Number'!$Q$2:$Q$290,'Job Number'!$A$2:$A$290,'Line Yield'!V$1,'Job Number'!$E$2:$E$290,'Line Yield'!$A$99,'Job Number'!$B$2:$B$290,'Line Yield'!$C100)</f>
        <v>0</v>
      </c>
      <c r="W100" s="9">
        <f>SUMIFS('Job Number'!$Q$2:$Q$290,'Job Number'!$A$2:$A$290,'Line Yield'!W$1,'Job Number'!$E$2:$E$290,'Line Yield'!$A$99,'Job Number'!$B$2:$B$290,'Line Yield'!$C100)</f>
        <v>0</v>
      </c>
      <c r="X100" s="9">
        <f>SUMIFS('Job Number'!$Q$2:$Q$290,'Job Number'!$A$2:$A$290,'Line Yield'!X$1,'Job Number'!$E$2:$E$290,'Line Yield'!$A$99,'Job Number'!$B$2:$B$290,'Line Yield'!$C100)</f>
        <v>0</v>
      </c>
      <c r="Y100" s="9">
        <f>SUMIFS('Job Number'!$Q$2:$Q$290,'Job Number'!$A$2:$A$290,'Line Yield'!Y$1,'Job Number'!$E$2:$E$290,'Line Yield'!$A$99,'Job Number'!$B$2:$B$290,'Line Yield'!$C100)</f>
        <v>0</v>
      </c>
      <c r="Z100" s="9">
        <f>SUMIFS('Job Number'!$Q$2:$Q$290,'Job Number'!$A$2:$A$290,'Line Yield'!Z$1,'Job Number'!$E$2:$E$290,'Line Yield'!$A$99,'Job Number'!$B$2:$B$290,'Line Yield'!$C100)</f>
        <v>0</v>
      </c>
      <c r="AA100" s="9">
        <f>SUMIFS('Job Number'!$Q$2:$Q$290,'Job Number'!$A$2:$A$290,'Line Yield'!AA$1,'Job Number'!$E$2:$E$290,'Line Yield'!$A$99,'Job Number'!$B$2:$B$290,'Line Yield'!$C100)</f>
        <v>0</v>
      </c>
      <c r="AB100" s="9">
        <f>SUMIFS('Job Number'!$Q$2:$Q$290,'Job Number'!$A$2:$A$290,'Line Yield'!AB$1,'Job Number'!$E$2:$E$290,'Line Yield'!$A$99,'Job Number'!$B$2:$B$290,'Line Yield'!$C100)</f>
        <v>0</v>
      </c>
      <c r="AC100" s="9">
        <f>SUMIFS('Job Number'!$Q$2:$Q$290,'Job Number'!$A$2:$A$290,'Line Yield'!AC$1,'Job Number'!$E$2:$E$290,'Line Yield'!$A$99,'Job Number'!$B$2:$B$290,'Line Yield'!$C100)</f>
        <v>0</v>
      </c>
      <c r="AD100" s="9">
        <f>SUMIFS('Job Number'!$Q$2:$Q$290,'Job Number'!$A$2:$A$290,'Line Yield'!AD$1,'Job Number'!$E$2:$E$290,'Line Yield'!$A$99,'Job Number'!$B$2:$B$290,'Line Yield'!$C100)</f>
        <v>0</v>
      </c>
      <c r="AE100" s="9">
        <f>SUMIFS('Job Number'!$Q$2:$Q$290,'Job Number'!$A$2:$A$290,'Line Yield'!AE$1,'Job Number'!$E$2:$E$290,'Line Yield'!$A$99,'Job Number'!$B$2:$B$290,'Line Yield'!$C100)</f>
        <v>0</v>
      </c>
      <c r="AF100" s="9">
        <f>SUMIFS('Job Number'!$Q$2:$Q$290,'Job Number'!$A$2:$A$290,'Line Yield'!AF$1,'Job Number'!$E$2:$E$290,'Line Yield'!$A$99,'Job Number'!$B$2:$B$290,'Line Yield'!$C100)</f>
        <v>0</v>
      </c>
      <c r="AG100" s="9">
        <f>SUMIFS('Job Number'!$Q$2:$Q$290,'Job Number'!$A$2:$A$290,'Line Yield'!AG$1,'Job Number'!$E$2:$E$290,'Line Yield'!$A$99,'Job Number'!$B$2:$B$290,'Line Yield'!$C100)</f>
        <v>0</v>
      </c>
      <c r="AH100" s="9">
        <f>SUMIFS('Job Number'!$Q$2:$Q$290,'Job Number'!$A$2:$A$290,'Line Yield'!AH$1,'Job Number'!$E$2:$E$290,'Line Yield'!$A$99,'Job Number'!$B$2:$B$290,'Line Yield'!$C100)</f>
        <v>0</v>
      </c>
    </row>
    <row r="101" ht="14.25" customHeight="1"/>
    <row r="102" ht="15.75" customHeight="1" spans="1:34">
      <c r="A102" s="294" t="str">
        <f>'Line Output'!A101</f>
        <v>W03-27601194-Y</v>
      </c>
      <c r="B102" s="294" t="str">
        <f>'Line Output'!B101</f>
        <v>SONY</v>
      </c>
      <c r="C102" s="6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14.25" customHeight="1" spans="2:34">
      <c r="B103" s="9">
        <f>IFERROR(SUM(D103:AG103)/COUNTIF(D103:AG103,"&gt;0"),0)</f>
        <v>0</v>
      </c>
      <c r="C103" s="10" t="str">
        <f>'Line Output'!C102</f>
        <v>Y01</v>
      </c>
      <c r="D103" s="9">
        <f>SUMIFS('Job Number'!$Q$2:$Q$290,'Job Number'!$A$2:$A$290,'Line Yield'!D$1,'Job Number'!$E$2:$E$290,'Line Yield'!$A$102,'Job Number'!$B$2:$B$290,'Line Yield'!$C103)</f>
        <v>0</v>
      </c>
      <c r="E103" s="9">
        <f>SUMIFS('Job Number'!$Q$2:$Q$290,'Job Number'!$A$2:$A$290,'Line Yield'!E$1,'Job Number'!$E$2:$E$290,'Line Yield'!$A$102,'Job Number'!$B$2:$B$290,'Line Yield'!$C103)</f>
        <v>0</v>
      </c>
      <c r="F103" s="9">
        <f>SUMIFS('Job Number'!$Q$2:$Q$290,'Job Number'!$A$2:$A$290,'Line Yield'!F$1,'Job Number'!$E$2:$E$290,'Line Yield'!$A$102,'Job Number'!$B$2:$B$290,'Line Yield'!$C103)</f>
        <v>0</v>
      </c>
      <c r="G103" s="9">
        <f>SUMIFS('Job Number'!$Q$2:$Q$290,'Job Number'!$A$2:$A$290,'Line Yield'!G$1,'Job Number'!$E$2:$E$290,'Line Yield'!$A$102,'Job Number'!$B$2:$B$290,'Line Yield'!$C103)</f>
        <v>0</v>
      </c>
      <c r="H103" s="9">
        <f>SUMIFS('Job Number'!$Q$2:$Q$290,'Job Number'!$A$2:$A$290,'Line Yield'!H$1,'Job Number'!$E$2:$E$290,'Line Yield'!$A$102,'Job Number'!$B$2:$B$290,'Line Yield'!$C103)</f>
        <v>0</v>
      </c>
      <c r="I103" s="9">
        <f>SUMIFS('Job Number'!$Q$2:$Q$290,'Job Number'!$A$2:$A$290,'Line Yield'!I$1,'Job Number'!$E$2:$E$290,'Line Yield'!$A$102,'Job Number'!$B$2:$B$290,'Line Yield'!$C103)</f>
        <v>0</v>
      </c>
      <c r="J103" s="9">
        <f>SUMIFS('Job Number'!$Q$2:$Q$290,'Job Number'!$A$2:$A$290,'Line Yield'!J$1,'Job Number'!$E$2:$E$290,'Line Yield'!$A$102,'Job Number'!$B$2:$B$290,'Line Yield'!$C103)</f>
        <v>0</v>
      </c>
      <c r="K103" s="9">
        <f>SUMIFS('Job Number'!$Q$2:$Q$290,'Job Number'!$A$2:$A$290,'Line Yield'!K$1,'Job Number'!$E$2:$E$290,'Line Yield'!$A$102,'Job Number'!$B$2:$B$290,'Line Yield'!$C103)</f>
        <v>0</v>
      </c>
      <c r="L103" s="9">
        <f>SUMIFS('Job Number'!$Q$2:$Q$290,'Job Number'!$A$2:$A$290,'Line Yield'!L$1,'Job Number'!$E$2:$E$290,'Line Yield'!$A$102,'Job Number'!$B$2:$B$290,'Line Yield'!$C103)</f>
        <v>0</v>
      </c>
      <c r="M103" s="9">
        <f>SUMIFS('Job Number'!$Q$2:$Q$290,'Job Number'!$A$2:$A$290,'Line Yield'!M$1,'Job Number'!$E$2:$E$290,'Line Yield'!$A$102,'Job Number'!$B$2:$B$290,'Line Yield'!$C103)</f>
        <v>0</v>
      </c>
      <c r="N103" s="9">
        <f>SUMIFS('Job Number'!$Q$2:$Q$290,'Job Number'!$A$2:$A$290,'Line Yield'!N$1,'Job Number'!$E$2:$E$290,'Line Yield'!$A$102,'Job Number'!$B$2:$B$290,'Line Yield'!$C103)</f>
        <v>0</v>
      </c>
      <c r="O103" s="9">
        <f>SUMIFS('Job Number'!$Q$2:$Q$290,'Job Number'!$A$2:$A$290,'Line Yield'!O$1,'Job Number'!$E$2:$E$290,'Line Yield'!$A$102,'Job Number'!$B$2:$B$290,'Line Yield'!$C103)</f>
        <v>0</v>
      </c>
      <c r="P103" s="9">
        <f>SUMIFS('Job Number'!$Q$2:$Q$290,'Job Number'!$A$2:$A$290,'Line Yield'!P$1,'Job Number'!$E$2:$E$290,'Line Yield'!$A$102,'Job Number'!$B$2:$B$290,'Line Yield'!$C103)</f>
        <v>0</v>
      </c>
      <c r="Q103" s="9">
        <f>SUMIFS('Job Number'!$Q$2:$Q$290,'Job Number'!$A$2:$A$290,'Line Yield'!Q$1,'Job Number'!$E$2:$E$290,'Line Yield'!$A$102,'Job Number'!$B$2:$B$290,'Line Yield'!$C103)</f>
        <v>0</v>
      </c>
      <c r="R103" s="9">
        <f>SUMIFS('Job Number'!$Q$2:$Q$290,'Job Number'!$A$2:$A$290,'Line Yield'!R$1,'Job Number'!$E$2:$E$290,'Line Yield'!$A$102,'Job Number'!$B$2:$B$290,'Line Yield'!$C103)</f>
        <v>0</v>
      </c>
      <c r="S103" s="9">
        <f>SUMIFS('Job Number'!$Q$2:$Q$290,'Job Number'!$A$2:$A$290,'Line Yield'!S$1,'Job Number'!$E$2:$E$290,'Line Yield'!$A$102,'Job Number'!$B$2:$B$290,'Line Yield'!$C103)</f>
        <v>0</v>
      </c>
      <c r="T103" s="9">
        <f>SUMIFS('Job Number'!$Q$2:$Q$290,'Job Number'!$A$2:$A$290,'Line Yield'!T$1,'Job Number'!$E$2:$E$290,'Line Yield'!$A$102,'Job Number'!$B$2:$B$290,'Line Yield'!$C103)</f>
        <v>0</v>
      </c>
      <c r="U103" s="9">
        <f>SUMIFS('Job Number'!$Q$2:$Q$290,'Job Number'!$A$2:$A$290,'Line Yield'!U$1,'Job Number'!$E$2:$E$290,'Line Yield'!$A$102,'Job Number'!$B$2:$B$290,'Line Yield'!$C103)</f>
        <v>0</v>
      </c>
      <c r="V103" s="9">
        <f>SUMIFS('Job Number'!$Q$2:$Q$290,'Job Number'!$A$2:$A$290,'Line Yield'!V$1,'Job Number'!$E$2:$E$290,'Line Yield'!$A$102,'Job Number'!$B$2:$B$290,'Line Yield'!$C103)</f>
        <v>0</v>
      </c>
      <c r="W103" s="9">
        <f>SUMIFS('Job Number'!$Q$2:$Q$290,'Job Number'!$A$2:$A$290,'Line Yield'!W$1,'Job Number'!$E$2:$E$290,'Line Yield'!$A$102,'Job Number'!$B$2:$B$290,'Line Yield'!$C103)</f>
        <v>0</v>
      </c>
      <c r="X103" s="9">
        <f>SUMIFS('Job Number'!$Q$2:$Q$290,'Job Number'!$A$2:$A$290,'Line Yield'!X$1,'Job Number'!$E$2:$E$290,'Line Yield'!$A$102,'Job Number'!$B$2:$B$290,'Line Yield'!$C103)</f>
        <v>0</v>
      </c>
      <c r="Y103" s="9">
        <f>SUMIFS('Job Number'!$Q$2:$Q$290,'Job Number'!$A$2:$A$290,'Line Yield'!Y$1,'Job Number'!$E$2:$E$290,'Line Yield'!$A$102,'Job Number'!$B$2:$B$290,'Line Yield'!$C103)</f>
        <v>0</v>
      </c>
      <c r="Z103" s="9">
        <f>SUMIFS('Job Number'!$Q$2:$Q$290,'Job Number'!$A$2:$A$290,'Line Yield'!Z$1,'Job Number'!$E$2:$E$290,'Line Yield'!$A$102,'Job Number'!$B$2:$B$290,'Line Yield'!$C103)</f>
        <v>0</v>
      </c>
      <c r="AA103" s="9">
        <f>SUMIFS('Job Number'!$Q$2:$Q$290,'Job Number'!$A$2:$A$290,'Line Yield'!AA$1,'Job Number'!$E$2:$E$290,'Line Yield'!$A$102,'Job Number'!$B$2:$B$290,'Line Yield'!$C103)</f>
        <v>0</v>
      </c>
      <c r="AB103" s="9">
        <f>SUMIFS('Job Number'!$Q$2:$Q$290,'Job Number'!$A$2:$A$290,'Line Yield'!AB$1,'Job Number'!$E$2:$E$290,'Line Yield'!$A$102,'Job Number'!$B$2:$B$290,'Line Yield'!$C103)</f>
        <v>0</v>
      </c>
      <c r="AC103" s="9">
        <f>SUMIFS('Job Number'!$Q$2:$Q$290,'Job Number'!$A$2:$A$290,'Line Yield'!AC$1,'Job Number'!$E$2:$E$290,'Line Yield'!$A$102,'Job Number'!$B$2:$B$290,'Line Yield'!$C103)</f>
        <v>0</v>
      </c>
      <c r="AD103" s="9">
        <f>SUMIFS('Job Number'!$Q$2:$Q$290,'Job Number'!$A$2:$A$290,'Line Yield'!AD$1,'Job Number'!$E$2:$E$290,'Line Yield'!$A$102,'Job Number'!$B$2:$B$290,'Line Yield'!$C103)</f>
        <v>0</v>
      </c>
      <c r="AE103" s="9">
        <f>SUMIFS('Job Number'!$Q$2:$Q$290,'Job Number'!$A$2:$A$290,'Line Yield'!AE$1,'Job Number'!$E$2:$E$290,'Line Yield'!$A$102,'Job Number'!$B$2:$B$290,'Line Yield'!$C103)</f>
        <v>0</v>
      </c>
      <c r="AF103" s="9">
        <f>SUMIFS('Job Number'!$Q$2:$Q$290,'Job Number'!$A$2:$A$290,'Line Yield'!AF$1,'Job Number'!$E$2:$E$290,'Line Yield'!$A$102,'Job Number'!$B$2:$B$290,'Line Yield'!$C103)</f>
        <v>0</v>
      </c>
      <c r="AG103" s="9">
        <f>SUMIFS('Job Number'!$Q$2:$Q$290,'Job Number'!$A$2:$A$290,'Line Yield'!AG$1,'Job Number'!$E$2:$E$290,'Line Yield'!$A$102,'Job Number'!$B$2:$B$290,'Line Yield'!$C103)</f>
        <v>0</v>
      </c>
      <c r="AH103" s="9">
        <f>SUMIFS('Job Number'!$Q$2:$Q$290,'Job Number'!$A$2:$A$290,'Line Yield'!AH$1,'Job Number'!$E$2:$E$290,'Line Yield'!$A$102,'Job Number'!$B$2:$B$290,'Line Yield'!$C103)</f>
        <v>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pageSetUpPr fitToPage="1"/>
  </sheetPr>
  <dimension ref="A1:BK72"/>
  <sheetViews>
    <sheetView zoomScale="91" zoomScaleNormal="91" workbookViewId="0">
      <pane xSplit="2" ySplit="5" topLeftCell="C27" activePane="bottomRight" state="frozenSplit"/>
      <selection/>
      <selection pane="topRight"/>
      <selection pane="bottomLeft"/>
      <selection pane="bottomRight" activeCell="F25" sqref="F25"/>
    </sheetView>
  </sheetViews>
  <sheetFormatPr defaultColWidth="9" defaultRowHeight="15"/>
  <cols>
    <col min="1" max="1" width="20.2857142857143" style="58" customWidth="1"/>
    <col min="2" max="2" width="22.7142857142857" style="58" customWidth="1"/>
    <col min="3" max="5" width="22.5714285714286" style="59" customWidth="1"/>
    <col min="6" max="6" width="22.5714285714286" style="58" customWidth="1"/>
    <col min="7" max="8" width="22.5714285714286" style="60" customWidth="1"/>
    <col min="9" max="10" width="22.5714285714286" style="58" customWidth="1"/>
    <col min="11" max="11" width="22.7142857142857" style="58" customWidth="1"/>
    <col min="12" max="12" width="22.5714285714286" style="58" customWidth="1"/>
    <col min="13" max="27" width="22.7142857142857" style="58" customWidth="1"/>
    <col min="28" max="30" width="22.8571428571429" style="58" customWidth="1"/>
    <col min="31" max="31" width="15" style="58" customWidth="1"/>
    <col min="32" max="32" width="18" style="58" customWidth="1"/>
    <col min="33" max="33" width="15" style="58" customWidth="1"/>
    <col min="34" max="34" width="19.4285714285714" style="58" customWidth="1"/>
    <col min="35" max="37" width="15" style="58" customWidth="1"/>
    <col min="38" max="45" width="15" style="58" hidden="1" customWidth="1"/>
    <col min="46" max="46" width="14.7142857142857" style="58" hidden="1" customWidth="1"/>
    <col min="47" max="55" width="15" style="58" hidden="1" customWidth="1"/>
    <col min="56" max="56" width="12.7142857142857" style="58" customWidth="1"/>
    <col min="57" max="57" width="12.4285714285714" customWidth="1"/>
    <col min="58" max="58" width="12.2857142857143" customWidth="1"/>
  </cols>
  <sheetData>
    <row r="1" s="52" customFormat="1" ht="18" spans="1:63">
      <c r="A1" s="61"/>
      <c r="B1" s="61"/>
      <c r="C1" s="62" t="str">
        <f>'FG TYPE'!B2</f>
        <v>W01-03000027</v>
      </c>
      <c r="D1" s="62" t="str">
        <f>'FG TYPE'!B3</f>
        <v>W01-03000013</v>
      </c>
      <c r="E1" s="62" t="str">
        <f>'FG TYPE'!B4</f>
        <v>W01-03000026</v>
      </c>
      <c r="F1" s="62" t="str">
        <f>'FG TYPE'!B5</f>
        <v>W01-03000020</v>
      </c>
      <c r="G1" s="62" t="str">
        <f>'FG TYPE'!B6</f>
        <v>W01-03000004</v>
      </c>
      <c r="H1" s="63" t="str">
        <f>'FG TYPE'!B7</f>
        <v>W01-03000025</v>
      </c>
      <c r="I1" s="87" t="str">
        <f>'FG TYPE'!B8</f>
        <v>W01-04040001</v>
      </c>
      <c r="J1" s="87" t="str">
        <f>'FG TYPE'!B9</f>
        <v>W01-04040011-Y</v>
      </c>
      <c r="K1" s="87" t="str">
        <f>'FG TYPE'!B10</f>
        <v>W01-04040013-Y</v>
      </c>
      <c r="L1" s="63" t="str">
        <f>'FG TYPE'!B21</f>
        <v>W03-71010060-Y</v>
      </c>
      <c r="M1" s="63" t="str">
        <f>'FG TYPE'!B22</f>
        <v>W03-71010061-Y</v>
      </c>
      <c r="N1" s="63" t="str">
        <f>'FG TYPE'!B23</f>
        <v>W03-25040027-Y</v>
      </c>
      <c r="O1" s="63" t="str">
        <f>'FG TYPE'!B24</f>
        <v>W03-25040028-Y</v>
      </c>
      <c r="P1" s="63" t="str">
        <f>'FG TYPE'!B25</f>
        <v>W03-25040029-Y</v>
      </c>
      <c r="Q1" s="63" t="str">
        <f>'FG TYPE'!B26</f>
        <v>W03-25040030-Y</v>
      </c>
      <c r="R1" s="63" t="str">
        <f>'FG TYPE'!B27</f>
        <v>W03-25040031-Y</v>
      </c>
      <c r="S1" s="63" t="str">
        <f>'FG TYPE'!B28</f>
        <v>W03-25040032-Y</v>
      </c>
      <c r="T1" s="63" t="str">
        <f>'FG TYPE'!B29</f>
        <v>W03-25040033-Y</v>
      </c>
      <c r="U1" s="63" t="str">
        <f>'FG TYPE'!B30</f>
        <v>W03-25040034-Y</v>
      </c>
      <c r="V1" s="63" t="str">
        <f>'FG TYPE'!B31</f>
        <v>W03-25040035-Y</v>
      </c>
      <c r="W1" s="63" t="str">
        <f>'FG TYPE'!B32</f>
        <v>W03-25040036-Y</v>
      </c>
      <c r="X1" s="63" t="str">
        <f>'FG TYPE'!B33</f>
        <v>W03-25040037-Y</v>
      </c>
      <c r="Y1" s="63" t="str">
        <f>'FG TYPE'!B34</f>
        <v>W03-25040038-Y</v>
      </c>
      <c r="Z1" s="63" t="str">
        <f>'FG TYPE'!B35</f>
        <v>W03-25040039-Y</v>
      </c>
      <c r="AA1" s="63" t="str">
        <f>'FG TYPE'!B36</f>
        <v>W03-25040040-Y</v>
      </c>
      <c r="AB1" s="143" t="str">
        <f>'FG TYPE'!B37</f>
        <v>W03-00040033-Y</v>
      </c>
      <c r="AC1" s="95" t="str">
        <f>'FG TYPE'!B38</f>
        <v>W03-25050003-Y</v>
      </c>
      <c r="AD1" s="144" t="str">
        <f>'FG TYPE'!B39</f>
        <v>W03-00030005-Y</v>
      </c>
      <c r="AE1" s="63" t="str">
        <f>'FG TYPE'!B40</f>
        <v>W03-27601194-Y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161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165"/>
      <c r="BH1" s="165"/>
      <c r="BI1" s="166"/>
      <c r="BK1" s="167"/>
    </row>
    <row r="2" s="52" customFormat="1" ht="18" spans="1:63">
      <c r="A2" s="61"/>
      <c r="B2" s="61"/>
      <c r="C2" s="64" t="str">
        <f>'FG TYPE'!C2</f>
        <v>0,127 A</v>
      </c>
      <c r="D2" s="64" t="str">
        <f>'FG TYPE'!C3</f>
        <v>0,120 A</v>
      </c>
      <c r="E2" s="64" t="str">
        <f>'FG TYPE'!C4</f>
        <v>0,200 A</v>
      </c>
      <c r="F2" s="64" t="str">
        <f>'FG TYPE'!C5</f>
        <v>0,160 A</v>
      </c>
      <c r="G2" s="64" t="str">
        <f>'FG TYPE'!C6</f>
        <v>0,080 A</v>
      </c>
      <c r="H2" s="65" t="str">
        <f>'FG TYPE'!C7</f>
        <v>0,180 A</v>
      </c>
      <c r="I2" s="87" t="str">
        <f>'FG TYPE'!C8</f>
        <v>0,080 UEW</v>
      </c>
      <c r="J2" s="87" t="str">
        <f>'FG TYPE'!C9</f>
        <v>0,080 T</v>
      </c>
      <c r="K2" s="5" t="str">
        <f>'FG TYPE'!C10</f>
        <v>0,254 T</v>
      </c>
      <c r="L2" s="65" t="str">
        <f>'FG TYPE'!C21</f>
        <v>AY01</v>
      </c>
      <c r="M2" s="65" t="str">
        <f>'FG TYPE'!C22</f>
        <v>AX88</v>
      </c>
      <c r="N2" s="65" t="str">
        <f>'FG TYPE'!C23</f>
        <v>28#*2C+24#*2C+AL+D+</v>
      </c>
      <c r="O2" s="65" t="str">
        <f>'FG TYPE'!C24</f>
        <v>28#*2C+24#*2C+AL+D+</v>
      </c>
      <c r="P2" s="65" t="str">
        <f>'FG TYPE'!C25</f>
        <v>28#*2C+24#*2C+AL+D+</v>
      </c>
      <c r="Q2" s="65" t="str">
        <f>'FG TYPE'!C26</f>
        <v>28#*2C+24#*2C+AL+D+</v>
      </c>
      <c r="R2" s="65" t="str">
        <f>'FG TYPE'!C27</f>
        <v>28#*2C+24#*2C+AL+D+</v>
      </c>
      <c r="S2" s="65" t="str">
        <f>'FG TYPE'!C28</f>
        <v>28#*2C+24#*2C+AL+D+</v>
      </c>
      <c r="T2" s="65" t="str">
        <f>'FG TYPE'!C29</f>
        <v>28#*2C+24#*2C+AL+D+</v>
      </c>
      <c r="U2" s="65" t="str">
        <f>'FG TYPE'!C30</f>
        <v>28#*2C+24#*2C+AL+D+</v>
      </c>
      <c r="V2" s="65" t="str">
        <f>'FG TYPE'!C31</f>
        <v>28#*2C+24#*2C+AL+D+</v>
      </c>
      <c r="W2" s="65" t="str">
        <f>'FG TYPE'!C32</f>
        <v>28#*2C+28#*2C+AL+D+</v>
      </c>
      <c r="X2" s="65" t="str">
        <f>'FG TYPE'!C33</f>
        <v>28#*2C+28#*2C+AL+D+</v>
      </c>
      <c r="Y2" s="65" t="str">
        <f>'FG TYPE'!C34</f>
        <v>28#*2C+28#*2C+AL+D+</v>
      </c>
      <c r="Z2" s="65" t="str">
        <f>'FG TYPE'!C35</f>
        <v>28#*2C+28#*2C+AL+D+</v>
      </c>
      <c r="AA2" s="65" t="str">
        <f>'FG TYPE'!C36</f>
        <v>28#*2C+28#*2C+AL+D+</v>
      </c>
      <c r="AB2" s="145" t="str">
        <f>'FG TYPE'!C37</f>
        <v>MM38 / MP98</v>
      </c>
      <c r="AC2" s="95" t="str">
        <f>'FG TYPE'!C38</f>
        <v>MK83</v>
      </c>
      <c r="AD2" s="146" t="str">
        <f>'FG TYPE'!C39</f>
        <v>MK09</v>
      </c>
      <c r="AE2" s="65" t="str">
        <f>'FG TYPE'!C40</f>
        <v>SONY</v>
      </c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162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168"/>
      <c r="BH2" s="168"/>
      <c r="BI2" s="169"/>
      <c r="BK2" s="170"/>
    </row>
    <row r="3" s="52" customFormat="1" ht="45.75" customHeight="1" spans="1:61">
      <c r="A3" s="66"/>
      <c r="B3" s="67" t="s">
        <v>51</v>
      </c>
      <c r="C3" s="68">
        <f>IFERROR(VLOOKUP(C$1,'FG TYPE'!$B$2:$D$37,3,FALSE),0)</f>
        <v>35</v>
      </c>
      <c r="D3" s="68">
        <f>IFERROR(VLOOKUP(D$1,'FG TYPE'!$B$2:$D$37,3,FALSE),0)</f>
        <v>35</v>
      </c>
      <c r="E3" s="68">
        <f>IFERROR(VLOOKUP(E$1,'FG TYPE'!$B$2:$D$37,3,FALSE),0)</f>
        <v>79</v>
      </c>
      <c r="F3" s="68">
        <f>IFERROR(VLOOKUP(F$1,'FG TYPE'!$B$2:$D$37,3,FALSE),0)</f>
        <v>56</v>
      </c>
      <c r="G3" s="68">
        <f>IFERROR(VLOOKUP(G$1,'FG TYPE'!$B$2:$D$37,3,FALSE),0)</f>
        <v>16</v>
      </c>
      <c r="H3" s="68">
        <f>IFERROR(VLOOKUP(H$1,'FG TYPE'!$B$2:$D$37,3,FALSE),0)</f>
        <v>64</v>
      </c>
      <c r="I3" s="68">
        <f>IFERROR(VLOOKUP(I$1,'FG TYPE'!$B$2:$D$37,3,FALSE),0)</f>
        <v>13</v>
      </c>
      <c r="J3" s="68">
        <f>IFERROR(VLOOKUP(J$1,'FG TYPE'!$B$2:$D$37,3,FALSE),0)</f>
        <v>15</v>
      </c>
      <c r="K3" s="68">
        <f>IFERROR(VLOOKUP(K$1,'FG TYPE'!$B$2:$D$37,3,FALSE),0)</f>
        <v>127</v>
      </c>
      <c r="L3" s="68">
        <f>IFERROR(VLOOKUP(L$1,'FG TYPE'!$B$2:$D$37,3,FALSE),0)</f>
        <v>80</v>
      </c>
      <c r="M3" s="68">
        <f>IFERROR(VLOOKUP(M$1,'FG TYPE'!$B$2:$D$37,3,FALSE),0)</f>
        <v>80</v>
      </c>
      <c r="N3" s="68">
        <f>IFERROR(VLOOKUP(N$1,'FG TYPE'!$B$2:$D$37,3,FALSE),0)</f>
        <v>60</v>
      </c>
      <c r="O3" s="68">
        <f>IFERROR(VLOOKUP(O$1,'FG TYPE'!$B$2:$D$37,3,FALSE),0)</f>
        <v>60</v>
      </c>
      <c r="P3" s="68">
        <f>IFERROR(VLOOKUP(P$1,'FG TYPE'!$B$2:$D$37,3,FALSE),0)</f>
        <v>60</v>
      </c>
      <c r="Q3" s="68">
        <f>IFERROR(VLOOKUP(Q$1,'FG TYPE'!$B$2:$D$37,3,FALSE),0)</f>
        <v>60</v>
      </c>
      <c r="R3" s="68">
        <f>IFERROR(VLOOKUP(R$1,'FG TYPE'!$B$2:$D$37,3,FALSE),0)</f>
        <v>60</v>
      </c>
      <c r="S3" s="68">
        <f>IFERROR(VLOOKUP(S$1,'FG TYPE'!$B$2:$D$37,3,FALSE),0)</f>
        <v>60</v>
      </c>
      <c r="T3" s="68">
        <f>IFERROR(VLOOKUP(T$1,'FG TYPE'!$B$2:$D$37,3,FALSE),0)</f>
        <v>60</v>
      </c>
      <c r="U3" s="68">
        <f>IFERROR(VLOOKUP(U$1,'FG TYPE'!$B$2:$D$37,3,FALSE),0)</f>
        <v>60</v>
      </c>
      <c r="V3" s="68">
        <f>IFERROR(VLOOKUP(V$1,'FG TYPE'!$B$2:$D$37,3,FALSE),0)</f>
        <v>60</v>
      </c>
      <c r="W3" s="68">
        <f>IFERROR(VLOOKUP(W$1,'FG TYPE'!$B$2:$D$37,3,FALSE),0)</f>
        <v>60</v>
      </c>
      <c r="X3" s="68">
        <f>IFERROR(VLOOKUP(X$1,'FG TYPE'!$B$2:$D$37,3,FALSE),0)</f>
        <v>60</v>
      </c>
      <c r="Y3" s="68">
        <f>IFERROR(VLOOKUP(Y$1,'FG TYPE'!$B$2:$D$37,3,FALSE),0)</f>
        <v>60</v>
      </c>
      <c r="Z3" s="68">
        <f>IFERROR(VLOOKUP(Z$1,'FG TYPE'!$B$2:$D$37,3,FALSE),0)</f>
        <v>60</v>
      </c>
      <c r="AA3" s="68">
        <f>IFERROR(VLOOKUP(AA$1,'FG TYPE'!$B$2:$D$37,3,FALSE),0)</f>
        <v>60</v>
      </c>
      <c r="AB3" s="68">
        <f>IFERROR(VLOOKUP(AB$1,'FG TYPE'!$B$2:$D$37,3,FALSE),0)</f>
        <v>50</v>
      </c>
      <c r="AC3" s="147">
        <f>IFERROR(VLOOKUP(AC$1,'FG TYPE'!$B$2:$D$51,3,FALSE),0)</f>
        <v>60</v>
      </c>
      <c r="AD3" s="68">
        <f>IFERROR(VLOOKUP(AD$1,'FG TYPE'!$B$2:$D$44,3,FALSE),0)</f>
        <v>50</v>
      </c>
      <c r="AE3" s="68">
        <f>IFERROR(VLOOKUP(AE$1,'FG TYPE'!$B$2:$D$44,3,FALSE),0)</f>
        <v>0</v>
      </c>
      <c r="AF3" s="68">
        <f>IFERROR(VLOOKUP(AF$1,'FG TYPE'!$B$2:$D$37,3,FALSE),0)</f>
        <v>0</v>
      </c>
      <c r="AG3" s="68">
        <f>IFERROR(VLOOKUP(AG$1,'FG TYPE'!$B$2:$D$37,3,FALSE),0)</f>
        <v>0</v>
      </c>
      <c r="AH3" s="68">
        <f>IFERROR(VLOOKUP(AH$1,'FG TYPE'!$B$2:$D$37,3,FALSE),0)</f>
        <v>0</v>
      </c>
      <c r="AI3" s="68">
        <f>IFERROR(VLOOKUP(AI$1,'FG TYPE'!$B$2:$D$37,3,FALSE),0)</f>
        <v>0</v>
      </c>
      <c r="AJ3" s="68">
        <f>IFERROR(VLOOKUP(AJ$1,'FG TYPE'!$B$2:$D$37,3,FALSE),0)</f>
        <v>0</v>
      </c>
      <c r="AK3" s="68">
        <f>IFERROR(VLOOKUP(AK$1,'FG TYPE'!$B$2:$D$37,3,FALSE),0)</f>
        <v>0</v>
      </c>
      <c r="AL3" s="68">
        <f>IFERROR(VLOOKUP(AL$1,'FG TYPE'!$B$2:$D$37,3,FALSE),0)</f>
        <v>0</v>
      </c>
      <c r="AM3" s="68">
        <f>IFERROR(VLOOKUP(AM$1,'FG TYPE'!$B$2:$D$37,3,FALSE),0)</f>
        <v>0</v>
      </c>
      <c r="AN3" s="68">
        <f>IFERROR(VLOOKUP(AN$1,'FG TYPE'!$B$2:$D$37,3,FALSE),0)</f>
        <v>0</v>
      </c>
      <c r="AO3" s="68">
        <f>IFERROR(VLOOKUP(AO$1,'FG TYPE'!$B$2:$D$37,3,FALSE),0)</f>
        <v>0</v>
      </c>
      <c r="AP3" s="68">
        <f>IFERROR(VLOOKUP(AP$1,'FG TYPE'!$B$2:$D$37,3,FALSE),0)</f>
        <v>0</v>
      </c>
      <c r="AQ3" s="68">
        <f>IFERROR(VLOOKUP(AQ$1,'FG TYPE'!$B$2:$D$37,3,FALSE),0)</f>
        <v>0</v>
      </c>
      <c r="AR3" s="68">
        <f>IFERROR(VLOOKUP(AR$1,'FG TYPE'!$B$2:$D$37,3,FALSE),0)</f>
        <v>0</v>
      </c>
      <c r="AS3" s="68">
        <f>IFERROR(VLOOKUP(AS$1,'FG TYPE'!$B$2:$D$37,3,FALSE),0)</f>
        <v>0</v>
      </c>
      <c r="AT3" s="68">
        <f>IFERROR(VLOOKUP(AT$1,'FG TYPE'!$B$2:$D$37,3,FALSE),0)</f>
        <v>0</v>
      </c>
      <c r="AU3" s="68">
        <f>IFERROR(VLOOKUP(AU$1,'FG TYPE'!$B$2:$D$37,3,FALSE),0)</f>
        <v>0</v>
      </c>
      <c r="AV3" s="68">
        <f>IFERROR(VLOOKUP(AV$1,'FG TYPE'!$B$2:$D$37,3,FALSE),0)</f>
        <v>0</v>
      </c>
      <c r="AW3" s="68">
        <f>IFERROR(VLOOKUP(AW$1,'FG TYPE'!$B$2:$D$37,3,FALSE),0)</f>
        <v>0</v>
      </c>
      <c r="AX3" s="68">
        <f>IFERROR(VLOOKUP(AX$1,'FG TYPE'!$B$2:$D$37,3,FALSE),0)</f>
        <v>0</v>
      </c>
      <c r="AY3" s="68">
        <f>IFERROR(VLOOKUP(AY$1,'FG TYPE'!$B$2:$D$37,3,FALSE),0)</f>
        <v>0</v>
      </c>
      <c r="AZ3" s="68">
        <f>IFERROR(VLOOKUP(AZ$1,'FG TYPE'!$B$2:$D$37,3,FALSE),0)</f>
        <v>0</v>
      </c>
      <c r="BA3" s="68">
        <f>IFERROR(VLOOKUP(BA$1,'FG TYPE'!$B$2:$D$37,3,FALSE),0)</f>
        <v>0</v>
      </c>
      <c r="BB3" s="68">
        <f>IFERROR(VLOOKUP(BB$1,'FG TYPE'!$B$2:$D$37,3,FALSE),0)</f>
        <v>0</v>
      </c>
      <c r="BC3" s="68">
        <f>IFERROR(VLOOKUP(BC$1,'FG TYPE'!$B$2:$D$37,3,FALSE),0)</f>
        <v>0</v>
      </c>
      <c r="BD3" s="68">
        <f>IFERROR(VLOOKUP(BD$1,'FG TYPE'!$B$2:$D$37,3,FALSE),0)</f>
        <v>0</v>
      </c>
      <c r="BE3" s="68">
        <f>IFERROR(VLOOKUP(BE$1,'FG TYPE'!$B$2:$D$37,3,FALSE),0)</f>
        <v>0</v>
      </c>
      <c r="BF3" s="68">
        <f>IFERROR(VLOOKUP(BF$1,'FG TYPE'!$B$2:$D$37,3,FALSE),0)</f>
        <v>0</v>
      </c>
      <c r="BG3" s="171" t="s">
        <v>52</v>
      </c>
      <c r="BH3" s="172" t="s">
        <v>53</v>
      </c>
      <c r="BI3" s="173" t="s">
        <v>54</v>
      </c>
    </row>
    <row r="4" spans="1:61">
      <c r="A4" s="69" t="s">
        <v>55</v>
      </c>
      <c r="B4" s="70" t="s">
        <v>56</v>
      </c>
      <c r="C4" s="71" t="str">
        <f ca="1" t="shared" ref="C4:J4" si="0">IFERROR(SUMIF($A$6:$Q$81,"SHIFT A Wkt",C$6:C$81)/SUMIF($A$6:$Q$81,"SHIFT A Qty",C$6:C$81)*3600,"")</f>
        <v/>
      </c>
      <c r="D4" s="71" t="str">
        <f ca="1" t="shared" si="0"/>
        <v/>
      </c>
      <c r="E4" s="71" t="str">
        <f ca="1" t="shared" si="0"/>
        <v/>
      </c>
      <c r="F4" s="71" t="str">
        <f ca="1" t="shared" si="0"/>
        <v/>
      </c>
      <c r="G4" s="71" t="str">
        <f ca="1" t="shared" si="0"/>
        <v/>
      </c>
      <c r="H4" s="71" t="str">
        <f ca="1" t="shared" si="0"/>
        <v/>
      </c>
      <c r="I4" s="71" t="str">
        <f ca="1" t="shared" si="0"/>
        <v/>
      </c>
      <c r="J4" s="71" t="str">
        <f ca="1" t="shared" si="0"/>
        <v/>
      </c>
      <c r="K4" s="71"/>
      <c r="L4" s="71" t="str">
        <f ca="1" t="shared" ref="L4:BF4" si="1">IFERROR(SUMIF($A$6:$Q$81,"SHIFT A Wkt",K$6:K$81)/SUMIF($A$6:$Q$81,"SHIFT A Qty",K$6:K$81)*3600,"")</f>
        <v/>
      </c>
      <c r="M4" s="71" t="str">
        <f ca="1" t="shared" si="1"/>
        <v/>
      </c>
      <c r="N4" s="71" t="str">
        <f ca="1" t="shared" si="1"/>
        <v/>
      </c>
      <c r="O4" s="71" t="str">
        <f ca="1" t="shared" si="1"/>
        <v/>
      </c>
      <c r="P4" s="71" t="str">
        <f ca="1" t="shared" si="1"/>
        <v/>
      </c>
      <c r="Q4" s="71" t="str">
        <f ca="1" t="shared" si="1"/>
        <v/>
      </c>
      <c r="R4" s="71" t="str">
        <f ca="1" t="shared" si="1"/>
        <v/>
      </c>
      <c r="S4" s="71" t="str">
        <f ca="1" t="shared" si="1"/>
        <v/>
      </c>
      <c r="T4" s="71" t="str">
        <f ca="1" t="shared" si="1"/>
        <v/>
      </c>
      <c r="U4" s="71" t="str">
        <f ca="1" t="shared" si="1"/>
        <v/>
      </c>
      <c r="V4" s="71" t="str">
        <f ca="1" t="shared" si="1"/>
        <v/>
      </c>
      <c r="W4" s="71" t="str">
        <f ca="1" t="shared" si="1"/>
        <v/>
      </c>
      <c r="X4" s="71" t="str">
        <f ca="1" t="shared" si="1"/>
        <v/>
      </c>
      <c r="Y4" s="71" t="str">
        <f ca="1" t="shared" si="1"/>
        <v/>
      </c>
      <c r="Z4" s="71" t="str">
        <f ca="1" t="shared" si="1"/>
        <v/>
      </c>
      <c r="AA4" s="71" t="str">
        <f ca="1" t="shared" si="1"/>
        <v/>
      </c>
      <c r="AB4" s="71" t="str">
        <f ca="1" t="shared" si="1"/>
        <v/>
      </c>
      <c r="AC4" s="71" t="str">
        <f ca="1" t="shared" si="1"/>
        <v/>
      </c>
      <c r="AD4" s="71" t="str">
        <f ca="1" t="shared" si="1"/>
        <v/>
      </c>
      <c r="AE4" s="71" t="str">
        <f ca="1" t="shared" si="1"/>
        <v/>
      </c>
      <c r="AF4" s="71" t="str">
        <f ca="1" t="shared" si="1"/>
        <v/>
      </c>
      <c r="AG4" s="71" t="str">
        <f ca="1" t="shared" si="1"/>
        <v/>
      </c>
      <c r="AH4" s="71" t="str">
        <f ca="1" t="shared" si="1"/>
        <v/>
      </c>
      <c r="AI4" s="71" t="str">
        <f ca="1" t="shared" si="1"/>
        <v/>
      </c>
      <c r="AJ4" s="71" t="str">
        <f ca="1" t="shared" si="1"/>
        <v/>
      </c>
      <c r="AK4" s="71" t="str">
        <f ca="1" t="shared" si="1"/>
        <v/>
      </c>
      <c r="AL4" s="71" t="str">
        <f ca="1" t="shared" si="1"/>
        <v/>
      </c>
      <c r="AM4" s="71" t="str">
        <f ca="1" t="shared" si="1"/>
        <v/>
      </c>
      <c r="AN4" s="71" t="str">
        <f ca="1" t="shared" si="1"/>
        <v/>
      </c>
      <c r="AO4" s="71" t="str">
        <f ca="1" t="shared" si="1"/>
        <v/>
      </c>
      <c r="AP4" s="71" t="str">
        <f ca="1" t="shared" si="1"/>
        <v/>
      </c>
      <c r="AQ4" s="71" t="str">
        <f ca="1" t="shared" si="1"/>
        <v/>
      </c>
      <c r="AR4" s="71" t="str">
        <f ca="1" t="shared" si="1"/>
        <v/>
      </c>
      <c r="AS4" s="71" t="str">
        <f ca="1" t="shared" si="1"/>
        <v/>
      </c>
      <c r="AT4" s="71" t="str">
        <f ca="1" t="shared" si="1"/>
        <v/>
      </c>
      <c r="AU4" s="71" t="str">
        <f ca="1" t="shared" si="1"/>
        <v/>
      </c>
      <c r="AV4" s="71" t="str">
        <f ca="1" t="shared" si="1"/>
        <v/>
      </c>
      <c r="AW4" s="71" t="str">
        <f ca="1" t="shared" si="1"/>
        <v/>
      </c>
      <c r="AX4" s="71" t="str">
        <f ca="1" t="shared" si="1"/>
        <v/>
      </c>
      <c r="AY4" s="71" t="str">
        <f ca="1" t="shared" si="1"/>
        <v/>
      </c>
      <c r="AZ4" s="71" t="str">
        <f ca="1" t="shared" si="1"/>
        <v/>
      </c>
      <c r="BA4" s="71" t="str">
        <f ca="1" t="shared" si="1"/>
        <v/>
      </c>
      <c r="BB4" s="71" t="str">
        <f ca="1" t="shared" si="1"/>
        <v/>
      </c>
      <c r="BC4" s="71" t="str">
        <f ca="1" t="shared" si="1"/>
        <v/>
      </c>
      <c r="BD4" s="71" t="str">
        <f ca="1" t="shared" si="1"/>
        <v/>
      </c>
      <c r="BE4" s="71" t="str">
        <f ca="1" t="shared" si="1"/>
        <v/>
      </c>
      <c r="BF4" s="71" t="str">
        <f ca="1" t="shared" si="1"/>
        <v/>
      </c>
      <c r="BG4" s="174">
        <f>SUMIF('Job Number'!$B:$B,"S01",'Job Number'!$I:$I)</f>
        <v>796</v>
      </c>
      <c r="BH4" s="175">
        <f>COUNTIF('Job Number'!$B:$B,"S01")*7</f>
        <v>476</v>
      </c>
      <c r="BI4" s="176">
        <f>IFERROR(BH4/BG4,"")</f>
        <v>0.597989949748744</v>
      </c>
    </row>
    <row r="5" ht="19.5" customHeight="1" spans="1:61">
      <c r="A5" s="72"/>
      <c r="B5" s="73" t="s">
        <v>57</v>
      </c>
      <c r="C5" s="74" t="str">
        <f ca="1" t="shared" ref="C5:J5" si="2">IFERROR(SUMIF($A$6:$Q$81,"SHIFT B Wkt",C$6:C$81)/SUMIF($A$6:$Q$81,"SHIFT B Qty",C$6:C$81)*3600,"")</f>
        <v/>
      </c>
      <c r="D5" s="74" t="str">
        <f ca="1" t="shared" si="2"/>
        <v/>
      </c>
      <c r="E5" s="74" t="str">
        <f ca="1" t="shared" si="2"/>
        <v/>
      </c>
      <c r="F5" s="74" t="str">
        <f ca="1" t="shared" si="2"/>
        <v/>
      </c>
      <c r="G5" s="74" t="str">
        <f ca="1" t="shared" si="2"/>
        <v/>
      </c>
      <c r="H5" s="74" t="str">
        <f ca="1" t="shared" si="2"/>
        <v/>
      </c>
      <c r="I5" s="74" t="str">
        <f ca="1" t="shared" si="2"/>
        <v/>
      </c>
      <c r="J5" s="74" t="str">
        <f ca="1" t="shared" si="2"/>
        <v/>
      </c>
      <c r="K5" s="74"/>
      <c r="L5" s="74" t="str">
        <f ca="1" t="shared" ref="L5:BF5" si="3">IFERROR(SUMIF($A$6:$Q$81,"SHIFT B Wkt",K$6:K$81)/SUMIF($A$6:$Q$81,"SHIFT B Qty",K$6:K$81)*3600,"")</f>
        <v/>
      </c>
      <c r="M5" s="74" t="str">
        <f ca="1" t="shared" si="3"/>
        <v/>
      </c>
      <c r="N5" s="74" t="str">
        <f ca="1" t="shared" si="3"/>
        <v/>
      </c>
      <c r="O5" s="74" t="str">
        <f ca="1" t="shared" si="3"/>
        <v/>
      </c>
      <c r="P5" s="74" t="str">
        <f ca="1" t="shared" si="3"/>
        <v/>
      </c>
      <c r="Q5" s="74" t="str">
        <f ca="1" t="shared" si="3"/>
        <v/>
      </c>
      <c r="R5" s="74" t="str">
        <f ca="1" t="shared" si="3"/>
        <v/>
      </c>
      <c r="S5" s="74" t="str">
        <f ca="1" t="shared" si="3"/>
        <v/>
      </c>
      <c r="T5" s="74" t="str">
        <f ca="1" t="shared" si="3"/>
        <v/>
      </c>
      <c r="U5" s="74" t="str">
        <f ca="1" t="shared" si="3"/>
        <v/>
      </c>
      <c r="V5" s="74" t="str">
        <f ca="1" t="shared" si="3"/>
        <v/>
      </c>
      <c r="W5" s="74" t="str">
        <f ca="1" t="shared" si="3"/>
        <v/>
      </c>
      <c r="X5" s="74" t="str">
        <f ca="1" t="shared" si="3"/>
        <v/>
      </c>
      <c r="Y5" s="74" t="str">
        <f ca="1" t="shared" si="3"/>
        <v/>
      </c>
      <c r="Z5" s="74" t="str">
        <f ca="1" t="shared" si="3"/>
        <v/>
      </c>
      <c r="AA5" s="74" t="str">
        <f ca="1" t="shared" si="3"/>
        <v/>
      </c>
      <c r="AB5" s="74" t="str">
        <f ca="1" t="shared" si="3"/>
        <v/>
      </c>
      <c r="AC5" s="74" t="str">
        <f ca="1" t="shared" si="3"/>
        <v/>
      </c>
      <c r="AD5" s="74" t="str">
        <f ca="1" t="shared" si="3"/>
        <v/>
      </c>
      <c r="AE5" s="74" t="str">
        <f ca="1" t="shared" si="3"/>
        <v/>
      </c>
      <c r="AF5" s="74" t="str">
        <f ca="1" t="shared" si="3"/>
        <v/>
      </c>
      <c r="AG5" s="74" t="str">
        <f ca="1" t="shared" si="3"/>
        <v/>
      </c>
      <c r="AH5" s="74" t="str">
        <f ca="1" t="shared" si="3"/>
        <v/>
      </c>
      <c r="AI5" s="74" t="str">
        <f ca="1" t="shared" si="3"/>
        <v/>
      </c>
      <c r="AJ5" s="74" t="str">
        <f ca="1" t="shared" si="3"/>
        <v/>
      </c>
      <c r="AK5" s="74" t="str">
        <f ca="1" t="shared" si="3"/>
        <v/>
      </c>
      <c r="AL5" s="74" t="str">
        <f ca="1" t="shared" si="3"/>
        <v/>
      </c>
      <c r="AM5" s="74" t="str">
        <f ca="1" t="shared" si="3"/>
        <v/>
      </c>
      <c r="AN5" s="74" t="str">
        <f ca="1" t="shared" si="3"/>
        <v/>
      </c>
      <c r="AO5" s="74" t="str">
        <f ca="1" t="shared" si="3"/>
        <v/>
      </c>
      <c r="AP5" s="74" t="str">
        <f ca="1" t="shared" si="3"/>
        <v/>
      </c>
      <c r="AQ5" s="74" t="str">
        <f ca="1" t="shared" si="3"/>
        <v/>
      </c>
      <c r="AR5" s="74" t="str">
        <f ca="1" t="shared" si="3"/>
        <v/>
      </c>
      <c r="AS5" s="74" t="str">
        <f ca="1" t="shared" si="3"/>
        <v/>
      </c>
      <c r="AT5" s="74" t="str">
        <f ca="1" t="shared" si="3"/>
        <v/>
      </c>
      <c r="AU5" s="74" t="str">
        <f ca="1" t="shared" si="3"/>
        <v/>
      </c>
      <c r="AV5" s="74" t="str">
        <f ca="1" t="shared" si="3"/>
        <v/>
      </c>
      <c r="AW5" s="74" t="str">
        <f ca="1" t="shared" si="3"/>
        <v/>
      </c>
      <c r="AX5" s="74" t="str">
        <f ca="1" t="shared" si="3"/>
        <v/>
      </c>
      <c r="AY5" s="74" t="str">
        <f ca="1" t="shared" si="3"/>
        <v/>
      </c>
      <c r="AZ5" s="74" t="str">
        <f ca="1" t="shared" si="3"/>
        <v/>
      </c>
      <c r="BA5" s="74" t="str">
        <f ca="1" t="shared" si="3"/>
        <v/>
      </c>
      <c r="BB5" s="74" t="str">
        <f ca="1" t="shared" si="3"/>
        <v/>
      </c>
      <c r="BC5" s="74" t="str">
        <f ca="1" t="shared" si="3"/>
        <v/>
      </c>
      <c r="BD5" s="74" t="str">
        <f ca="1" t="shared" si="3"/>
        <v/>
      </c>
      <c r="BE5" s="74" t="str">
        <f ca="1" t="shared" si="3"/>
        <v/>
      </c>
      <c r="BF5" s="74" t="str">
        <f ca="1" t="shared" si="3"/>
        <v/>
      </c>
      <c r="BG5" s="177">
        <f>SUMIF('Job Number'!$B:$B,"Y01",'Job Number'!$I:$I)</f>
        <v>515.7</v>
      </c>
      <c r="BH5" s="74">
        <f>COUNTIF('Job Number'!$B:$B,"Y01")*7</f>
        <v>518</v>
      </c>
      <c r="BI5" s="178">
        <f>IFERROR(BH5/BG5,"")</f>
        <v>1.00445995733954</v>
      </c>
    </row>
    <row r="6" s="52" customFormat="1" ht="16.5" spans="1:61">
      <c r="A6" s="75"/>
      <c r="B6" s="76" t="str">
        <f>'FG TYPE'!E2</f>
        <v>S01</v>
      </c>
      <c r="C6" s="77">
        <f>SUMIFS('Job Number'!$K:$K,'Job Number'!$B:$B,Summary!$B6,'Job Number'!$E:$E,Summary!C$1)</f>
        <v>1.94</v>
      </c>
      <c r="D6" s="77">
        <f>SUMIFS('Job Number'!$K:$K,'Job Number'!$B:$B,Summary!$B6,'Job Number'!$E:$E,Summary!D$1)</f>
        <v>0</v>
      </c>
      <c r="E6" s="77">
        <f>SUMIFS('Job Number'!$K:$K,'Job Number'!$B:$B,Summary!$B6,'Job Number'!$E:$E,Summary!E$1)</f>
        <v>0</v>
      </c>
      <c r="F6" s="77">
        <f>SUMIFS('Job Number'!$K:$K,'Job Number'!$B:$B,Summary!$B6,'Job Number'!$E:$E,Summary!F$1)</f>
        <v>1608.22</v>
      </c>
      <c r="G6" s="77">
        <f>SUMIFS('Job Number'!$K:$K,'Job Number'!$B:$B,Summary!$B6,'Job Number'!$E:$E,Summary!G$1)</f>
        <v>8113.96</v>
      </c>
      <c r="H6" s="77">
        <f>SUMIFS('Job Number'!$K:$K,'Job Number'!$B:$B,Summary!$B6,'Job Number'!$E:$E,Summary!H$1)</f>
        <v>0</v>
      </c>
      <c r="I6" s="77">
        <f>SUMIFS('Job Number'!$K:$K,'Job Number'!$B:$B,Summary!$B6,'Job Number'!$E:$E,Summary!I$1)</f>
        <v>1673.18</v>
      </c>
      <c r="J6" s="77">
        <f>SUMIFS('Job Number'!$K:$K,'Job Number'!$B:$B,Summary!$B6,'Job Number'!$E:$E,Summary!J$1)</f>
        <v>86.14</v>
      </c>
      <c r="K6" s="77">
        <f>SUMIFS('Job Number'!$K:$K,'Job Number'!$B:$B,Summary!$B6,'Job Number'!$E:$E,Summary!K$1)</f>
        <v>0</v>
      </c>
      <c r="L6" s="129">
        <f>SUMIFS('Job Number'!$K:$K,'Job Number'!$B:$B,Summary!$B6,'Job Number'!$E:$E,Summary!L$1)</f>
        <v>0</v>
      </c>
      <c r="M6" s="129">
        <f>SUMIFS('Job Number'!$K:$K,'Job Number'!$B:$B,Summary!$B6,'Job Number'!$E:$E,Summary!M$1)</f>
        <v>0</v>
      </c>
      <c r="N6" s="129">
        <f>SUMIFS('Job Number'!$K:$K,'Job Number'!$B:$B,Summary!$B6,'Job Number'!$E:$E,Summary!N$1)</f>
        <v>0</v>
      </c>
      <c r="O6" s="129">
        <f>SUMIFS('Job Number'!$K:$K,'Job Number'!$B:$B,Summary!$B6,'Job Number'!$E:$E,Summary!O$1)</f>
        <v>0</v>
      </c>
      <c r="P6" s="129">
        <f>SUMIFS('Job Number'!$K:$K,'Job Number'!$B:$B,Summary!$B6,'Job Number'!$E:$E,Summary!P$1)</f>
        <v>0</v>
      </c>
      <c r="Q6" s="129">
        <f>SUMIFS('Job Number'!$K:$K,'Job Number'!$B:$B,Summary!$B6,'Job Number'!$E:$E,Summary!Q$1)</f>
        <v>0</v>
      </c>
      <c r="R6" s="129">
        <f>SUMIFS('Job Number'!$K:$K,'Job Number'!$B:$B,Summary!$B6,'Job Number'!$E:$E,Summary!R$1)</f>
        <v>0</v>
      </c>
      <c r="S6" s="129">
        <f>SUMIFS('Job Number'!$K:$K,'Job Number'!$B:$B,Summary!$B6,'Job Number'!$E:$E,Summary!S$1)</f>
        <v>0</v>
      </c>
      <c r="T6" s="129">
        <f>SUMIFS('Job Number'!$K:$K,'Job Number'!$B:$B,Summary!$B6,'Job Number'!$E:$E,Summary!T$1)</f>
        <v>0</v>
      </c>
      <c r="U6" s="129">
        <f>SUMIFS('Job Number'!$K:$K,'Job Number'!$B:$B,Summary!$B6,'Job Number'!$E:$E,Summary!U$1)</f>
        <v>0</v>
      </c>
      <c r="V6" s="129">
        <f>SUMIFS('Job Number'!$K:$K,'Job Number'!$B:$B,Summary!$B6,'Job Number'!$E:$E,Summary!V$1)</f>
        <v>0</v>
      </c>
      <c r="W6" s="129">
        <f>SUMIFS('Job Number'!$K:$K,'Job Number'!$B:$B,Summary!$B6,'Job Number'!$E:$E,Summary!W$1)</f>
        <v>0</v>
      </c>
      <c r="X6" s="129">
        <f>SUMIFS('Job Number'!$K:$K,'Job Number'!$B:$B,Summary!$B6,'Job Number'!$E:$E,Summary!X$1)</f>
        <v>0</v>
      </c>
      <c r="Y6" s="129">
        <f>SUMIFS('Job Number'!$K:$K,'Job Number'!$B:$B,Summary!$B6,'Job Number'!$E:$E,Summary!Y$1)</f>
        <v>0</v>
      </c>
      <c r="Z6" s="129">
        <f>SUMIFS('Job Number'!$K:$K,'Job Number'!$B:$B,Summary!$B6,'Job Number'!$E:$E,Summary!Z$1)</f>
        <v>0</v>
      </c>
      <c r="AA6" s="129">
        <f>SUMIFS('Job Number'!$K:$K,'Job Number'!$B:$B,Summary!$B6,'Job Number'!$E:$E,Summary!AA$1)</f>
        <v>0</v>
      </c>
      <c r="AB6" s="129">
        <f>SUMIFS('Job Number'!$K:$K,'Job Number'!$B:$B,Summary!$B6,'Job Number'!$E:$E,Summary!AB$1)</f>
        <v>0</v>
      </c>
      <c r="AC6" s="129">
        <f>SUMIFS('Job Number'!$K:$K,'Job Number'!$B:$B,Summary!$B6,'Job Number'!$E:$E,Summary!AC$1)</f>
        <v>0</v>
      </c>
      <c r="AD6" s="129">
        <f>SUMIFS('Job Number'!$K:$K,'Job Number'!$B:$B,Summary!$B6,'Job Number'!$E:$E,Summary!AD$1)</f>
        <v>0</v>
      </c>
      <c r="AE6" s="129">
        <f>SUMIFS('Job Number'!$K:$K,'Job Number'!$B:$B,Summary!$B6,'Job Number'!$E:$E,Summary!AE$1)</f>
        <v>0</v>
      </c>
      <c r="AF6" s="129">
        <f>SUMIFS('Job Number'!$K:$K,'Job Number'!$B:$B,Summary!$B6,'Job Number'!$E:$E,Summary!AF$1)</f>
        <v>0</v>
      </c>
      <c r="AG6" s="129">
        <f>SUMIFS('Job Number'!$K:$K,'Job Number'!$B:$B,Summary!$B6,'Job Number'!$E:$E,Summary!AG$1)</f>
        <v>0</v>
      </c>
      <c r="AH6" s="129">
        <f>SUMIFS('Job Number'!$K:$K,'Job Number'!$B:$B,Summary!$B6,'Job Number'!$E:$E,Summary!AH$1)</f>
        <v>0</v>
      </c>
      <c r="AI6" s="129">
        <f>SUMIFS('Job Number'!$K:$K,'Job Number'!$B:$B,Summary!$B6,'Job Number'!$E:$E,Summary!AI$1)</f>
        <v>0</v>
      </c>
      <c r="AJ6" s="129">
        <f>SUMIFS('Job Number'!$K:$K,'Job Number'!$B:$B,Summary!$B6,'Job Number'!$E:$E,Summary!AJ$1)</f>
        <v>0</v>
      </c>
      <c r="AK6" s="129">
        <f>SUMIFS('Job Number'!$K:$K,'Job Number'!$B:$B,Summary!$B6,'Job Number'!$E:$E,Summary!AK$1)</f>
        <v>0</v>
      </c>
      <c r="AL6" s="129">
        <f>SUMIFS('Job Number'!$K:$K,'Job Number'!$B:$B,Summary!$B6,'Job Number'!$E:$E,Summary!AL$1)</f>
        <v>0</v>
      </c>
      <c r="AM6" s="129">
        <f>SUMIFS('Job Number'!$K:$K,'Job Number'!$B:$B,Summary!$B6,'Job Number'!$E:$E,Summary!AM$1)</f>
        <v>0</v>
      </c>
      <c r="AN6" s="129">
        <f>SUMIFS('Job Number'!$K:$K,'Job Number'!$B:$B,Summary!$B6,'Job Number'!$E:$E,Summary!AN$1)</f>
        <v>0</v>
      </c>
      <c r="AO6" s="129">
        <f>SUMIFS('Job Number'!$K:$K,'Job Number'!$B:$B,Summary!$B6,'Job Number'!$E:$E,Summary!AO$1)</f>
        <v>0</v>
      </c>
      <c r="AP6" s="129">
        <f>SUMIFS('Job Number'!$K:$K,'Job Number'!$B:$B,Summary!$B6,'Job Number'!$E:$E,Summary!AP$1)</f>
        <v>0</v>
      </c>
      <c r="AQ6" s="129">
        <f>SUMIFS('Job Number'!$K:$K,'Job Number'!$B:$B,Summary!$B6,'Job Number'!$E:$E,Summary!AQ$1)</f>
        <v>0</v>
      </c>
      <c r="AR6" s="129">
        <f>SUMIFS('Job Number'!$K:$K,'Job Number'!$B:$B,Summary!$B6,'Job Number'!$E:$E,Summary!AR$1)</f>
        <v>0</v>
      </c>
      <c r="AS6" s="129">
        <f>SUMIFS('Job Number'!$K:$K,'Job Number'!$B:$B,Summary!$B6,'Job Number'!$E:$E,Summary!AS$1)</f>
        <v>0</v>
      </c>
      <c r="AT6" s="129">
        <f>SUMIFS('Job Number'!$K:$K,'Job Number'!$B:$B,Summary!$B6,'Job Number'!$E:$E,Summary!AT$1)</f>
        <v>0</v>
      </c>
      <c r="AU6" s="129">
        <f>SUMIFS('Job Number'!$K:$K,'Job Number'!$B:$B,Summary!$B6,'Job Number'!$E:$E,Summary!AU$1)</f>
        <v>0</v>
      </c>
      <c r="AV6" s="129">
        <f>SUMIFS('Job Number'!$K:$K,'Job Number'!$B:$B,Summary!$B6,'Job Number'!$E:$E,Summary!AV$1)</f>
        <v>0</v>
      </c>
      <c r="AW6" s="129">
        <f>SUMIFS('Job Number'!$K:$K,'Job Number'!$B:$B,Summary!$B6,'Job Number'!$E:$E,Summary!AW$1)</f>
        <v>0</v>
      </c>
      <c r="AX6" s="129">
        <f>SUMIFS('Job Number'!$K:$K,'Job Number'!$B:$B,Summary!$B6,'Job Number'!$E:$E,Summary!AX$1)</f>
        <v>0</v>
      </c>
      <c r="AY6" s="129">
        <f>SUMIFS('Job Number'!$K:$K,'Job Number'!$B:$B,Summary!$B6,'Job Number'!$E:$E,Summary!AY$1)</f>
        <v>0</v>
      </c>
      <c r="AZ6" s="129">
        <f>SUMIFS('Job Number'!$K:$K,'Job Number'!$B:$B,Summary!$B6,'Job Number'!$E:$E,Summary!AZ$1)</f>
        <v>0</v>
      </c>
      <c r="BA6" s="129">
        <f>SUMIFS('Job Number'!$K:$K,'Job Number'!$B:$B,Summary!$B6,'Job Number'!$E:$E,Summary!BA$1)</f>
        <v>0</v>
      </c>
      <c r="BB6" s="129">
        <f>SUMIFS('Job Number'!$K:$K,'Job Number'!$B:$B,Summary!$B6,'Job Number'!$E:$E,Summary!BB$1)</f>
        <v>0</v>
      </c>
      <c r="BC6" s="129">
        <f>SUMIFS('Job Number'!$K:$K,'Job Number'!$B:$B,Summary!$B6,'Job Number'!$E:$E,Summary!BC$1)</f>
        <v>0</v>
      </c>
      <c r="BD6" s="129">
        <f>SUMIFS('Job Number'!$K:$K,'Job Number'!$B:$B,Summary!$B6,'Job Number'!$E:$E,Summary!BD$1)</f>
        <v>0</v>
      </c>
      <c r="BE6" s="129">
        <f>SUMIFS('Job Number'!$K:$K,'Job Number'!$B:$B,Summary!$B6,'Job Number'!$E:$E,Summary!BE$1)</f>
        <v>0</v>
      </c>
      <c r="BF6" s="129">
        <f>SUMIFS('Job Number'!$K:$K,'Job Number'!$B:$B,Summary!$B6,'Job Number'!$E:$E,Summary!BF$1)</f>
        <v>0</v>
      </c>
      <c r="BG6" s="179">
        <f>SUM(C6:BF6)</f>
        <v>11483.44</v>
      </c>
      <c r="BH6" s="180"/>
      <c r="BI6" s="181" t="str">
        <f>IFERROR(#REF!/#REF!,"")</f>
        <v/>
      </c>
    </row>
    <row r="7" s="52" customFormat="1" ht="16.5" spans="1:61">
      <c r="A7" s="78"/>
      <c r="B7" s="79" t="str">
        <f>'FG TYPE'!E21</f>
        <v>Y01</v>
      </c>
      <c r="C7" s="77">
        <f>SUMIFS('Job Number'!$K:$K,'Job Number'!$B:$B,Summary!$B7,'Job Number'!$E:$E,Summary!C$1)</f>
        <v>0</v>
      </c>
      <c r="D7" s="77">
        <f>SUMIFS('Job Number'!$K:$K,'Job Number'!$B:$B,Summary!$B7,'Job Number'!$E:$E,Summary!D$1)</f>
        <v>0</v>
      </c>
      <c r="E7" s="77">
        <f>SUMIFS('Job Number'!$K:$K,'Job Number'!$B:$B,Summary!$B7,'Job Number'!$E:$E,Summary!E$1)</f>
        <v>0</v>
      </c>
      <c r="F7" s="77">
        <f>SUMIFS('Job Number'!$K:$K,'Job Number'!$B:$B,Summary!$B7,'Job Number'!$E:$E,Summary!F$1)</f>
        <v>0</v>
      </c>
      <c r="G7" s="77">
        <f>SUMIFS('Job Number'!$K:$K,'Job Number'!$B:$B,Summary!$B7,'Job Number'!$E:$E,Summary!G$1)</f>
        <v>0</v>
      </c>
      <c r="H7" s="77">
        <f>SUMIFS('Job Number'!$K:$K,'Job Number'!$B:$B,Summary!$B7,'Job Number'!$E:$E,Summary!H$1)</f>
        <v>0</v>
      </c>
      <c r="I7" s="77">
        <f>SUMIFS('Job Number'!$K:$K,'Job Number'!$B:$B,Summary!$B7,'Job Number'!$E:$E,Summary!I$1)</f>
        <v>0</v>
      </c>
      <c r="J7" s="77">
        <f>SUMIFS('Job Number'!$K:$K,'Job Number'!$B:$B,Summary!$B7,'Job Number'!$E:$E,Summary!J$1)</f>
        <v>0</v>
      </c>
      <c r="K7" s="77">
        <f>SUMIFS('Job Number'!$K:$K,'Job Number'!$B:$B,Summary!$B7,'Job Number'!$E:$E,Summary!K$1)</f>
        <v>0</v>
      </c>
      <c r="L7" s="129">
        <f>SUMIFS('Job Number'!$K:$K,'Job Number'!$B:$B,Summary!$B7,'Job Number'!$E:$E,Summary!L$1)</f>
        <v>0</v>
      </c>
      <c r="M7" s="129">
        <f>SUMIFS('Job Number'!$K:$K,'Job Number'!$B:$B,Summary!$B7,'Job Number'!$E:$E,Summary!M$1)</f>
        <v>64727</v>
      </c>
      <c r="N7" s="129">
        <f>SUMIFS('Job Number'!$K:$K,'Job Number'!$B:$B,Summary!$B7,'Job Number'!$E:$E,Summary!N$1)</f>
        <v>0</v>
      </c>
      <c r="O7" s="129">
        <f>SUMIFS('Job Number'!$K:$K,'Job Number'!$B:$B,Summary!$B7,'Job Number'!$E:$E,Summary!O$1)</f>
        <v>9348</v>
      </c>
      <c r="P7" s="129">
        <f>SUMIFS('Job Number'!$K:$K,'Job Number'!$B:$B,Summary!$B7,'Job Number'!$E:$E,Summary!P$1)</f>
        <v>0</v>
      </c>
      <c r="Q7" s="129">
        <f>SUMIFS('Job Number'!$K:$K,'Job Number'!$B:$B,Summary!$B7,'Job Number'!$E:$E,Summary!Q$1)</f>
        <v>0</v>
      </c>
      <c r="R7" s="129">
        <f>SUMIFS('Job Number'!$K:$K,'Job Number'!$B:$B,Summary!$B7,'Job Number'!$E:$E,Summary!R$1)</f>
        <v>0</v>
      </c>
      <c r="S7" s="129">
        <f>SUMIFS('Job Number'!$K:$K,'Job Number'!$B:$B,Summary!$B7,'Job Number'!$E:$E,Summary!S$1)</f>
        <v>0</v>
      </c>
      <c r="T7" s="129">
        <f>SUMIFS('Job Number'!$K:$K,'Job Number'!$B:$B,Summary!$B7,'Job Number'!$E:$E,Summary!T$1)</f>
        <v>24984</v>
      </c>
      <c r="U7" s="129">
        <f>SUMIFS('Job Number'!$K:$K,'Job Number'!$B:$B,Summary!$B7,'Job Number'!$E:$E,Summary!U$1)</f>
        <v>16885</v>
      </c>
      <c r="V7" s="129">
        <f>SUMIFS('Job Number'!$K:$K,'Job Number'!$B:$B,Summary!$B7,'Job Number'!$E:$E,Summary!V$1)</f>
        <v>3352</v>
      </c>
      <c r="W7" s="129">
        <f>SUMIFS('Job Number'!$K:$K,'Job Number'!$B:$B,Summary!$B7,'Job Number'!$E:$E,Summary!W$1)</f>
        <v>0</v>
      </c>
      <c r="X7" s="129">
        <f>SUMIFS('Job Number'!$K:$K,'Job Number'!$B:$B,Summary!$B7,'Job Number'!$E:$E,Summary!X$1)</f>
        <v>0</v>
      </c>
      <c r="Y7" s="129">
        <f>SUMIFS('Job Number'!$K:$K,'Job Number'!$B:$B,Summary!$B7,'Job Number'!$E:$E,Summary!Y$1)</f>
        <v>11000</v>
      </c>
      <c r="Z7" s="129">
        <f>SUMIFS('Job Number'!$K:$K,'Job Number'!$B:$B,Summary!$B7,'Job Number'!$E:$E,Summary!Z$1)</f>
        <v>370</v>
      </c>
      <c r="AA7" s="129">
        <f>SUMIFS('Job Number'!$K:$K,'Job Number'!$B:$B,Summary!$B7,'Job Number'!$E:$E,Summary!AA$1)</f>
        <v>0</v>
      </c>
      <c r="AB7" s="129">
        <f>SUMIFS('Job Number'!$K:$K,'Job Number'!$B:$B,Summary!$B7,'Job Number'!$E:$E,Summary!AB$1)</f>
        <v>261514</v>
      </c>
      <c r="AC7" s="129">
        <f>SUMIFS('Job Number'!$K:$K,'Job Number'!$B:$B,Summary!$B7,'Job Number'!$E:$E,Summary!AC$1)</f>
        <v>338434</v>
      </c>
      <c r="AD7" s="129">
        <f>SUMIFS('Job Number'!$K:$K,'Job Number'!$B:$B,Summary!$B7,'Job Number'!$E:$E,Summary!AD$1)</f>
        <v>42057</v>
      </c>
      <c r="AE7" s="129">
        <f>SUMIFS('Job Number'!$K:$K,'Job Number'!$B:$B,Summary!$B7,'Job Number'!$E:$E,Summary!AE$1)</f>
        <v>0</v>
      </c>
      <c r="AF7" s="129">
        <f>SUMIFS('Job Number'!$K:$K,'Job Number'!$B:$B,Summary!$B7,'Job Number'!$E:$E,Summary!AF$1)</f>
        <v>0</v>
      </c>
      <c r="AG7" s="129">
        <f>SUMIFS('Job Number'!$K:$K,'Job Number'!$B:$B,Summary!$B7,'Job Number'!$E:$E,Summary!AG$1)</f>
        <v>0</v>
      </c>
      <c r="AH7" s="129">
        <f>SUMIFS('Job Number'!$K:$K,'Job Number'!$B:$B,Summary!$B7,'Job Number'!$E:$E,Summary!AH$1)</f>
        <v>0</v>
      </c>
      <c r="AI7" s="129">
        <f>SUMIFS('Job Number'!$K:$K,'Job Number'!$B:$B,Summary!$B7,'Job Number'!$E:$E,Summary!AI$1)</f>
        <v>0</v>
      </c>
      <c r="AJ7" s="129">
        <f>SUMIFS('Job Number'!$K:$K,'Job Number'!$B:$B,Summary!$B7,'Job Number'!$E:$E,Summary!AJ$1)</f>
        <v>0</v>
      </c>
      <c r="AK7" s="129">
        <f>SUMIFS('Job Number'!$K:$K,'Job Number'!$B:$B,Summary!$B7,'Job Number'!$E:$E,Summary!AK$1)</f>
        <v>0</v>
      </c>
      <c r="AL7" s="129">
        <f>SUMIFS('Job Number'!$K:$K,'Job Number'!$B:$B,Summary!$B7,'Job Number'!$E:$E,Summary!AL$1)</f>
        <v>0</v>
      </c>
      <c r="AM7" s="129">
        <f>SUMIFS('Job Number'!$K:$K,'Job Number'!$B:$B,Summary!$B7,'Job Number'!$E:$E,Summary!AM$1)</f>
        <v>0</v>
      </c>
      <c r="AN7" s="129">
        <f>SUMIFS('Job Number'!$K:$K,'Job Number'!$B:$B,Summary!$B7,'Job Number'!$E:$E,Summary!AN$1)</f>
        <v>0</v>
      </c>
      <c r="AO7" s="129">
        <f>SUMIFS('Job Number'!$K:$K,'Job Number'!$B:$B,Summary!$B7,'Job Number'!$E:$E,Summary!AO$1)</f>
        <v>0</v>
      </c>
      <c r="AP7" s="129">
        <f>SUMIFS('Job Number'!$K:$K,'Job Number'!$B:$B,Summary!$B7,'Job Number'!$E:$E,Summary!AP$1)</f>
        <v>0</v>
      </c>
      <c r="AQ7" s="129">
        <f>SUMIFS('Job Number'!$K:$K,'Job Number'!$B:$B,Summary!$B7,'Job Number'!$E:$E,Summary!AQ$1)</f>
        <v>0</v>
      </c>
      <c r="AR7" s="129">
        <f>SUMIFS('Job Number'!$K:$K,'Job Number'!$B:$B,Summary!$B7,'Job Number'!$E:$E,Summary!AR$1)</f>
        <v>0</v>
      </c>
      <c r="AS7" s="129">
        <f>SUMIFS('Job Number'!$K:$K,'Job Number'!$B:$B,Summary!$B7,'Job Number'!$E:$E,Summary!AS$1)</f>
        <v>0</v>
      </c>
      <c r="AT7" s="129">
        <f>SUMIFS('Job Number'!$K:$K,'Job Number'!$B:$B,Summary!$B7,'Job Number'!$E:$E,Summary!AT$1)</f>
        <v>0</v>
      </c>
      <c r="AU7" s="129">
        <f>SUMIFS('Job Number'!$K:$K,'Job Number'!$B:$B,Summary!$B7,'Job Number'!$E:$E,Summary!AU$1)</f>
        <v>0</v>
      </c>
      <c r="AV7" s="129">
        <f>SUMIFS('Job Number'!$K:$K,'Job Number'!$B:$B,Summary!$B7,'Job Number'!$E:$E,Summary!AV$1)</f>
        <v>0</v>
      </c>
      <c r="AW7" s="129">
        <f>SUMIFS('Job Number'!$K:$K,'Job Number'!$B:$B,Summary!$B7,'Job Number'!$E:$E,Summary!AW$1)</f>
        <v>0</v>
      </c>
      <c r="AX7" s="129">
        <f>SUMIFS('Job Number'!$K:$K,'Job Number'!$B:$B,Summary!$B7,'Job Number'!$E:$E,Summary!AX$1)</f>
        <v>0</v>
      </c>
      <c r="AY7" s="129">
        <f>SUMIFS('Job Number'!$K:$K,'Job Number'!$B:$B,Summary!$B7,'Job Number'!$E:$E,Summary!AY$1)</f>
        <v>0</v>
      </c>
      <c r="AZ7" s="129">
        <f>SUMIFS('Job Number'!$K:$K,'Job Number'!$B:$B,Summary!$B7,'Job Number'!$E:$E,Summary!AZ$1)</f>
        <v>0</v>
      </c>
      <c r="BA7" s="129">
        <f>SUMIFS('Job Number'!$K:$K,'Job Number'!$B:$B,Summary!$B7,'Job Number'!$E:$E,Summary!BA$1)</f>
        <v>0</v>
      </c>
      <c r="BB7" s="129">
        <f>SUMIFS('Job Number'!$K:$K,'Job Number'!$B:$B,Summary!$B7,'Job Number'!$E:$E,Summary!BB$1)</f>
        <v>0</v>
      </c>
      <c r="BC7" s="129">
        <f>SUMIFS('Job Number'!$K:$K,'Job Number'!$B:$B,Summary!$B7,'Job Number'!$E:$E,Summary!BC$1)</f>
        <v>0</v>
      </c>
      <c r="BD7" s="129">
        <f>SUMIFS('Job Number'!$K:$K,'Job Number'!$B:$B,Summary!$B7,'Job Number'!$E:$E,Summary!BD$1)</f>
        <v>0</v>
      </c>
      <c r="BE7" s="129">
        <f>SUMIFS('Job Number'!$K:$K,'Job Number'!$B:$B,Summary!$B7,'Job Number'!$E:$E,Summary!BE$1)</f>
        <v>0</v>
      </c>
      <c r="BF7" s="129">
        <f>SUMIFS('Job Number'!$K:$K,'Job Number'!$B:$B,Summary!$B7,'Job Number'!$E:$E,Summary!BF$1)</f>
        <v>0</v>
      </c>
      <c r="BG7" s="182">
        <f>SUM(C7:BF7)</f>
        <v>772671</v>
      </c>
      <c r="BH7" s="180"/>
      <c r="BI7" s="183" t="str">
        <f>IFERROR(#REF!/#REF!,"")</f>
        <v/>
      </c>
    </row>
    <row r="8" s="53" customFormat="1" ht="17.25" spans="1:61">
      <c r="A8" s="80"/>
      <c r="B8" s="81"/>
      <c r="C8" s="82">
        <f t="shared" ref="C8:AK8" si="4">SUM(C6:C7)</f>
        <v>1.94</v>
      </c>
      <c r="D8" s="82">
        <f t="shared" si="4"/>
        <v>0</v>
      </c>
      <c r="E8" s="82">
        <f t="shared" si="4"/>
        <v>0</v>
      </c>
      <c r="F8" s="82">
        <f t="shared" si="4"/>
        <v>1608.22</v>
      </c>
      <c r="G8" s="82">
        <f t="shared" si="4"/>
        <v>8113.96</v>
      </c>
      <c r="H8" s="82">
        <f t="shared" si="4"/>
        <v>0</v>
      </c>
      <c r="I8" s="82">
        <f t="shared" si="4"/>
        <v>1673.18</v>
      </c>
      <c r="J8" s="82">
        <f t="shared" si="4"/>
        <v>86.14</v>
      </c>
      <c r="K8" s="82">
        <f t="shared" si="4"/>
        <v>0</v>
      </c>
      <c r="L8" s="130">
        <f t="shared" si="4"/>
        <v>0</v>
      </c>
      <c r="M8" s="130">
        <f t="shared" si="4"/>
        <v>64727</v>
      </c>
      <c r="N8" s="130">
        <f t="shared" si="4"/>
        <v>0</v>
      </c>
      <c r="O8" s="130">
        <f t="shared" si="4"/>
        <v>9348</v>
      </c>
      <c r="P8" s="130">
        <f t="shared" si="4"/>
        <v>0</v>
      </c>
      <c r="Q8" s="130">
        <f t="shared" si="4"/>
        <v>0</v>
      </c>
      <c r="R8" s="130">
        <f t="shared" si="4"/>
        <v>0</v>
      </c>
      <c r="S8" s="130">
        <f t="shared" si="4"/>
        <v>0</v>
      </c>
      <c r="T8" s="130">
        <f t="shared" si="4"/>
        <v>24984</v>
      </c>
      <c r="U8" s="130">
        <f t="shared" si="4"/>
        <v>16885</v>
      </c>
      <c r="V8" s="130">
        <f t="shared" si="4"/>
        <v>3352</v>
      </c>
      <c r="W8" s="130">
        <f t="shared" si="4"/>
        <v>0</v>
      </c>
      <c r="X8" s="130">
        <f t="shared" si="4"/>
        <v>0</v>
      </c>
      <c r="Y8" s="130">
        <f t="shared" si="4"/>
        <v>11000</v>
      </c>
      <c r="Z8" s="130">
        <f t="shared" si="4"/>
        <v>370</v>
      </c>
      <c r="AA8" s="130">
        <f t="shared" si="4"/>
        <v>0</v>
      </c>
      <c r="AB8" s="130">
        <f t="shared" si="4"/>
        <v>261514</v>
      </c>
      <c r="AC8" s="130">
        <f t="shared" si="4"/>
        <v>338434</v>
      </c>
      <c r="AD8" s="130">
        <f t="shared" si="4"/>
        <v>42057</v>
      </c>
      <c r="AE8" s="130">
        <f t="shared" si="4"/>
        <v>0</v>
      </c>
      <c r="AF8" s="130">
        <f t="shared" si="4"/>
        <v>0</v>
      </c>
      <c r="AG8" s="130">
        <f t="shared" si="4"/>
        <v>0</v>
      </c>
      <c r="AH8" s="130">
        <f t="shared" si="4"/>
        <v>0</v>
      </c>
      <c r="AI8" s="130">
        <f t="shared" si="4"/>
        <v>0</v>
      </c>
      <c r="AJ8" s="130">
        <f t="shared" si="4"/>
        <v>0</v>
      </c>
      <c r="AK8" s="130">
        <f t="shared" si="4"/>
        <v>0</v>
      </c>
      <c r="AL8" s="130">
        <f t="shared" ref="AL8:BF8" si="5">SUM(AL6:AL7)</f>
        <v>0</v>
      </c>
      <c r="AM8" s="130">
        <f t="shared" si="5"/>
        <v>0</v>
      </c>
      <c r="AN8" s="130">
        <f t="shared" si="5"/>
        <v>0</v>
      </c>
      <c r="AO8" s="130">
        <f t="shared" si="5"/>
        <v>0</v>
      </c>
      <c r="AP8" s="130">
        <f t="shared" si="5"/>
        <v>0</v>
      </c>
      <c r="AQ8" s="130">
        <f t="shared" si="5"/>
        <v>0</v>
      </c>
      <c r="AR8" s="130">
        <f t="shared" si="5"/>
        <v>0</v>
      </c>
      <c r="AS8" s="130">
        <f t="shared" si="5"/>
        <v>0</v>
      </c>
      <c r="AT8" s="130">
        <f t="shared" si="5"/>
        <v>0</v>
      </c>
      <c r="AU8" s="130">
        <f t="shared" si="5"/>
        <v>0</v>
      </c>
      <c r="AV8" s="130">
        <f t="shared" si="5"/>
        <v>0</v>
      </c>
      <c r="AW8" s="130">
        <f t="shared" si="5"/>
        <v>0</v>
      </c>
      <c r="AX8" s="130">
        <f t="shared" si="5"/>
        <v>0</v>
      </c>
      <c r="AY8" s="130">
        <f t="shared" si="5"/>
        <v>0</v>
      </c>
      <c r="AZ8" s="130">
        <f t="shared" si="5"/>
        <v>0</v>
      </c>
      <c r="BA8" s="130">
        <f t="shared" si="5"/>
        <v>0</v>
      </c>
      <c r="BB8" s="130">
        <f t="shared" si="5"/>
        <v>0</v>
      </c>
      <c r="BC8" s="130">
        <f t="shared" si="5"/>
        <v>0</v>
      </c>
      <c r="BD8" s="130">
        <f t="shared" si="5"/>
        <v>0</v>
      </c>
      <c r="BE8" s="130">
        <f t="shared" si="5"/>
        <v>0</v>
      </c>
      <c r="BF8" s="130">
        <f t="shared" si="5"/>
        <v>0</v>
      </c>
      <c r="BG8" s="184">
        <f>SUM(C8:BF8)</f>
        <v>784154.44</v>
      </c>
      <c r="BH8" s="185"/>
      <c r="BI8" s="186"/>
    </row>
    <row r="9" ht="15.75" spans="9:60">
      <c r="I9" s="60"/>
      <c r="J9" s="60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87"/>
      <c r="BG9" s="188"/>
      <c r="BH9" s="188"/>
    </row>
    <row r="10" spans="6:58">
      <c r="F10"/>
      <c r="I10" s="60"/>
      <c r="J10" s="6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F10" s="58"/>
    </row>
    <row r="11" ht="15.75" customHeight="1" spans="1:58">
      <c r="A11" s="83"/>
      <c r="B11" s="83"/>
      <c r="C11" s="84" t="s">
        <v>58</v>
      </c>
      <c r="D11" s="84" t="s">
        <v>59</v>
      </c>
      <c r="E11" s="84" t="s">
        <v>60</v>
      </c>
      <c r="F11" s="85" t="s">
        <v>47</v>
      </c>
      <c r="G11" s="86" t="s">
        <v>61</v>
      </c>
      <c r="H11" s="9"/>
      <c r="I11" s="9"/>
      <c r="J11" s="9"/>
      <c r="BE11" s="58"/>
      <c r="BF11" s="58"/>
    </row>
    <row r="12" ht="15.75" customHeight="1" spans="1:10">
      <c r="A12" s="87" t="str">
        <f>'FG TYPE'!B2</f>
        <v>W01-03000027</v>
      </c>
      <c r="B12" s="87" t="str">
        <f>'FG TYPE'!C2</f>
        <v>0,127 A</v>
      </c>
      <c r="C12" s="88">
        <v>0</v>
      </c>
      <c r="D12" s="89">
        <f>'Product Result'!$B$2</f>
        <v>1.94</v>
      </c>
      <c r="E12" s="89">
        <f t="shared" ref="E12:E25" si="6">D12-C12</f>
        <v>1.94</v>
      </c>
      <c r="F12" s="90">
        <f>'Product Result'!$B$3</f>
        <v>0</v>
      </c>
      <c r="G12" s="90">
        <f>'Product Result'!$B$5</f>
        <v>0</v>
      </c>
      <c r="H12" s="58"/>
      <c r="J12" s="5"/>
    </row>
    <row r="13" s="54" customFormat="1" ht="15.75" customHeight="1" spans="1:56">
      <c r="A13" s="87" t="str">
        <f>'FG TYPE'!B3</f>
        <v>W01-03000013</v>
      </c>
      <c r="B13" s="87" t="str">
        <f>'FG TYPE'!C3</f>
        <v>0,120 A</v>
      </c>
      <c r="C13" s="88">
        <v>0</v>
      </c>
      <c r="D13" s="91">
        <f>'Product Result'!$B$7</f>
        <v>0</v>
      </c>
      <c r="E13" s="91">
        <f t="shared" si="6"/>
        <v>0</v>
      </c>
      <c r="F13" s="92">
        <f>'Product Result'!$B$8</f>
        <v>0</v>
      </c>
      <c r="G13" s="92">
        <f>'Product Result'!$B$10</f>
        <v>0</v>
      </c>
      <c r="H13" s="93"/>
      <c r="I13" s="93"/>
      <c r="J13" s="131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</row>
    <row r="14" s="54" customFormat="1" ht="15.75" customHeight="1" spans="1:56">
      <c r="A14" s="87" t="str">
        <f>'FG TYPE'!B4</f>
        <v>W01-03000026</v>
      </c>
      <c r="B14" s="87" t="str">
        <f>'FG TYPE'!C4</f>
        <v>0,200 A</v>
      </c>
      <c r="C14" s="88">
        <v>0</v>
      </c>
      <c r="D14" s="91">
        <f>'Product Result'!$B$12</f>
        <v>0</v>
      </c>
      <c r="E14" s="91">
        <f t="shared" si="6"/>
        <v>0</v>
      </c>
      <c r="F14" s="92">
        <f>'Product Result'!$B$13</f>
        <v>0</v>
      </c>
      <c r="G14" s="92">
        <f>'Product Result'!$B$15</f>
        <v>0</v>
      </c>
      <c r="H14" s="93"/>
      <c r="I14" s="93"/>
      <c r="J14" s="131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</row>
    <row r="15" s="54" customFormat="1" ht="15.75" customHeight="1" spans="1:56">
      <c r="A15" s="87" t="str">
        <f>'FG TYPE'!B5</f>
        <v>W01-03000020</v>
      </c>
      <c r="B15" s="87" t="str">
        <f>'FG TYPE'!C5</f>
        <v>0,160 A</v>
      </c>
      <c r="C15" s="88">
        <v>0</v>
      </c>
      <c r="D15" s="91">
        <f>'Product Result'!$B$17</f>
        <v>1608.22</v>
      </c>
      <c r="E15" s="91">
        <f t="shared" si="6"/>
        <v>1608.22</v>
      </c>
      <c r="F15" s="92">
        <f>'Product Result'!$B$18</f>
        <v>0</v>
      </c>
      <c r="G15" s="92">
        <f>'Product Result'!$B$20</f>
        <v>0</v>
      </c>
      <c r="H15" s="93"/>
      <c r="I15" s="93"/>
      <c r="J15" s="131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</row>
    <row r="16" s="54" customFormat="1" ht="15.75" customHeight="1" spans="1:56">
      <c r="A16" s="87" t="str">
        <f>'FG TYPE'!B6</f>
        <v>W01-03000004</v>
      </c>
      <c r="B16" s="87" t="str">
        <f>'FG TYPE'!C6</f>
        <v>0,080 A</v>
      </c>
      <c r="C16" s="88">
        <v>0</v>
      </c>
      <c r="D16" s="91">
        <f>'Product Result'!$B$22</f>
        <v>8113.96</v>
      </c>
      <c r="E16" s="91">
        <f t="shared" si="6"/>
        <v>8113.96</v>
      </c>
      <c r="F16" s="92">
        <f>'Product Result'!$B$23</f>
        <v>0</v>
      </c>
      <c r="G16" s="92">
        <f>'Product Result'!$B$25</f>
        <v>0</v>
      </c>
      <c r="H16" s="93"/>
      <c r="I16" s="93"/>
      <c r="J16" s="131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</row>
    <row r="17" s="54" customFormat="1" ht="15.75" customHeight="1" spans="1:56">
      <c r="A17" s="87" t="str">
        <f>'FG TYPE'!B7</f>
        <v>W01-03000025</v>
      </c>
      <c r="B17" s="87" t="str">
        <f>'FG TYPE'!C7</f>
        <v>0,180 A</v>
      </c>
      <c r="C17" s="88">
        <v>0</v>
      </c>
      <c r="D17" s="91">
        <f>'Product Result'!$B$27</f>
        <v>0</v>
      </c>
      <c r="E17" s="91">
        <f t="shared" si="6"/>
        <v>0</v>
      </c>
      <c r="F17" s="92">
        <f>'Product Result'!$B$28</f>
        <v>0</v>
      </c>
      <c r="G17" s="92">
        <f>'Product Result'!$B$30</f>
        <v>0</v>
      </c>
      <c r="H17" s="93"/>
      <c r="I17" s="93"/>
      <c r="J17" s="131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</row>
    <row r="18" s="54" customFormat="1" ht="15.75" customHeight="1" spans="1:56">
      <c r="A18" s="87" t="str">
        <f>'FG TYPE'!B15</f>
        <v>W01-03000024</v>
      </c>
      <c r="B18" s="87" t="str">
        <f>'FG TYPE'!C15</f>
        <v>0,260 A</v>
      </c>
      <c r="C18" s="88">
        <v>0</v>
      </c>
      <c r="D18" s="91">
        <f>'Product Result'!$B$32</f>
        <v>0</v>
      </c>
      <c r="E18" s="91">
        <f t="shared" si="6"/>
        <v>0</v>
      </c>
      <c r="F18" s="92">
        <f>'Product Result'!$B$33</f>
        <v>0</v>
      </c>
      <c r="G18" s="92">
        <f>'Product Result'!$B$35</f>
        <v>0</v>
      </c>
      <c r="H18" s="93"/>
      <c r="I18" s="93"/>
      <c r="J18" s="131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</row>
    <row r="19" s="54" customFormat="1" ht="15.75" customHeight="1" spans="1:56">
      <c r="A19" s="87" t="str">
        <f>'FG TYPE'!B16</f>
        <v>W01-03000032</v>
      </c>
      <c r="B19" s="87" t="str">
        <f>'FG TYPE'!C16</f>
        <v>0,320 A</v>
      </c>
      <c r="C19" s="88">
        <v>0</v>
      </c>
      <c r="D19" s="91">
        <f>'Product Result'!$B$37</f>
        <v>0</v>
      </c>
      <c r="E19" s="91">
        <f t="shared" si="6"/>
        <v>0</v>
      </c>
      <c r="F19" s="92">
        <f>'Product Result'!$B$38</f>
        <v>0</v>
      </c>
      <c r="G19" s="92">
        <f>'Product Result'!$B$40</f>
        <v>0</v>
      </c>
      <c r="H19" s="93"/>
      <c r="I19" s="93"/>
      <c r="J19" s="131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</row>
    <row r="20" s="54" customFormat="1" ht="15.75" customHeight="1" spans="1:56">
      <c r="A20" s="87" t="str">
        <f>'FG TYPE'!B8</f>
        <v>W01-04040001</v>
      </c>
      <c r="B20" s="87" t="str">
        <f>'FG TYPE'!C8</f>
        <v>0,080 UEW</v>
      </c>
      <c r="C20" s="88">
        <v>0</v>
      </c>
      <c r="D20" s="91">
        <f>'Product Result'!$B$42</f>
        <v>1673.18</v>
      </c>
      <c r="E20" s="91">
        <f t="shared" si="6"/>
        <v>1673.18</v>
      </c>
      <c r="F20" s="92">
        <f>'Product Result'!$B$43</f>
        <v>0</v>
      </c>
      <c r="G20" s="92">
        <f>'Product Result'!$B$45</f>
        <v>0</v>
      </c>
      <c r="H20" s="93"/>
      <c r="I20" s="93"/>
      <c r="J20" s="131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</row>
    <row r="21" s="54" customFormat="1" ht="15.75" customHeight="1" spans="1:56">
      <c r="A21" s="87" t="str">
        <f>'FG TYPE'!B9</f>
        <v>W01-04040011-Y</v>
      </c>
      <c r="B21" s="87" t="str">
        <f>'FG TYPE'!C9</f>
        <v>0,080 T</v>
      </c>
      <c r="C21" s="88">
        <v>0</v>
      </c>
      <c r="D21" s="91">
        <f>'Product Result'!$B$47</f>
        <v>86.14</v>
      </c>
      <c r="E21" s="91">
        <f t="shared" si="6"/>
        <v>86.14</v>
      </c>
      <c r="F21" s="92">
        <f>'Product Result'!$B$48</f>
        <v>0</v>
      </c>
      <c r="G21" s="92">
        <f>'Product Result'!$B$50</f>
        <v>0</v>
      </c>
      <c r="H21" s="93"/>
      <c r="I21" s="93"/>
      <c r="J21" s="131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</row>
    <row r="22" s="54" customFormat="1" ht="15.75" customHeight="1" spans="1:56">
      <c r="A22" s="87" t="str">
        <f>'FG TYPE'!B10</f>
        <v>W01-04040013-Y</v>
      </c>
      <c r="B22" s="87" t="str">
        <f>'FG TYPE'!C10</f>
        <v>0,254 T</v>
      </c>
      <c r="C22" s="88">
        <v>0</v>
      </c>
      <c r="D22" s="91">
        <f>'Product Result'!$B$52</f>
        <v>0</v>
      </c>
      <c r="E22" s="91">
        <f t="shared" si="6"/>
        <v>0</v>
      </c>
      <c r="F22" s="92">
        <f>'Product Result'!$B$53</f>
        <v>0</v>
      </c>
      <c r="G22" s="92">
        <f>'Product Result'!$B$55</f>
        <v>0</v>
      </c>
      <c r="H22" s="93"/>
      <c r="I22" s="93"/>
      <c r="J22" s="131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</row>
    <row r="23" s="54" customFormat="1" ht="15.75" customHeight="1" spans="1:56">
      <c r="A23" s="87" t="str">
        <f>'FG TYPE'!B14</f>
        <v>W01-04040012</v>
      </c>
      <c r="B23" s="87" t="str">
        <f>'FG TYPE'!C14</f>
        <v>0,100 T</v>
      </c>
      <c r="C23" s="88">
        <v>0</v>
      </c>
      <c r="D23" s="91">
        <f>'Product Result'!$B$57</f>
        <v>111.14</v>
      </c>
      <c r="E23" s="91">
        <f t="shared" si="6"/>
        <v>111.14</v>
      </c>
      <c r="F23" s="92">
        <f>'Product Result'!$B$58</f>
        <v>0</v>
      </c>
      <c r="G23" s="92">
        <f>'Product Result'!$B$60</f>
        <v>0</v>
      </c>
      <c r="H23" s="93"/>
      <c r="I23" s="93"/>
      <c r="J23" s="131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</row>
    <row r="24" s="54" customFormat="1" ht="15.75" customHeight="1" spans="1:56">
      <c r="A24" s="87" t="str">
        <f>'FG TYPE'!B11</f>
        <v>W01-04040015</v>
      </c>
      <c r="B24" s="87" t="str">
        <f>'FG TYPE'!C11</f>
        <v>0,127 T</v>
      </c>
      <c r="C24" s="88">
        <v>0</v>
      </c>
      <c r="D24" s="91">
        <f>'Product Result'!B62</f>
        <v>187.1</v>
      </c>
      <c r="E24" s="91">
        <f t="shared" si="6"/>
        <v>187.1</v>
      </c>
      <c r="F24" s="92">
        <f>'Product Result'!B63</f>
        <v>0</v>
      </c>
      <c r="G24" s="92">
        <f>'Product Result'!B65</f>
        <v>0</v>
      </c>
      <c r="H24" s="93"/>
      <c r="I24" s="93"/>
      <c r="J24" s="131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</row>
    <row r="25" s="54" customFormat="1" ht="15.75" customHeight="1" spans="1:56">
      <c r="A25" s="87" t="str">
        <f>'FG TYPE'!B13</f>
        <v>W01-04040004</v>
      </c>
      <c r="B25" s="87" t="str">
        <f>'FG TYPE'!C13</f>
        <v>0,160 T</v>
      </c>
      <c r="C25" s="88">
        <v>0</v>
      </c>
      <c r="D25" s="91">
        <f>'Product Result'!B67</f>
        <v>49.14</v>
      </c>
      <c r="E25" s="91">
        <f t="shared" si="6"/>
        <v>49.14</v>
      </c>
      <c r="F25" s="92">
        <f>'Product Result'!B68</f>
        <v>0</v>
      </c>
      <c r="G25" s="92">
        <f>'Product Result'!B70</f>
        <v>0</v>
      </c>
      <c r="H25" s="93"/>
      <c r="I25" s="93"/>
      <c r="J25" s="131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</row>
    <row r="26" s="54" customFormat="1" ht="15.75" customHeight="1" spans="1:56">
      <c r="A26" s="87"/>
      <c r="B26" s="87"/>
      <c r="C26" s="88"/>
      <c r="D26" s="91"/>
      <c r="E26" s="91"/>
      <c r="F26" s="92"/>
      <c r="G26" s="92"/>
      <c r="H26" s="93"/>
      <c r="I26" s="93"/>
      <c r="J26" s="131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</row>
    <row r="27" s="54" customFormat="1" ht="15.75" customHeight="1" spans="1:56">
      <c r="A27" s="87" t="str">
        <f>'FG TYPE'!B21</f>
        <v>W03-71010060-Y</v>
      </c>
      <c r="B27" s="87" t="str">
        <f>'FG TYPE'!C21</f>
        <v>AY01</v>
      </c>
      <c r="C27" s="88">
        <v>0</v>
      </c>
      <c r="D27" s="94">
        <f>'Product Result'!$B$72</f>
        <v>0</v>
      </c>
      <c r="E27" s="94">
        <f t="shared" ref="E27:E33" si="7">D27-C27</f>
        <v>0</v>
      </c>
      <c r="F27" s="92">
        <f>'Product Result'!$B$73</f>
        <v>0</v>
      </c>
      <c r="G27" s="92">
        <f>'Product Result'!$B$75</f>
        <v>0</v>
      </c>
      <c r="H27" s="93"/>
      <c r="I27" s="93"/>
      <c r="J27" s="131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</row>
    <row r="28" s="54" customFormat="1" ht="15.75" customHeight="1" spans="1:56">
      <c r="A28" s="87" t="str">
        <f>'FG TYPE'!B22</f>
        <v>W03-71010061-Y</v>
      </c>
      <c r="B28" s="87" t="str">
        <f>'FG TYPE'!C22</f>
        <v>AX88</v>
      </c>
      <c r="C28" s="88">
        <v>0</v>
      </c>
      <c r="D28" s="94">
        <f>'Product Result'!$B$77</f>
        <v>64727</v>
      </c>
      <c r="E28" s="94">
        <f t="shared" si="7"/>
        <v>64727</v>
      </c>
      <c r="F28" s="92">
        <f>'Product Result'!$B$78</f>
        <v>0</v>
      </c>
      <c r="G28" s="92">
        <f>'Product Result'!$B$80</f>
        <v>0</v>
      </c>
      <c r="H28" s="93"/>
      <c r="I28" s="93"/>
      <c r="J28" s="131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</row>
    <row r="29" s="54" customFormat="1" ht="15.75" customHeight="1" spans="1:56">
      <c r="A29" s="87" t="str">
        <f>'FG TYPE'!B23</f>
        <v>W03-25040027-Y</v>
      </c>
      <c r="B29" s="87" t="str">
        <f>'FG TYPE'!C23</f>
        <v>28#*2C+24#*2C+AL+D+</v>
      </c>
      <c r="C29" s="88">
        <v>0</v>
      </c>
      <c r="D29" s="94">
        <f>'Product Result'!$B$82</f>
        <v>0</v>
      </c>
      <c r="E29" s="94">
        <f t="shared" si="7"/>
        <v>0</v>
      </c>
      <c r="F29" s="92">
        <f>'Product Result'!$B$83</f>
        <v>0</v>
      </c>
      <c r="G29" s="92">
        <f>'Product Result'!$B$85</f>
        <v>0</v>
      </c>
      <c r="H29" s="93"/>
      <c r="I29" s="93"/>
      <c r="J29" s="131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</row>
    <row r="30" s="54" customFormat="1" ht="15.75" customHeight="1" spans="1:56">
      <c r="A30" s="87" t="str">
        <f>'FG TYPE'!B24</f>
        <v>W03-25040028-Y</v>
      </c>
      <c r="B30" s="87" t="str">
        <f>'FG TYPE'!C24</f>
        <v>28#*2C+24#*2C+AL+D+</v>
      </c>
      <c r="C30" s="88">
        <v>0</v>
      </c>
      <c r="D30" s="94">
        <f>'Product Result'!$B$87</f>
        <v>9348</v>
      </c>
      <c r="E30" s="94">
        <f t="shared" si="7"/>
        <v>9348</v>
      </c>
      <c r="F30" s="92">
        <f>'Product Result'!$B$88</f>
        <v>0</v>
      </c>
      <c r="G30" s="92">
        <f>'Product Result'!$B$90</f>
        <v>0</v>
      </c>
      <c r="H30" s="93"/>
      <c r="I30" s="93"/>
      <c r="J30" s="131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</row>
    <row r="31" s="54" customFormat="1" ht="15.75" customHeight="1" spans="1:56">
      <c r="A31" s="87" t="str">
        <f>'FG TYPE'!B25</f>
        <v>W03-25040029-Y</v>
      </c>
      <c r="B31" s="87" t="str">
        <f>'FG TYPE'!C25</f>
        <v>28#*2C+24#*2C+AL+D+</v>
      </c>
      <c r="C31" s="88">
        <v>0</v>
      </c>
      <c r="D31" s="94">
        <f>'Product Result'!B92</f>
        <v>0</v>
      </c>
      <c r="E31" s="94">
        <f t="shared" si="7"/>
        <v>0</v>
      </c>
      <c r="F31" s="92">
        <f>'Product Result'!B93</f>
        <v>0</v>
      </c>
      <c r="G31" s="92">
        <f>'Product Result'!B95</f>
        <v>0</v>
      </c>
      <c r="H31" s="93"/>
      <c r="I31" s="93"/>
      <c r="J31" s="131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</row>
    <row r="32" s="54" customFormat="1" ht="15.75" customHeight="1" spans="1:56">
      <c r="A32" s="87" t="str">
        <f>'FG TYPE'!B26</f>
        <v>W03-25040030-Y</v>
      </c>
      <c r="B32" s="87" t="str">
        <f>'FG TYPE'!C26</f>
        <v>28#*2C+24#*2C+AL+D+</v>
      </c>
      <c r="C32" s="88">
        <v>0</v>
      </c>
      <c r="D32" s="94">
        <f>'Product Result'!$B$97</f>
        <v>0</v>
      </c>
      <c r="E32" s="94">
        <f t="shared" si="7"/>
        <v>0</v>
      </c>
      <c r="F32" s="92">
        <f>'Product Result'!$B$98</f>
        <v>0</v>
      </c>
      <c r="G32" s="92">
        <f>'Product Result'!$B$100</f>
        <v>0</v>
      </c>
      <c r="H32" s="93"/>
      <c r="I32" s="93"/>
      <c r="J32" s="131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</row>
    <row r="33" s="54" customFormat="1" ht="15.75" customHeight="1" spans="1:56">
      <c r="A33" s="87" t="str">
        <f>'FG TYPE'!B27</f>
        <v>W03-25040031-Y</v>
      </c>
      <c r="B33" s="87" t="str">
        <f>'FG TYPE'!C27</f>
        <v>28#*2C+24#*2C+AL+D+</v>
      </c>
      <c r="C33" s="88">
        <v>0</v>
      </c>
      <c r="D33" s="94">
        <f>'Product Result'!$B$102</f>
        <v>0</v>
      </c>
      <c r="E33" s="94">
        <f t="shared" si="7"/>
        <v>0</v>
      </c>
      <c r="F33" s="92">
        <f>'Product Result'!$B$103</f>
        <v>0</v>
      </c>
      <c r="G33" s="92">
        <f>'Product Result'!B105</f>
        <v>0</v>
      </c>
      <c r="H33" s="93"/>
      <c r="I33" s="93"/>
      <c r="J33" s="131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</row>
    <row r="34" s="54" customFormat="1" ht="15.75" customHeight="1" spans="1:56">
      <c r="A34" s="87" t="str">
        <f>'FG TYPE'!B28</f>
        <v>W03-25040032-Y</v>
      </c>
      <c r="B34" s="87" t="str">
        <f>'FG TYPE'!C28</f>
        <v>28#*2C+24#*2C+AL+D+</v>
      </c>
      <c r="C34" s="88">
        <v>0</v>
      </c>
      <c r="D34" s="94">
        <f>'Product Result'!B107</f>
        <v>0</v>
      </c>
      <c r="E34" s="94">
        <f t="shared" ref="E34:E48" si="8">D34-C34</f>
        <v>0</v>
      </c>
      <c r="F34" s="92">
        <f>'Product Result'!B108</f>
        <v>0</v>
      </c>
      <c r="G34" s="92">
        <f>'Product Result'!B110</f>
        <v>0</v>
      </c>
      <c r="H34" s="93"/>
      <c r="I34" s="93"/>
      <c r="J34" s="131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</row>
    <row r="35" ht="15.75" customHeight="1" spans="1:10">
      <c r="A35" s="87" t="str">
        <f>'FG TYPE'!B29</f>
        <v>W03-25040033-Y</v>
      </c>
      <c r="B35" s="87" t="str">
        <f>'FG TYPE'!C29</f>
        <v>28#*2C+24#*2C+AL+D+</v>
      </c>
      <c r="C35" s="88">
        <v>0</v>
      </c>
      <c r="D35" s="88">
        <f>'Product Result'!B112</f>
        <v>24984</v>
      </c>
      <c r="E35" s="88">
        <f t="shared" si="8"/>
        <v>24984</v>
      </c>
      <c r="F35" s="90">
        <f>'Product Result'!B113</f>
        <v>0</v>
      </c>
      <c r="G35" s="90">
        <f>'Product Result'!B115</f>
        <v>0</v>
      </c>
      <c r="H35" s="58"/>
      <c r="J35" s="5"/>
    </row>
    <row r="36" ht="15.75" customHeight="1" spans="1:10">
      <c r="A36" s="87" t="str">
        <f>'FG TYPE'!B30</f>
        <v>W03-25040034-Y</v>
      </c>
      <c r="B36" s="87" t="str">
        <f>'FG TYPE'!C30</f>
        <v>28#*2C+24#*2C+AL+D+</v>
      </c>
      <c r="C36" s="88">
        <v>0</v>
      </c>
      <c r="D36" s="88">
        <f>'Product Result'!B117</f>
        <v>16885</v>
      </c>
      <c r="E36" s="88">
        <f t="shared" si="8"/>
        <v>16885</v>
      </c>
      <c r="F36" s="90">
        <f>'Product Result'!B118</f>
        <v>0</v>
      </c>
      <c r="G36" s="90">
        <f>'Product Result'!B120</f>
        <v>0</v>
      </c>
      <c r="H36" s="58"/>
      <c r="J36" s="5"/>
    </row>
    <row r="37" ht="15.75" customHeight="1" spans="1:10">
      <c r="A37" s="87" t="str">
        <f>'FG TYPE'!B31</f>
        <v>W03-25040035-Y</v>
      </c>
      <c r="B37" s="87" t="str">
        <f>'FG TYPE'!C31</f>
        <v>28#*2C+24#*2C+AL+D+</v>
      </c>
      <c r="C37" s="88">
        <v>0</v>
      </c>
      <c r="D37" s="88">
        <f>'Product Result'!B122</f>
        <v>3352</v>
      </c>
      <c r="E37" s="88">
        <f t="shared" si="8"/>
        <v>3352</v>
      </c>
      <c r="F37" s="90">
        <f>'Product Result'!B123</f>
        <v>0</v>
      </c>
      <c r="G37" s="90">
        <f>'Product Result'!B125</f>
        <v>0</v>
      </c>
      <c r="H37" s="58"/>
      <c r="J37" s="5"/>
    </row>
    <row r="38" ht="15.75" customHeight="1" spans="1:10">
      <c r="A38" s="87" t="str">
        <f>'FG TYPE'!B32</f>
        <v>W03-25040036-Y</v>
      </c>
      <c r="B38" s="87" t="str">
        <f>'FG TYPE'!C32</f>
        <v>28#*2C+28#*2C+AL+D+</v>
      </c>
      <c r="C38" s="88">
        <v>0</v>
      </c>
      <c r="D38" s="88">
        <f>'Product Result'!B127</f>
        <v>0</v>
      </c>
      <c r="E38" s="88">
        <f t="shared" si="8"/>
        <v>0</v>
      </c>
      <c r="F38" s="90">
        <f>'Product Result'!B128</f>
        <v>0</v>
      </c>
      <c r="G38" s="90">
        <f>'Product Result'!B130</f>
        <v>0</v>
      </c>
      <c r="H38" s="58"/>
      <c r="J38" s="5"/>
    </row>
    <row r="39" ht="15.75" customHeight="1" spans="1:10">
      <c r="A39" s="87" t="str">
        <f>'FG TYPE'!B33</f>
        <v>W03-25040037-Y</v>
      </c>
      <c r="B39" s="87" t="str">
        <f>'FG TYPE'!C33</f>
        <v>28#*2C+28#*2C+AL+D+</v>
      </c>
      <c r="C39" s="88">
        <v>0</v>
      </c>
      <c r="D39" s="88">
        <f>'Product Result'!B132</f>
        <v>0</v>
      </c>
      <c r="E39" s="88">
        <f t="shared" si="8"/>
        <v>0</v>
      </c>
      <c r="F39" s="90">
        <f>'Product Result'!B133</f>
        <v>0</v>
      </c>
      <c r="G39" s="90">
        <f>'Product Result'!B135</f>
        <v>0</v>
      </c>
      <c r="H39" s="58"/>
      <c r="J39" s="5"/>
    </row>
    <row r="40" ht="15.75" customHeight="1" spans="1:10">
      <c r="A40" s="87" t="str">
        <f>'FG TYPE'!B34</f>
        <v>W03-25040038-Y</v>
      </c>
      <c r="B40" s="87" t="str">
        <f>'FG TYPE'!C34</f>
        <v>28#*2C+28#*2C+AL+D+</v>
      </c>
      <c r="C40" s="88">
        <v>0</v>
      </c>
      <c r="D40" s="88">
        <f>'Product Result'!$B$137</f>
        <v>11000</v>
      </c>
      <c r="E40" s="88">
        <f t="shared" si="8"/>
        <v>11000</v>
      </c>
      <c r="F40" s="90">
        <f>'Product Result'!B138</f>
        <v>0</v>
      </c>
      <c r="G40" s="90">
        <f>'Product Result'!$B$140</f>
        <v>0</v>
      </c>
      <c r="H40" s="58"/>
      <c r="J40" s="5"/>
    </row>
    <row r="41" ht="15.75" customHeight="1" spans="1:10">
      <c r="A41" s="87" t="str">
        <f>'FG TYPE'!B35</f>
        <v>W03-25040039-Y</v>
      </c>
      <c r="B41" s="87" t="str">
        <f>'FG TYPE'!C35</f>
        <v>28#*2C+28#*2C+AL+D+</v>
      </c>
      <c r="C41" s="88">
        <v>0</v>
      </c>
      <c r="D41" s="88">
        <f>'Product Result'!$B$142</f>
        <v>370</v>
      </c>
      <c r="E41" s="88">
        <f t="shared" si="8"/>
        <v>370</v>
      </c>
      <c r="F41" s="90">
        <f>'Product Result'!B143</f>
        <v>0</v>
      </c>
      <c r="G41" s="90">
        <f>'Product Result'!$B$145</f>
        <v>0</v>
      </c>
      <c r="H41" s="58"/>
      <c r="J41" s="5"/>
    </row>
    <row r="42" ht="15.75" customHeight="1" spans="1:10">
      <c r="A42" s="87" t="str">
        <f>'FG TYPE'!B36</f>
        <v>W03-25040040-Y</v>
      </c>
      <c r="B42" s="87" t="str">
        <f>'FG TYPE'!C36</f>
        <v>28#*2C+28#*2C+AL+D+</v>
      </c>
      <c r="C42" s="88">
        <v>0</v>
      </c>
      <c r="D42" s="88">
        <f>'Product Result'!B147</f>
        <v>0</v>
      </c>
      <c r="E42" s="88">
        <f t="shared" si="8"/>
        <v>0</v>
      </c>
      <c r="F42" s="90">
        <f>'Product Result'!$B$148</f>
        <v>0</v>
      </c>
      <c r="G42" s="90">
        <f>'Product Result'!B150</f>
        <v>0</v>
      </c>
      <c r="H42" s="58"/>
      <c r="J42" s="5"/>
    </row>
    <row r="43" ht="15.75" customHeight="1" spans="1:10">
      <c r="A43" s="87" t="str">
        <f>'FG TYPE'!B37</f>
        <v>W03-00040033-Y</v>
      </c>
      <c r="B43" s="87" t="str">
        <f>'FG TYPE'!C37</f>
        <v>MM38 / MP98</v>
      </c>
      <c r="C43" s="88">
        <v>0</v>
      </c>
      <c r="D43" s="88">
        <f>'Product Result'!B152</f>
        <v>261514</v>
      </c>
      <c r="E43" s="88">
        <f t="shared" si="8"/>
        <v>261514</v>
      </c>
      <c r="F43" s="90">
        <f>'Product Result'!B153</f>
        <v>0</v>
      </c>
      <c r="G43" s="90">
        <f>'Product Result'!B155</f>
        <v>0</v>
      </c>
      <c r="H43" s="58"/>
      <c r="J43" s="5"/>
    </row>
    <row r="44" ht="15.75" customHeight="1" spans="1:10">
      <c r="A44" s="95" t="s">
        <v>19</v>
      </c>
      <c r="B44" s="95" t="s">
        <v>62</v>
      </c>
      <c r="C44" s="88">
        <v>0</v>
      </c>
      <c r="D44" s="88">
        <f>'Product Result'!B157</f>
        <v>338434</v>
      </c>
      <c r="E44" s="88">
        <f t="shared" si="8"/>
        <v>338434</v>
      </c>
      <c r="F44" s="90">
        <f>'Product Result'!B158</f>
        <v>0</v>
      </c>
      <c r="G44" s="90">
        <f>'Product Result'!B160</f>
        <v>0</v>
      </c>
      <c r="H44" s="58"/>
      <c r="J44" s="5"/>
    </row>
    <row r="45" ht="15.75" customHeight="1" spans="1:10">
      <c r="A45" s="96" t="s">
        <v>31</v>
      </c>
      <c r="B45" s="96" t="s">
        <v>63</v>
      </c>
      <c r="C45" s="88">
        <v>0</v>
      </c>
      <c r="D45" s="88">
        <f>'Product Result'!B162</f>
        <v>42057</v>
      </c>
      <c r="E45" s="88">
        <f t="shared" si="8"/>
        <v>42057</v>
      </c>
      <c r="F45" s="90">
        <f>'Product Result'!B163</f>
        <v>0</v>
      </c>
      <c r="G45" s="90">
        <f>'Product Result'!B165</f>
        <v>0</v>
      </c>
      <c r="H45" s="58"/>
      <c r="J45" s="5"/>
    </row>
    <row r="46" ht="15.75" customHeight="1" spans="1:10">
      <c r="A46" s="96" t="s">
        <v>64</v>
      </c>
      <c r="B46" s="96" t="s">
        <v>65</v>
      </c>
      <c r="C46" s="88">
        <v>0</v>
      </c>
      <c r="D46" s="88">
        <f>'Product Result'!B167</f>
        <v>0</v>
      </c>
      <c r="E46" s="88">
        <f t="shared" si="8"/>
        <v>0</v>
      </c>
      <c r="F46" s="90">
        <f>'Product Result'!B168</f>
        <v>0</v>
      </c>
      <c r="G46" s="90">
        <f>'Product Result'!B170</f>
        <v>0</v>
      </c>
      <c r="H46" s="58"/>
      <c r="J46" s="5"/>
    </row>
    <row r="47" ht="15.75" customHeight="1" spans="1:10">
      <c r="A47" s="97" t="s">
        <v>33</v>
      </c>
      <c r="B47" s="97" t="s">
        <v>66</v>
      </c>
      <c r="C47" s="88">
        <v>0</v>
      </c>
      <c r="D47" s="98">
        <f>'Product Result'!B172</f>
        <v>202787</v>
      </c>
      <c r="E47" s="88">
        <f t="shared" si="8"/>
        <v>202787</v>
      </c>
      <c r="F47" s="99">
        <f>'Product Result'!B173</f>
        <v>0</v>
      </c>
      <c r="G47" s="99">
        <f>'Product Result'!B175</f>
        <v>0</v>
      </c>
      <c r="H47" s="58"/>
      <c r="J47" s="5"/>
    </row>
    <row r="48" ht="15.75" customHeight="1" spans="1:10">
      <c r="A48" s="100" t="s">
        <v>32</v>
      </c>
      <c r="B48" s="101" t="s">
        <v>67</v>
      </c>
      <c r="C48" s="88">
        <v>0</v>
      </c>
      <c r="D48" s="98">
        <f>'Product Result'!B177</f>
        <v>3291</v>
      </c>
      <c r="E48" s="88">
        <f t="shared" si="8"/>
        <v>3291</v>
      </c>
      <c r="F48" s="99">
        <f>'Product Result'!B178</f>
        <v>0</v>
      </c>
      <c r="G48" s="99">
        <f>'Product Result'!B180</f>
        <v>0</v>
      </c>
      <c r="H48" s="58"/>
      <c r="J48" s="5"/>
    </row>
    <row r="49" ht="15.75" customHeight="1" spans="1:10">
      <c r="A49" s="100"/>
      <c r="B49" s="101"/>
      <c r="C49" s="102"/>
      <c r="D49" s="103"/>
      <c r="E49" s="103"/>
      <c r="F49" s="86"/>
      <c r="G49" s="86"/>
      <c r="H49" s="58"/>
      <c r="J49" s="5"/>
    </row>
    <row r="50" ht="15.75" customHeight="1" spans="1:10">
      <c r="A50" s="100"/>
      <c r="B50" s="101"/>
      <c r="C50" s="102"/>
      <c r="D50" s="103"/>
      <c r="E50" s="103"/>
      <c r="F50" s="86"/>
      <c r="G50" s="86"/>
      <c r="H50" s="58"/>
      <c r="J50" s="5"/>
    </row>
    <row r="51" ht="15.75" customHeight="1" spans="1:10">
      <c r="A51" s="298" t="s">
        <v>68</v>
      </c>
      <c r="B51" s="105" t="s">
        <v>69</v>
      </c>
      <c r="C51" s="106">
        <f>SUM(C12:C17)</f>
        <v>0</v>
      </c>
      <c r="D51" s="107">
        <f>SUM(D12:D26)</f>
        <v>11830.82</v>
      </c>
      <c r="E51" s="108" t="s">
        <v>43</v>
      </c>
      <c r="F51" s="90"/>
      <c r="G51" s="90"/>
      <c r="H51" s="58"/>
      <c r="J51" s="5"/>
    </row>
    <row r="52" customHeight="1" spans="1:8">
      <c r="A52" s="109"/>
      <c r="B52" s="110" t="s">
        <v>70</v>
      </c>
      <c r="C52" s="111">
        <f>SUM(C27:C43)</f>
        <v>0</v>
      </c>
      <c r="D52" s="112">
        <f>SUM(D26:D50)</f>
        <v>978749</v>
      </c>
      <c r="E52" s="108" t="s">
        <v>45</v>
      </c>
      <c r="F52" s="113">
        <f>SUMIF('Job Number'!B:B,"Y01",'Job Number'!L:L)</f>
        <v>29206.9298922585</v>
      </c>
      <c r="G52" s="114" t="s">
        <v>43</v>
      </c>
      <c r="H52" s="9"/>
    </row>
    <row r="53" customHeight="1" spans="1:8">
      <c r="A53" s="115"/>
      <c r="B53" s="116"/>
      <c r="C53" s="117"/>
      <c r="D53" s="117"/>
      <c r="E53" s="118"/>
      <c r="F53" s="9"/>
      <c r="G53" s="9"/>
      <c r="H53" s="9"/>
    </row>
    <row r="54" customHeight="1" spans="1:8">
      <c r="A54" s="115"/>
      <c r="B54" s="116"/>
      <c r="C54" s="117"/>
      <c r="D54" s="117"/>
      <c r="E54" s="118"/>
      <c r="F54" s="9"/>
      <c r="G54" s="9"/>
      <c r="H54" s="9"/>
    </row>
    <row r="55" customHeight="1" spans="4:56">
      <c r="D55" s="60"/>
      <c r="E55" s="58"/>
      <c r="G55" s="58"/>
      <c r="H55" s="58"/>
      <c r="K55" s="3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="55" customFormat="1" ht="15.75" customHeight="1" spans="1:44">
      <c r="A56" s="299" t="str">
        <f>A51</f>
        <v>02/01 ~ 02/31</v>
      </c>
      <c r="B56" s="120" t="str">
        <f t="shared" ref="B56:AD56" si="9">C1</f>
        <v>W01-03000027</v>
      </c>
      <c r="C56" s="120" t="str">
        <f t="shared" si="9"/>
        <v>W01-03000013</v>
      </c>
      <c r="D56" s="120" t="str">
        <f t="shared" si="9"/>
        <v>W01-03000026</v>
      </c>
      <c r="E56" s="120" t="str">
        <f t="shared" si="9"/>
        <v>W01-03000020</v>
      </c>
      <c r="F56" s="120" t="str">
        <f t="shared" si="9"/>
        <v>W01-03000004</v>
      </c>
      <c r="G56" s="120" t="str">
        <f t="shared" si="9"/>
        <v>W01-03000025</v>
      </c>
      <c r="H56" s="120" t="str">
        <f t="shared" si="9"/>
        <v>W01-04040001</v>
      </c>
      <c r="I56" s="120" t="str">
        <f t="shared" si="9"/>
        <v>W01-04040011-Y</v>
      </c>
      <c r="J56" s="120" t="str">
        <f t="shared" si="9"/>
        <v>W01-04040013-Y</v>
      </c>
      <c r="K56" s="120" t="str">
        <f t="shared" si="9"/>
        <v>W03-71010060-Y</v>
      </c>
      <c r="L56" s="120" t="str">
        <f t="shared" si="9"/>
        <v>W03-71010061-Y</v>
      </c>
      <c r="M56" s="120" t="str">
        <f t="shared" si="9"/>
        <v>W03-25040027-Y</v>
      </c>
      <c r="N56" s="120" t="str">
        <f t="shared" si="9"/>
        <v>W03-25040028-Y</v>
      </c>
      <c r="O56" s="120" t="str">
        <f t="shared" si="9"/>
        <v>W03-25040029-Y</v>
      </c>
      <c r="P56" s="120" t="str">
        <f t="shared" si="9"/>
        <v>W03-25040030-Y</v>
      </c>
      <c r="Q56" s="120" t="str">
        <f t="shared" si="9"/>
        <v>W03-25040031-Y</v>
      </c>
      <c r="R56" s="120" t="str">
        <f t="shared" si="9"/>
        <v>W03-25040032-Y</v>
      </c>
      <c r="S56" s="120" t="str">
        <f t="shared" si="9"/>
        <v>W03-25040033-Y</v>
      </c>
      <c r="T56" s="120" t="str">
        <f t="shared" si="9"/>
        <v>W03-25040034-Y</v>
      </c>
      <c r="U56" s="120" t="str">
        <f t="shared" si="9"/>
        <v>W03-25040035-Y</v>
      </c>
      <c r="V56" s="120" t="str">
        <f t="shared" si="9"/>
        <v>W03-25040036-Y</v>
      </c>
      <c r="W56" s="120" t="str">
        <f t="shared" si="9"/>
        <v>W03-25040037-Y</v>
      </c>
      <c r="X56" s="120" t="str">
        <f t="shared" si="9"/>
        <v>W03-25040038-Y</v>
      </c>
      <c r="Y56" s="120" t="str">
        <f t="shared" si="9"/>
        <v>W03-25040039-Y</v>
      </c>
      <c r="Z56" s="120" t="str">
        <f t="shared" si="9"/>
        <v>W03-25040040-Y</v>
      </c>
      <c r="AA56" s="120" t="str">
        <f t="shared" si="9"/>
        <v>W03-00040033-Y</v>
      </c>
      <c r="AB56" s="120" t="str">
        <f t="shared" si="9"/>
        <v>W03-25050003-Y</v>
      </c>
      <c r="AC56" s="148" t="str">
        <f t="shared" si="9"/>
        <v>W03-00030005-Y</v>
      </c>
      <c r="AD56" s="148" t="str">
        <f t="shared" si="9"/>
        <v>W03-27601194-Y</v>
      </c>
      <c r="AE56" s="149"/>
      <c r="AF56" s="149"/>
      <c r="AG56" s="149"/>
      <c r="AH56" s="159"/>
      <c r="AI56" s="149"/>
      <c r="AJ56" s="149"/>
      <c r="AK56" s="148"/>
      <c r="AL56" s="148"/>
      <c r="AM56" s="159"/>
      <c r="AN56" s="149"/>
      <c r="AO56" s="149"/>
      <c r="AP56" s="163"/>
      <c r="AQ56" s="163"/>
      <c r="AR56" s="163"/>
    </row>
    <row r="57" ht="15.75" customHeight="1" spans="1:56">
      <c r="A57" s="121" t="s">
        <v>71</v>
      </c>
      <c r="B57" s="88">
        <f>C12</f>
        <v>0</v>
      </c>
      <c r="C57" s="88">
        <f>C13</f>
        <v>0</v>
      </c>
      <c r="D57" s="88">
        <f>C14</f>
        <v>0</v>
      </c>
      <c r="E57" s="88">
        <f>C15</f>
        <v>0</v>
      </c>
      <c r="F57" s="88">
        <f>C16</f>
        <v>0</v>
      </c>
      <c r="G57" s="88">
        <f>C17</f>
        <v>0</v>
      </c>
      <c r="H57" s="88">
        <f>C20</f>
        <v>0</v>
      </c>
      <c r="I57" s="88">
        <f>C21</f>
        <v>0</v>
      </c>
      <c r="J57" s="88">
        <f>C22</f>
        <v>0</v>
      </c>
      <c r="K57" s="88">
        <f>C27</f>
        <v>0</v>
      </c>
      <c r="L57" s="88">
        <f>C28</f>
        <v>0</v>
      </c>
      <c r="M57" s="88">
        <f>C29</f>
        <v>0</v>
      </c>
      <c r="N57" s="88">
        <f>C30</f>
        <v>0</v>
      </c>
      <c r="O57" s="88">
        <f>C31</f>
        <v>0</v>
      </c>
      <c r="P57" s="132">
        <f>C32</f>
        <v>0</v>
      </c>
      <c r="Q57" s="88">
        <f>C33</f>
        <v>0</v>
      </c>
      <c r="R57" s="132">
        <f>C34</f>
        <v>0</v>
      </c>
      <c r="S57" s="132">
        <f>C35</f>
        <v>0</v>
      </c>
      <c r="T57" s="140">
        <f>C36</f>
        <v>0</v>
      </c>
      <c r="U57" s="140">
        <f>C37</f>
        <v>0</v>
      </c>
      <c r="V57" s="141">
        <f>C38</f>
        <v>0</v>
      </c>
      <c r="W57" s="141"/>
      <c r="X57" s="141">
        <f>C40</f>
        <v>0</v>
      </c>
      <c r="Y57" s="150">
        <f>C41</f>
        <v>0</v>
      </c>
      <c r="Z57" s="150">
        <f>C42</f>
        <v>0</v>
      </c>
      <c r="AA57" s="150">
        <f>C43</f>
        <v>0</v>
      </c>
      <c r="AB57" s="150">
        <f>C44</f>
        <v>0</v>
      </c>
      <c r="AC57" s="150">
        <f>C45</f>
        <v>0</v>
      </c>
      <c r="AD57" s="150">
        <f>C46</f>
        <v>0</v>
      </c>
      <c r="AE57" s="150"/>
      <c r="AF57" s="151"/>
      <c r="AG57" s="150"/>
      <c r="AH57" s="150"/>
      <c r="AI57" s="150"/>
      <c r="AJ57" s="132"/>
      <c r="AK57" s="132"/>
      <c r="AL57" s="132"/>
      <c r="AM57" s="132"/>
      <c r="AN57" s="132"/>
      <c r="AO57" s="132" t="e">
        <f>#REF!</f>
        <v>#REF!</v>
      </c>
      <c r="AP57" s="132" t="e">
        <f>#REF!</f>
        <v>#REF!</v>
      </c>
      <c r="AQ57" s="132" t="e">
        <f>#REF!</f>
        <v>#REF!</v>
      </c>
      <c r="AR57" s="132" t="e">
        <f>#REF!</f>
        <v>#REF!</v>
      </c>
      <c r="AS57"/>
      <c r="AT57"/>
      <c r="AU57"/>
      <c r="AV57"/>
      <c r="AW57"/>
      <c r="AX57"/>
      <c r="AY57"/>
      <c r="AZ57"/>
      <c r="BA57"/>
      <c r="BB57"/>
      <c r="BC57"/>
      <c r="BD57"/>
    </row>
    <row r="58" ht="15.75" customHeight="1" spans="1:56">
      <c r="A58" s="121" t="s">
        <v>46</v>
      </c>
      <c r="B58" s="89">
        <f>D12</f>
        <v>1.94</v>
      </c>
      <c r="C58" s="89">
        <f>D13</f>
        <v>0</v>
      </c>
      <c r="D58" s="89">
        <f>D14</f>
        <v>0</v>
      </c>
      <c r="E58" s="89">
        <f>D15</f>
        <v>1608.22</v>
      </c>
      <c r="F58" s="89">
        <f>D16</f>
        <v>8113.96</v>
      </c>
      <c r="G58" s="89">
        <f>D17</f>
        <v>0</v>
      </c>
      <c r="H58" s="89">
        <f>D20</f>
        <v>1673.18</v>
      </c>
      <c r="I58" s="89">
        <f>D21</f>
        <v>86.14</v>
      </c>
      <c r="J58" s="89">
        <f>D22</f>
        <v>0</v>
      </c>
      <c r="K58" s="133">
        <f>D27</f>
        <v>0</v>
      </c>
      <c r="L58" s="88">
        <f>D28</f>
        <v>64727</v>
      </c>
      <c r="M58" s="133">
        <f>D29</f>
        <v>0</v>
      </c>
      <c r="N58" s="88">
        <f>D30</f>
        <v>9348</v>
      </c>
      <c r="O58" s="88">
        <f>D31</f>
        <v>0</v>
      </c>
      <c r="P58" s="132">
        <f>D32</f>
        <v>0</v>
      </c>
      <c r="Q58" s="88">
        <f>D33</f>
        <v>0</v>
      </c>
      <c r="R58" s="132">
        <f>D34</f>
        <v>0</v>
      </c>
      <c r="S58" s="132">
        <f>D35</f>
        <v>24984</v>
      </c>
      <c r="T58" s="132">
        <f>D36</f>
        <v>16885</v>
      </c>
      <c r="U58" s="132">
        <f>D37</f>
        <v>3352</v>
      </c>
      <c r="V58" s="132">
        <f>D38</f>
        <v>0</v>
      </c>
      <c r="W58" s="132">
        <f>D39</f>
        <v>0</v>
      </c>
      <c r="X58" s="132">
        <f>D40</f>
        <v>11000</v>
      </c>
      <c r="Y58" s="132">
        <f>D41</f>
        <v>370</v>
      </c>
      <c r="Z58" s="132">
        <f>D42</f>
        <v>0</v>
      </c>
      <c r="AA58" s="132">
        <f>D43</f>
        <v>261514</v>
      </c>
      <c r="AB58" s="132">
        <f>D44</f>
        <v>338434</v>
      </c>
      <c r="AC58" s="132">
        <f>D45</f>
        <v>42057</v>
      </c>
      <c r="AD58" s="132">
        <f>D46</f>
        <v>0</v>
      </c>
      <c r="AE58" s="132"/>
      <c r="AF58" s="152"/>
      <c r="AG58" s="132"/>
      <c r="AH58" s="132"/>
      <c r="AI58" s="132"/>
      <c r="AJ58" s="132"/>
      <c r="AK58" s="132"/>
      <c r="AL58" s="132"/>
      <c r="AM58" s="132"/>
      <c r="AN58" s="132"/>
      <c r="AO58" s="132" t="e">
        <f>#REF!</f>
        <v>#REF!</v>
      </c>
      <c r="AP58" s="132" t="e">
        <f>#REF!</f>
        <v>#REF!</v>
      </c>
      <c r="AQ58" s="132" t="e">
        <f>#REF!</f>
        <v>#REF!</v>
      </c>
      <c r="AR58" s="152" t="e">
        <f>#REF!</f>
        <v>#REF!</v>
      </c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>
      <c r="A59" s="121" t="s">
        <v>60</v>
      </c>
      <c r="B59" s="89">
        <f>E12</f>
        <v>1.94</v>
      </c>
      <c r="C59" s="89">
        <f>E13</f>
        <v>0</v>
      </c>
      <c r="D59" s="89">
        <f>E14</f>
        <v>0</v>
      </c>
      <c r="E59" s="89">
        <f>E15</f>
        <v>1608.22</v>
      </c>
      <c r="F59" s="89">
        <f>E16</f>
        <v>8113.96</v>
      </c>
      <c r="G59" s="122">
        <f>E17</f>
        <v>0</v>
      </c>
      <c r="H59" s="122">
        <f>E20</f>
        <v>1673.18</v>
      </c>
      <c r="I59" s="122">
        <f>E21</f>
        <v>86.14</v>
      </c>
      <c r="J59" s="89">
        <f>E22</f>
        <v>0</v>
      </c>
      <c r="K59" s="88">
        <f>E27</f>
        <v>0</v>
      </c>
      <c r="L59" s="133">
        <f>E28</f>
        <v>64727</v>
      </c>
      <c r="M59" s="88">
        <f>E29</f>
        <v>0</v>
      </c>
      <c r="N59" s="88">
        <f>E30</f>
        <v>9348</v>
      </c>
      <c r="O59" s="88">
        <f>E31</f>
        <v>0</v>
      </c>
      <c r="P59" s="132">
        <f>E32</f>
        <v>0</v>
      </c>
      <c r="Q59" s="88">
        <f>D33</f>
        <v>0</v>
      </c>
      <c r="R59" s="132">
        <f>E34</f>
        <v>0</v>
      </c>
      <c r="S59" s="132">
        <f>E35</f>
        <v>24984</v>
      </c>
      <c r="T59" s="132">
        <f>E36</f>
        <v>16885</v>
      </c>
      <c r="U59" s="132">
        <f>E37</f>
        <v>3352</v>
      </c>
      <c r="V59" s="132">
        <f>E38</f>
        <v>0</v>
      </c>
      <c r="W59" s="132">
        <f>E39</f>
        <v>0</v>
      </c>
      <c r="X59" s="132">
        <f>E40</f>
        <v>11000</v>
      </c>
      <c r="Y59" s="132">
        <f>E41</f>
        <v>370</v>
      </c>
      <c r="Z59" s="132">
        <f>E42</f>
        <v>0</v>
      </c>
      <c r="AA59" s="132">
        <f>E43</f>
        <v>261514</v>
      </c>
      <c r="AB59" s="132">
        <f>E44</f>
        <v>338434</v>
      </c>
      <c r="AC59" s="132">
        <f>E45</f>
        <v>42057</v>
      </c>
      <c r="AD59" s="132">
        <f>E46</f>
        <v>0</v>
      </c>
      <c r="AE59" s="132"/>
      <c r="AF59" s="152"/>
      <c r="AG59" s="132"/>
      <c r="AH59" s="132"/>
      <c r="AI59" s="132"/>
      <c r="AJ59" s="132"/>
      <c r="AK59" s="132"/>
      <c r="AL59" s="132"/>
      <c r="AM59" s="132"/>
      <c r="AN59" s="132"/>
      <c r="AO59" s="132" t="e">
        <f>#REF!</f>
        <v>#REF!</v>
      </c>
      <c r="AP59" s="132" t="e">
        <f>#REF!</f>
        <v>#REF!</v>
      </c>
      <c r="AQ59" s="132" t="e">
        <f>#REF!</f>
        <v>#REF!</v>
      </c>
      <c r="AR59" s="164" t="e">
        <f>#REF!</f>
        <v>#REF!</v>
      </c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>
      <c r="A60" s="121" t="s">
        <v>47</v>
      </c>
      <c r="B60" s="90">
        <f>F12</f>
        <v>0</v>
      </c>
      <c r="C60" s="90">
        <f>F13</f>
        <v>0</v>
      </c>
      <c r="D60" s="90">
        <f>F14</f>
        <v>0</v>
      </c>
      <c r="E60" s="90">
        <f>F15</f>
        <v>0</v>
      </c>
      <c r="F60" s="90">
        <f>F16</f>
        <v>0</v>
      </c>
      <c r="G60" s="90">
        <f>F17</f>
        <v>0</v>
      </c>
      <c r="H60" s="90">
        <f>F20</f>
        <v>0</v>
      </c>
      <c r="I60" s="90">
        <f>F21</f>
        <v>0</v>
      </c>
      <c r="J60" s="90">
        <f>F22</f>
        <v>0</v>
      </c>
      <c r="K60" s="134">
        <f>F27</f>
        <v>0</v>
      </c>
      <c r="L60" s="90">
        <f>F28</f>
        <v>0</v>
      </c>
      <c r="M60" s="134">
        <f>F29</f>
        <v>0</v>
      </c>
      <c r="N60" s="90">
        <f>F30</f>
        <v>0</v>
      </c>
      <c r="O60" s="90">
        <f>F31</f>
        <v>0</v>
      </c>
      <c r="P60" s="135">
        <f>F32</f>
        <v>0</v>
      </c>
      <c r="Q60" s="135">
        <f>F33</f>
        <v>0</v>
      </c>
      <c r="R60" s="135">
        <f>F34</f>
        <v>0</v>
      </c>
      <c r="S60" s="135">
        <f>F35</f>
        <v>0</v>
      </c>
      <c r="T60" s="135">
        <f>F36</f>
        <v>0</v>
      </c>
      <c r="U60" s="135">
        <f>F37</f>
        <v>0</v>
      </c>
      <c r="V60" s="135">
        <f>F38</f>
        <v>0</v>
      </c>
      <c r="W60" s="135">
        <f>F39</f>
        <v>0</v>
      </c>
      <c r="X60" s="135">
        <f>F40</f>
        <v>0</v>
      </c>
      <c r="Y60" s="135">
        <f>F41</f>
        <v>0</v>
      </c>
      <c r="Z60" s="135">
        <f>F42</f>
        <v>0</v>
      </c>
      <c r="AA60" s="135">
        <f>F43</f>
        <v>0</v>
      </c>
      <c r="AB60" s="135">
        <f>F44</f>
        <v>0</v>
      </c>
      <c r="AC60" s="135">
        <f>F45</f>
        <v>0</v>
      </c>
      <c r="AD60" s="135">
        <f>F46</f>
        <v>0</v>
      </c>
      <c r="AE60" s="135"/>
      <c r="AF60" s="153"/>
      <c r="AG60" s="135"/>
      <c r="AH60" s="135"/>
      <c r="AI60" s="135"/>
      <c r="AJ60" s="135"/>
      <c r="AK60" s="135"/>
      <c r="AL60" s="135"/>
      <c r="AM60" s="135"/>
      <c r="AN60" s="135"/>
      <c r="AO60" s="135" t="e">
        <f>#REF!</f>
        <v>#REF!</v>
      </c>
      <c r="AP60" s="135" t="e">
        <f>#REF!</f>
        <v>#REF!</v>
      </c>
      <c r="AQ60" s="135" t="e">
        <f>#REF!</f>
        <v>#REF!</v>
      </c>
      <c r="AR60" s="135" t="e">
        <f>#REF!</f>
        <v>#REF!</v>
      </c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>
      <c r="A61" s="121" t="s">
        <v>48</v>
      </c>
      <c r="B61" s="88">
        <f>'Product Result'!$B$4</f>
        <v>0</v>
      </c>
      <c r="C61" s="88">
        <f>'Product Result'!B9</f>
        <v>0</v>
      </c>
      <c r="D61" s="123">
        <f>'Product Result'!B14</f>
        <v>0</v>
      </c>
      <c r="E61" s="88">
        <f>'Product Result'!B19</f>
        <v>0</v>
      </c>
      <c r="F61" s="88">
        <f>'Product Result'!B24</f>
        <v>0</v>
      </c>
      <c r="G61" s="88">
        <f>'Product Result'!B29</f>
        <v>0</v>
      </c>
      <c r="H61" s="88">
        <f>'Product Result'!B44</f>
        <v>0</v>
      </c>
      <c r="I61" s="88">
        <f>'Product Result'!B49</f>
        <v>0</v>
      </c>
      <c r="J61" s="88">
        <f>'Product Result'!B54</f>
        <v>0</v>
      </c>
      <c r="K61" s="88">
        <f>'Product Result'!B74</f>
        <v>0</v>
      </c>
      <c r="L61" s="88">
        <f>'Product Result'!B79</f>
        <v>0</v>
      </c>
      <c r="M61" s="88">
        <f>'Product Result'!B84</f>
        <v>0</v>
      </c>
      <c r="N61" s="88">
        <f>'Product Result'!B89</f>
        <v>0</v>
      </c>
      <c r="O61" s="121">
        <f>'Product Result'!B94</f>
        <v>0</v>
      </c>
      <c r="P61" s="136">
        <f>'Product Result'!B99</f>
        <v>0</v>
      </c>
      <c r="Q61" s="121">
        <f>'Product Result'!B104</f>
        <v>0</v>
      </c>
      <c r="R61" s="136">
        <f>'Product Result'!B109</f>
        <v>0</v>
      </c>
      <c r="S61" s="136">
        <f>'Product Result'!B114</f>
        <v>0</v>
      </c>
      <c r="T61" s="136">
        <f>'Product Result'!B119</f>
        <v>0</v>
      </c>
      <c r="U61" s="136">
        <f>'Product Result'!B124</f>
        <v>0</v>
      </c>
      <c r="V61" s="142">
        <f>'Product Result'!B129</f>
        <v>0</v>
      </c>
      <c r="W61" s="136">
        <f>'Product Result'!B134</f>
        <v>0</v>
      </c>
      <c r="X61" s="136">
        <f>'Product Result'!B139</f>
        <v>0</v>
      </c>
      <c r="Y61" s="136">
        <f>'Product Result'!B144</f>
        <v>0</v>
      </c>
      <c r="Z61" s="136">
        <f>'Product Result'!B149</f>
        <v>0</v>
      </c>
      <c r="AA61" s="136">
        <f>'Product Result'!B154</f>
        <v>0</v>
      </c>
      <c r="AB61" s="136">
        <f>'Product Result'!B159</f>
        <v>0</v>
      </c>
      <c r="AC61" s="136">
        <f>'Product Result'!B164</f>
        <v>0</v>
      </c>
      <c r="AD61" s="136">
        <f>'Product Result'!B169</f>
        <v>0</v>
      </c>
      <c r="AE61" s="136"/>
      <c r="AF61" s="154"/>
      <c r="AG61" s="136"/>
      <c r="AH61" s="136"/>
      <c r="AI61" s="136"/>
      <c r="AJ61" s="136"/>
      <c r="AK61" s="136"/>
      <c r="AL61" s="136"/>
      <c r="AM61" s="136"/>
      <c r="AN61" s="136"/>
      <c r="AO61" s="136" t="e">
        <f>'Product Result'!#REF!</f>
        <v>#REF!</v>
      </c>
      <c r="AP61" s="136" t="e">
        <f>'Product Result'!#REF!</f>
        <v>#REF!</v>
      </c>
      <c r="AQ61" s="136" t="e">
        <f>'Product Result'!#REF!</f>
        <v>#REF!</v>
      </c>
      <c r="AR61" s="136" t="e">
        <f>'Product Result'!#REF!</f>
        <v>#REF!</v>
      </c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>
      <c r="A62" s="121" t="s">
        <v>49</v>
      </c>
      <c r="B62" s="90">
        <f>G12</f>
        <v>0</v>
      </c>
      <c r="C62" s="90">
        <f>G13</f>
        <v>0</v>
      </c>
      <c r="D62" s="124">
        <f>G14</f>
        <v>0</v>
      </c>
      <c r="E62" s="90">
        <f>G15</f>
        <v>0</v>
      </c>
      <c r="F62" s="90">
        <f>G16</f>
        <v>0</v>
      </c>
      <c r="G62" s="90">
        <f>G17</f>
        <v>0</v>
      </c>
      <c r="H62" s="90">
        <f>G20</f>
        <v>0</v>
      </c>
      <c r="I62" s="90">
        <f>G21</f>
        <v>0</v>
      </c>
      <c r="J62" s="90">
        <f>G22</f>
        <v>0</v>
      </c>
      <c r="K62" s="134">
        <f>G27</f>
        <v>0</v>
      </c>
      <c r="L62" s="124">
        <f>G28</f>
        <v>0</v>
      </c>
      <c r="M62" s="137">
        <f>G29</f>
        <v>0</v>
      </c>
      <c r="N62" s="90">
        <f>G30</f>
        <v>0</v>
      </c>
      <c r="O62" s="90">
        <f>G31</f>
        <v>0</v>
      </c>
      <c r="P62" s="135">
        <f>G32</f>
        <v>0</v>
      </c>
      <c r="Q62" s="90">
        <f>G33</f>
        <v>0</v>
      </c>
      <c r="R62" s="135">
        <f>G34</f>
        <v>0</v>
      </c>
      <c r="S62" s="135">
        <f>G35</f>
        <v>0</v>
      </c>
      <c r="T62" s="135">
        <f>G36</f>
        <v>0</v>
      </c>
      <c r="U62" s="135">
        <f>G37</f>
        <v>0</v>
      </c>
      <c r="V62" s="135">
        <f>G38</f>
        <v>0</v>
      </c>
      <c r="W62" s="135">
        <f>F39</f>
        <v>0</v>
      </c>
      <c r="X62" s="135">
        <f>G40</f>
        <v>0</v>
      </c>
      <c r="Y62" s="135">
        <f>G41</f>
        <v>0</v>
      </c>
      <c r="Z62" s="135">
        <f>G42</f>
        <v>0</v>
      </c>
      <c r="AA62" s="155">
        <f>G43</f>
        <v>0</v>
      </c>
      <c r="AB62" s="135">
        <f>G44</f>
        <v>0</v>
      </c>
      <c r="AC62" s="135">
        <f>G45</f>
        <v>0</v>
      </c>
      <c r="AD62" s="135">
        <f>G46</f>
        <v>0</v>
      </c>
      <c r="AE62" s="135"/>
      <c r="AF62" s="153"/>
      <c r="AG62" s="135"/>
      <c r="AH62" s="135"/>
      <c r="AI62" s="135"/>
      <c r="AJ62" s="135"/>
      <c r="AK62" s="135"/>
      <c r="AL62" s="135"/>
      <c r="AM62" s="135"/>
      <c r="AN62" s="135"/>
      <c r="AO62" s="135" t="e">
        <f>#REF!</f>
        <v>#REF!</v>
      </c>
      <c r="AP62" s="135" t="e">
        <f>#REF!</f>
        <v>#REF!</v>
      </c>
      <c r="AQ62" s="135" t="e">
        <f>#REF!</f>
        <v>#REF!</v>
      </c>
      <c r="AR62" s="135" t="e">
        <f>#REF!</f>
        <v>#REF!</v>
      </c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>
      <c r="A63" s="125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3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s="156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156"/>
      <c r="BA63" s="156"/>
      <c r="BB63" s="156"/>
      <c r="BC63" s="156"/>
      <c r="BD63"/>
    </row>
    <row r="64" s="56" customFormat="1" ht="15.75" spans="1:44">
      <c r="A64" s="127" t="s">
        <v>72</v>
      </c>
      <c r="B64" s="128" t="str">
        <f t="shared" ref="B64:AB64" si="10">C1</f>
        <v>W01-03000027</v>
      </c>
      <c r="C64" s="128" t="str">
        <f t="shared" si="10"/>
        <v>W01-03000013</v>
      </c>
      <c r="D64" s="128" t="str">
        <f t="shared" si="10"/>
        <v>W01-03000026</v>
      </c>
      <c r="E64" s="128" t="str">
        <f t="shared" si="10"/>
        <v>W01-03000020</v>
      </c>
      <c r="F64" s="128" t="str">
        <f t="shared" si="10"/>
        <v>W01-03000004</v>
      </c>
      <c r="G64" s="128" t="str">
        <f t="shared" si="10"/>
        <v>W01-03000025</v>
      </c>
      <c r="H64" s="128" t="str">
        <f t="shared" si="10"/>
        <v>W01-04040001</v>
      </c>
      <c r="I64" s="128" t="str">
        <f t="shared" si="10"/>
        <v>W01-04040011-Y</v>
      </c>
      <c r="J64" s="128" t="str">
        <f t="shared" si="10"/>
        <v>W01-04040013-Y</v>
      </c>
      <c r="K64" s="128" t="str">
        <f t="shared" si="10"/>
        <v>W03-71010060-Y</v>
      </c>
      <c r="L64" s="128" t="str">
        <f t="shared" si="10"/>
        <v>W03-71010061-Y</v>
      </c>
      <c r="M64" s="128" t="str">
        <f t="shared" si="10"/>
        <v>W03-25040027-Y</v>
      </c>
      <c r="N64" s="128" t="str">
        <f t="shared" si="10"/>
        <v>W03-25040028-Y</v>
      </c>
      <c r="O64" s="128" t="str">
        <f t="shared" si="10"/>
        <v>W03-25040029-Y</v>
      </c>
      <c r="P64" s="128" t="str">
        <f t="shared" si="10"/>
        <v>W03-25040030-Y</v>
      </c>
      <c r="Q64" s="128" t="str">
        <f t="shared" si="10"/>
        <v>W03-25040031-Y</v>
      </c>
      <c r="R64" s="128" t="str">
        <f t="shared" si="10"/>
        <v>W03-25040032-Y</v>
      </c>
      <c r="S64" s="128" t="str">
        <f t="shared" si="10"/>
        <v>W03-25040033-Y</v>
      </c>
      <c r="T64" s="128" t="str">
        <f t="shared" si="10"/>
        <v>W03-25040034-Y</v>
      </c>
      <c r="U64" s="128" t="str">
        <f t="shared" si="10"/>
        <v>W03-25040035-Y</v>
      </c>
      <c r="V64" s="128" t="str">
        <f t="shared" si="10"/>
        <v>W03-25040036-Y</v>
      </c>
      <c r="W64" s="128" t="str">
        <f t="shared" si="10"/>
        <v>W03-25040037-Y</v>
      </c>
      <c r="X64" s="128" t="str">
        <f t="shared" si="10"/>
        <v>W03-25040038-Y</v>
      </c>
      <c r="Y64" s="128" t="str">
        <f t="shared" si="10"/>
        <v>W03-25040039-Y</v>
      </c>
      <c r="Z64" s="128" t="str">
        <f t="shared" si="10"/>
        <v>W03-25040040-Y</v>
      </c>
      <c r="AA64" s="128" t="str">
        <f t="shared" si="10"/>
        <v>W03-00040033-Y</v>
      </c>
      <c r="AB64" s="128" t="str">
        <f t="shared" si="10"/>
        <v>W03-25050003-Y</v>
      </c>
      <c r="AC64" s="157"/>
      <c r="AD64" s="157"/>
      <c r="AE64" s="158"/>
      <c r="AF64" s="158"/>
      <c r="AG64" s="158"/>
      <c r="AH64" s="160"/>
      <c r="AI64" s="158"/>
      <c r="AJ64" s="158"/>
      <c r="AK64" s="157"/>
      <c r="AL64" s="157"/>
      <c r="AM64" s="160"/>
      <c r="AN64" s="158"/>
      <c r="AO64" s="149"/>
      <c r="AP64" s="149"/>
      <c r="AQ64" s="163"/>
      <c r="AR64" s="149"/>
    </row>
    <row r="65" ht="28.5" spans="1:56">
      <c r="A65" s="189" t="s">
        <v>73</v>
      </c>
      <c r="B65" s="190">
        <f>B58</f>
        <v>1.94</v>
      </c>
      <c r="C65" s="191">
        <f>C58</f>
        <v>0</v>
      </c>
      <c r="D65" s="190">
        <f>D58</f>
        <v>0</v>
      </c>
      <c r="E65" s="191">
        <f>E58</f>
        <v>1608.22</v>
      </c>
      <c r="F65" s="191">
        <f t="shared" ref="F65:S65" si="11">F58</f>
        <v>8113.96</v>
      </c>
      <c r="G65" s="191">
        <f t="shared" si="11"/>
        <v>0</v>
      </c>
      <c r="H65" s="191">
        <f t="shared" si="11"/>
        <v>1673.18</v>
      </c>
      <c r="I65" s="191">
        <f t="shared" si="11"/>
        <v>86.14</v>
      </c>
      <c r="J65" s="191">
        <f t="shared" si="11"/>
        <v>0</v>
      </c>
      <c r="K65" s="201">
        <f t="shared" si="11"/>
        <v>0</v>
      </c>
      <c r="L65" s="201">
        <f t="shared" si="11"/>
        <v>64727</v>
      </c>
      <c r="M65" s="201">
        <f t="shared" si="11"/>
        <v>0</v>
      </c>
      <c r="N65" s="201">
        <f t="shared" si="11"/>
        <v>9348</v>
      </c>
      <c r="O65" s="201">
        <f t="shared" si="11"/>
        <v>0</v>
      </c>
      <c r="P65" s="201">
        <f t="shared" si="11"/>
        <v>0</v>
      </c>
      <c r="Q65" s="201">
        <f t="shared" si="11"/>
        <v>0</v>
      </c>
      <c r="R65" s="201">
        <f t="shared" si="11"/>
        <v>0</v>
      </c>
      <c r="S65" s="201">
        <f t="shared" si="11"/>
        <v>24984</v>
      </c>
      <c r="T65" s="201">
        <f t="shared" ref="T65:AR65" si="12">T58</f>
        <v>16885</v>
      </c>
      <c r="U65" s="201">
        <f t="shared" si="12"/>
        <v>3352</v>
      </c>
      <c r="V65" s="201">
        <f t="shared" si="12"/>
        <v>0</v>
      </c>
      <c r="W65" s="201">
        <f t="shared" si="12"/>
        <v>0</v>
      </c>
      <c r="X65" s="201">
        <f t="shared" si="12"/>
        <v>11000</v>
      </c>
      <c r="Y65" s="201">
        <f t="shared" si="12"/>
        <v>370</v>
      </c>
      <c r="Z65" s="201">
        <f t="shared" si="12"/>
        <v>0</v>
      </c>
      <c r="AA65" s="201">
        <f t="shared" si="12"/>
        <v>261514</v>
      </c>
      <c r="AB65" s="201">
        <f t="shared" si="12"/>
        <v>338434</v>
      </c>
      <c r="AC65" s="201">
        <f t="shared" si="12"/>
        <v>42057</v>
      </c>
      <c r="AD65" s="201">
        <f t="shared" si="12"/>
        <v>0</v>
      </c>
      <c r="AE65" s="201">
        <f t="shared" si="12"/>
        <v>0</v>
      </c>
      <c r="AF65" s="201">
        <f t="shared" si="12"/>
        <v>0</v>
      </c>
      <c r="AG65" s="201">
        <f t="shared" si="12"/>
        <v>0</v>
      </c>
      <c r="AH65" s="201">
        <f t="shared" si="12"/>
        <v>0</v>
      </c>
      <c r="AI65" s="201">
        <f t="shared" si="12"/>
        <v>0</v>
      </c>
      <c r="AJ65" s="201">
        <f t="shared" si="12"/>
        <v>0</v>
      </c>
      <c r="AK65" s="201">
        <f t="shared" si="12"/>
        <v>0</v>
      </c>
      <c r="AL65" s="201">
        <f t="shared" si="12"/>
        <v>0</v>
      </c>
      <c r="AM65" s="201">
        <f t="shared" si="12"/>
        <v>0</v>
      </c>
      <c r="AN65" s="201">
        <f t="shared" si="12"/>
        <v>0</v>
      </c>
      <c r="AO65" s="210" t="e">
        <f t="shared" si="12"/>
        <v>#REF!</v>
      </c>
      <c r="AP65" s="201" t="e">
        <f t="shared" si="12"/>
        <v>#REF!</v>
      </c>
      <c r="AQ65" s="201" t="e">
        <f t="shared" si="12"/>
        <v>#REF!</v>
      </c>
      <c r="AR65" s="201" t="e">
        <f t="shared" si="12"/>
        <v>#REF!</v>
      </c>
      <c r="AS65"/>
      <c r="AT65"/>
      <c r="AU65"/>
      <c r="AV65"/>
      <c r="AW65"/>
      <c r="AX65"/>
      <c r="AY65"/>
      <c r="AZ65"/>
      <c r="BA65"/>
      <c r="BB65"/>
      <c r="BC65"/>
      <c r="BD65"/>
    </row>
    <row r="66" s="57" customFormat="1" ht="15.75" spans="1:44">
      <c r="A66" s="192" t="s">
        <v>74</v>
      </c>
      <c r="B66" s="193"/>
      <c r="C66" s="193"/>
      <c r="D66" s="194"/>
      <c r="E66" s="195"/>
      <c r="F66" s="195"/>
      <c r="G66" s="195"/>
      <c r="H66" s="195"/>
      <c r="I66" s="195"/>
      <c r="J66" s="195"/>
      <c r="K66" s="202"/>
      <c r="L66" s="202"/>
      <c r="M66" s="202"/>
      <c r="N66" s="202"/>
      <c r="O66" s="195"/>
      <c r="P66" s="202"/>
      <c r="Q66" s="204"/>
      <c r="R66" s="193"/>
      <c r="S66" s="193"/>
      <c r="T66" s="195"/>
      <c r="U66" s="195"/>
      <c r="V66" s="195"/>
      <c r="W66" s="205"/>
      <c r="X66" s="206"/>
      <c r="Y66" s="195"/>
      <c r="Z66" s="195"/>
      <c r="AA66" s="195"/>
      <c r="AB66" s="207"/>
      <c r="AC66" s="193"/>
      <c r="AD66" s="202"/>
      <c r="AE66" s="202"/>
      <c r="AF66" s="193"/>
      <c r="AG66" s="204"/>
      <c r="AH66" s="202"/>
      <c r="AI66" s="193"/>
      <c r="AJ66" s="193"/>
      <c r="AK66" s="193"/>
      <c r="AL66" s="193"/>
      <c r="AM66" s="193"/>
      <c r="AN66" s="193"/>
      <c r="AO66" s="211"/>
      <c r="AP66" s="193"/>
      <c r="AQ66" s="193"/>
      <c r="AR66" s="193"/>
    </row>
    <row r="67" spans="1:56">
      <c r="A67" s="196" t="s">
        <v>75</v>
      </c>
      <c r="B67" s="197">
        <f>B65*B66</f>
        <v>0</v>
      </c>
      <c r="C67" s="197">
        <f t="shared" ref="C67:AG67" si="13">C65*C66</f>
        <v>0</v>
      </c>
      <c r="D67" s="197">
        <f t="shared" si="13"/>
        <v>0</v>
      </c>
      <c r="E67" s="197">
        <f t="shared" si="13"/>
        <v>0</v>
      </c>
      <c r="F67" s="197">
        <f t="shared" si="13"/>
        <v>0</v>
      </c>
      <c r="G67" s="197">
        <f t="shared" si="13"/>
        <v>0</v>
      </c>
      <c r="H67" s="197">
        <f t="shared" si="13"/>
        <v>0</v>
      </c>
      <c r="I67" s="197">
        <f t="shared" si="13"/>
        <v>0</v>
      </c>
      <c r="J67" s="197">
        <f t="shared" si="13"/>
        <v>0</v>
      </c>
      <c r="K67" s="197">
        <f t="shared" si="13"/>
        <v>0</v>
      </c>
      <c r="L67" s="197">
        <f t="shared" si="13"/>
        <v>0</v>
      </c>
      <c r="M67" s="197">
        <f t="shared" si="13"/>
        <v>0</v>
      </c>
      <c r="N67" s="197">
        <f t="shared" si="13"/>
        <v>0</v>
      </c>
      <c r="O67" s="197">
        <f t="shared" si="13"/>
        <v>0</v>
      </c>
      <c r="P67" s="197">
        <f t="shared" si="13"/>
        <v>0</v>
      </c>
      <c r="Q67" s="197">
        <f t="shared" si="13"/>
        <v>0</v>
      </c>
      <c r="R67" s="197">
        <f t="shared" si="13"/>
        <v>0</v>
      </c>
      <c r="S67" s="197">
        <f t="shared" si="13"/>
        <v>0</v>
      </c>
      <c r="T67" s="197">
        <f t="shared" si="13"/>
        <v>0</v>
      </c>
      <c r="U67" s="197">
        <f t="shared" si="13"/>
        <v>0</v>
      </c>
      <c r="V67" s="197">
        <f t="shared" si="13"/>
        <v>0</v>
      </c>
      <c r="W67" s="197">
        <f t="shared" si="13"/>
        <v>0</v>
      </c>
      <c r="X67" s="197">
        <f t="shared" si="13"/>
        <v>0</v>
      </c>
      <c r="Y67" s="197">
        <f t="shared" si="13"/>
        <v>0</v>
      </c>
      <c r="Z67" s="197">
        <f t="shared" si="13"/>
        <v>0</v>
      </c>
      <c r="AA67" s="197">
        <f t="shared" si="13"/>
        <v>0</v>
      </c>
      <c r="AB67" s="197">
        <f t="shared" si="13"/>
        <v>0</v>
      </c>
      <c r="AC67" s="197">
        <f t="shared" si="13"/>
        <v>0</v>
      </c>
      <c r="AD67" s="197">
        <f t="shared" si="13"/>
        <v>0</v>
      </c>
      <c r="AE67" s="197">
        <f t="shared" si="13"/>
        <v>0</v>
      </c>
      <c r="AF67" s="208">
        <f t="shared" si="13"/>
        <v>0</v>
      </c>
      <c r="AG67" s="208">
        <f t="shared" si="13"/>
        <v>0</v>
      </c>
      <c r="AH67" s="208">
        <f t="shared" ref="AH67:AR67" si="14">AH65*AH66</f>
        <v>0</v>
      </c>
      <c r="AI67" s="208">
        <f t="shared" si="14"/>
        <v>0</v>
      </c>
      <c r="AJ67" s="208">
        <f t="shared" si="14"/>
        <v>0</v>
      </c>
      <c r="AK67" s="208">
        <f t="shared" si="14"/>
        <v>0</v>
      </c>
      <c r="AL67" s="208">
        <f t="shared" si="14"/>
        <v>0</v>
      </c>
      <c r="AM67" s="208">
        <f t="shared" si="14"/>
        <v>0</v>
      </c>
      <c r="AN67" s="208">
        <f t="shared" si="14"/>
        <v>0</v>
      </c>
      <c r="AO67" s="212" t="e">
        <f t="shared" si="14"/>
        <v>#REF!</v>
      </c>
      <c r="AP67" s="208" t="e">
        <f t="shared" si="14"/>
        <v>#REF!</v>
      </c>
      <c r="AQ67" s="208" t="e">
        <f t="shared" si="14"/>
        <v>#REF!</v>
      </c>
      <c r="AR67" s="208" t="e">
        <f t="shared" si="14"/>
        <v>#REF!</v>
      </c>
      <c r="AS67"/>
      <c r="AT67"/>
      <c r="AU67"/>
      <c r="AV67"/>
      <c r="AW67"/>
      <c r="AX67"/>
      <c r="AY67"/>
      <c r="AZ67"/>
      <c r="BA67"/>
      <c r="BB67"/>
      <c r="BC67"/>
      <c r="BD67"/>
    </row>
    <row r="68" ht="27.75" customHeight="1" spans="1:56">
      <c r="A68" s="198" t="s">
        <v>76</v>
      </c>
      <c r="B68" s="199">
        <f>SUM(B67:AN67)</f>
        <v>0</v>
      </c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13"/>
      <c r="BA68"/>
      <c r="BB68"/>
      <c r="BC68"/>
      <c r="BD68"/>
    </row>
    <row r="69" ht="16.5" spans="4:56">
      <c r="D69"/>
      <c r="E69"/>
      <c r="F69"/>
      <c r="H69" s="9"/>
      <c r="I69" s="203"/>
      <c r="J69" s="203"/>
      <c r="K69"/>
      <c r="L69"/>
      <c r="M69"/>
      <c r="N69"/>
      <c r="O69"/>
      <c r="P69" s="52"/>
      <c r="Q69" s="52"/>
      <c r="R69" s="52"/>
      <c r="S69" s="52"/>
      <c r="T69" s="52"/>
      <c r="U69" s="52"/>
      <c r="V69" s="203"/>
      <c r="W69" s="203"/>
      <c r="X69" s="203"/>
      <c r="Y69" s="203"/>
      <c r="Z69" s="203"/>
      <c r="AA69" s="203"/>
      <c r="AB69" s="203"/>
      <c r="AC69" s="203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ht="6" customHeight="1" spans="3:10">
      <c r="C70" s="200"/>
      <c r="D70" s="200"/>
      <c r="E70" s="200"/>
      <c r="F70" s="3"/>
      <c r="G70" s="9"/>
      <c r="H70" s="9"/>
      <c r="I70" s="3"/>
      <c r="J70" s="3"/>
    </row>
    <row r="71" spans="3:10">
      <c r="C71" s="200"/>
      <c r="D71" s="200"/>
      <c r="E71" s="200"/>
      <c r="F71" s="3"/>
      <c r="G71" s="9"/>
      <c r="H71" s="9"/>
      <c r="I71" s="3"/>
      <c r="J71" s="3"/>
    </row>
    <row r="72" spans="3:10">
      <c r="C72" s="200"/>
      <c r="D72" s="200"/>
      <c r="E72" s="200"/>
      <c r="F72" s="3"/>
      <c r="G72" s="9"/>
      <c r="H72" s="9"/>
      <c r="I72" s="3"/>
      <c r="J72" s="3"/>
    </row>
  </sheetData>
  <mergeCells count="4">
    <mergeCell ref="B68:AK68"/>
    <mergeCell ref="A4:A5"/>
    <mergeCell ref="A51:A52"/>
    <mergeCell ref="BG1:BI2"/>
  </mergeCells>
  <pageMargins left="0" right="0" top="1.96850393700787" bottom="0" header="0.31496062992126" footer="0.31496062992126"/>
  <pageSetup paperSize="9" scale="11" orientation="portrait"/>
  <headerFooter/>
  <ignoredErrors>
    <ignoredError sqref="AC3" formula="1"/>
    <ignoredError sqref="C51:C5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Y49"/>
  <sheetViews>
    <sheetView workbookViewId="0">
      <pane ySplit="1" topLeftCell="A2" activePane="bottomLeft" state="frozenSplit"/>
      <selection/>
      <selection pane="bottomLeft" activeCell="G22" sqref="G22"/>
    </sheetView>
  </sheetViews>
  <sheetFormatPr defaultColWidth="9" defaultRowHeight="15"/>
  <cols>
    <col min="1" max="1" width="8.28571428571429" style="26" customWidth="1"/>
    <col min="2" max="2" width="16.8571428571429" style="27" customWidth="1"/>
    <col min="3" max="3" width="25.1428571428571" style="26" customWidth="1"/>
    <col min="4" max="4" width="15" style="27" customWidth="1"/>
    <col min="5" max="6" width="6.71428571428571" style="28" customWidth="1"/>
    <col min="7" max="7" width="9.85714285714286" style="28" customWidth="1"/>
    <col min="8" max="8" width="6.71428571428571" style="29" customWidth="1"/>
    <col min="9" max="13" width="6.71428571428571" style="28" customWidth="1"/>
    <col min="14" max="14" width="10" style="28" customWidth="1"/>
    <col min="15" max="18" width="6.71428571428571" style="28" customWidth="1"/>
    <col min="19" max="19" width="10.1428571428571" style="28" customWidth="1"/>
    <col min="20" max="25" width="6.71428571428571" style="28" customWidth="1"/>
    <col min="26" max="16384" width="9.14285714285714" style="28"/>
  </cols>
  <sheetData>
    <row r="1" ht="18" spans="1:25">
      <c r="A1" s="30" t="s">
        <v>77</v>
      </c>
      <c r="B1" s="31" t="s">
        <v>78</v>
      </c>
      <c r="C1" s="32" t="s">
        <v>79</v>
      </c>
      <c r="D1" s="31" t="s">
        <v>80</v>
      </c>
      <c r="E1" s="33" t="s">
        <v>81</v>
      </c>
      <c r="F1" s="34"/>
      <c r="G1" s="35" t="s">
        <v>82</v>
      </c>
      <c r="H1" s="34"/>
      <c r="I1" s="34" t="s">
        <v>83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ht="15.75" spans="1:25">
      <c r="A2" s="36" t="s">
        <v>84</v>
      </c>
      <c r="B2" s="27" t="s">
        <v>38</v>
      </c>
      <c r="C2" s="37" t="s">
        <v>85</v>
      </c>
      <c r="D2" s="38">
        <v>35</v>
      </c>
      <c r="E2" s="29" t="s">
        <v>56</v>
      </c>
      <c r="F2" s="29"/>
      <c r="G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51"/>
    </row>
    <row r="3" customHeight="1" spans="1:25">
      <c r="A3" s="36" t="s">
        <v>86</v>
      </c>
      <c r="B3" s="27" t="s">
        <v>87</v>
      </c>
      <c r="C3" s="37" t="s">
        <v>88</v>
      </c>
      <c r="D3" s="38">
        <v>35</v>
      </c>
      <c r="E3" s="29" t="s">
        <v>56</v>
      </c>
      <c r="F3" s="29"/>
      <c r="G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51"/>
    </row>
    <row r="4" spans="1:25">
      <c r="A4" s="36" t="s">
        <v>89</v>
      </c>
      <c r="B4" s="27" t="s">
        <v>90</v>
      </c>
      <c r="C4" s="37" t="s">
        <v>91</v>
      </c>
      <c r="D4" s="38">
        <v>79</v>
      </c>
      <c r="E4" s="29" t="s">
        <v>56</v>
      </c>
      <c r="G4" s="3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51"/>
    </row>
    <row r="5" spans="1:25">
      <c r="A5" s="36" t="s">
        <v>92</v>
      </c>
      <c r="B5" s="27" t="s">
        <v>30</v>
      </c>
      <c r="C5" s="37" t="s">
        <v>93</v>
      </c>
      <c r="D5" s="38">
        <v>56</v>
      </c>
      <c r="E5" s="29" t="s">
        <v>56</v>
      </c>
      <c r="F5" s="29"/>
      <c r="G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51"/>
    </row>
    <row r="6" spans="1:25">
      <c r="A6" s="36" t="s">
        <v>94</v>
      </c>
      <c r="B6" s="40" t="s">
        <v>24</v>
      </c>
      <c r="C6" s="41" t="s">
        <v>95</v>
      </c>
      <c r="D6" s="38">
        <v>16</v>
      </c>
      <c r="E6" s="29" t="s">
        <v>56</v>
      </c>
      <c r="F6" s="29"/>
      <c r="G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51"/>
    </row>
    <row r="7" spans="1:25">
      <c r="A7" s="36" t="s">
        <v>96</v>
      </c>
      <c r="B7" s="27" t="s">
        <v>97</v>
      </c>
      <c r="C7" s="37" t="s">
        <v>98</v>
      </c>
      <c r="D7" s="38">
        <v>64</v>
      </c>
      <c r="E7" s="29" t="s">
        <v>56</v>
      </c>
      <c r="F7" s="29"/>
      <c r="G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51"/>
    </row>
    <row r="8" spans="1:25">
      <c r="A8" s="36" t="s">
        <v>99</v>
      </c>
      <c r="B8" s="27" t="s">
        <v>20</v>
      </c>
      <c r="C8" s="41" t="s">
        <v>100</v>
      </c>
      <c r="D8" s="27">
        <v>13</v>
      </c>
      <c r="E8" s="29" t="s">
        <v>56</v>
      </c>
      <c r="F8" s="29"/>
      <c r="G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51"/>
    </row>
    <row r="9" spans="1:25">
      <c r="A9" s="36" t="s">
        <v>101</v>
      </c>
      <c r="B9" s="27" t="s">
        <v>28</v>
      </c>
      <c r="C9" s="41" t="s">
        <v>102</v>
      </c>
      <c r="D9" s="27">
        <v>15</v>
      </c>
      <c r="E9" s="29" t="s">
        <v>56</v>
      </c>
      <c r="F9" s="29"/>
      <c r="G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51"/>
    </row>
    <row r="10" spans="1:25">
      <c r="A10" s="36" t="s">
        <v>103</v>
      </c>
      <c r="B10" s="27" t="s">
        <v>104</v>
      </c>
      <c r="C10" s="41" t="s">
        <v>105</v>
      </c>
      <c r="D10" s="27">
        <v>127</v>
      </c>
      <c r="E10" s="29" t="s">
        <v>56</v>
      </c>
      <c r="F10" s="29"/>
      <c r="G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51"/>
    </row>
    <row r="11" spans="1:25">
      <c r="A11" s="36" t="s">
        <v>106</v>
      </c>
      <c r="B11" s="27" t="s">
        <v>35</v>
      </c>
      <c r="C11" s="41" t="s">
        <v>107</v>
      </c>
      <c r="D11" s="27">
        <v>37</v>
      </c>
      <c r="E11" s="29" t="s">
        <v>56</v>
      </c>
      <c r="F11" s="29"/>
      <c r="G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51"/>
    </row>
    <row r="12" spans="1:25">
      <c r="A12" s="36" t="s">
        <v>108</v>
      </c>
      <c r="B12" s="27" t="s">
        <v>109</v>
      </c>
      <c r="C12" s="41" t="s">
        <v>110</v>
      </c>
      <c r="D12" s="27">
        <v>33</v>
      </c>
      <c r="E12" s="29" t="s">
        <v>56</v>
      </c>
      <c r="F12" s="29"/>
      <c r="G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51"/>
    </row>
    <row r="13" spans="1:25">
      <c r="A13" s="36" t="s">
        <v>111</v>
      </c>
      <c r="B13" s="27" t="s">
        <v>36</v>
      </c>
      <c r="C13" s="41" t="s">
        <v>112</v>
      </c>
      <c r="D13" s="27">
        <v>53</v>
      </c>
      <c r="E13" s="29" t="s">
        <v>56</v>
      </c>
      <c r="F13" s="29"/>
      <c r="G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51"/>
    </row>
    <row r="14" spans="1:25">
      <c r="A14" s="36" t="s">
        <v>113</v>
      </c>
      <c r="B14" s="27" t="s">
        <v>29</v>
      </c>
      <c r="C14" s="41" t="s">
        <v>114</v>
      </c>
      <c r="D14" s="27">
        <v>23</v>
      </c>
      <c r="E14" s="29" t="s">
        <v>56</v>
      </c>
      <c r="F14" s="29"/>
      <c r="G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51"/>
    </row>
    <row r="15" spans="1:25">
      <c r="A15" s="36" t="s">
        <v>115</v>
      </c>
      <c r="B15" s="27" t="s">
        <v>116</v>
      </c>
      <c r="C15" s="41" t="s">
        <v>117</v>
      </c>
      <c r="D15" s="27">
        <v>111</v>
      </c>
      <c r="E15" s="29" t="s">
        <v>56</v>
      </c>
      <c r="F15" s="29"/>
      <c r="G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51"/>
    </row>
    <row r="16" spans="1:25">
      <c r="A16" s="36" t="s">
        <v>118</v>
      </c>
      <c r="B16" s="27" t="s">
        <v>119</v>
      </c>
      <c r="C16" s="41" t="s">
        <v>120</v>
      </c>
      <c r="D16" s="27">
        <v>134</v>
      </c>
      <c r="E16" s="29" t="s">
        <v>56</v>
      </c>
      <c r="F16" s="29"/>
      <c r="G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51"/>
    </row>
    <row r="17" spans="1:25">
      <c r="A17" s="36"/>
      <c r="C17" s="41"/>
      <c r="E17" s="29"/>
      <c r="F17" s="29"/>
      <c r="G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51"/>
    </row>
    <row r="18" spans="1:25">
      <c r="A18" s="36" t="s">
        <v>121</v>
      </c>
      <c r="B18" s="27" t="s">
        <v>122</v>
      </c>
      <c r="C18" s="37" t="s">
        <v>123</v>
      </c>
      <c r="D18" s="38">
        <v>34.35</v>
      </c>
      <c r="E18" s="29" t="s">
        <v>56</v>
      </c>
      <c r="F18" s="29"/>
      <c r="G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51"/>
    </row>
    <row r="19" spans="1:25">
      <c r="A19" s="36" t="s">
        <v>121</v>
      </c>
      <c r="B19" s="27" t="s">
        <v>124</v>
      </c>
      <c r="C19" s="37" t="s">
        <v>125</v>
      </c>
      <c r="D19" s="38">
        <v>11.66</v>
      </c>
      <c r="E19" s="29" t="s">
        <v>56</v>
      </c>
      <c r="F19" s="29"/>
      <c r="G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51"/>
    </row>
    <row r="20" spans="1:25">
      <c r="A20" s="42"/>
      <c r="C20" s="37"/>
      <c r="E20" s="29"/>
      <c r="F20" s="29"/>
      <c r="G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51"/>
    </row>
    <row r="21" spans="1:25">
      <c r="A21" s="42" t="s">
        <v>126</v>
      </c>
      <c r="B21" s="27" t="s">
        <v>127</v>
      </c>
      <c r="C21" s="37" t="s">
        <v>128</v>
      </c>
      <c r="D21" s="27">
        <v>80</v>
      </c>
      <c r="E21" s="43" t="s">
        <v>57</v>
      </c>
      <c r="F21" s="29"/>
      <c r="G21" s="29">
        <v>10.6615</v>
      </c>
      <c r="I21" s="29">
        <v>1.09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51"/>
    </row>
    <row r="22" spans="1:25">
      <c r="A22" s="44" t="s">
        <v>129</v>
      </c>
      <c r="B22" s="27" t="s">
        <v>22</v>
      </c>
      <c r="C22" s="37" t="s">
        <v>130</v>
      </c>
      <c r="D22" s="27">
        <v>80</v>
      </c>
      <c r="E22" s="43" t="s">
        <v>57</v>
      </c>
      <c r="F22" s="29"/>
      <c r="G22" s="29">
        <v>10.6615</v>
      </c>
      <c r="I22" s="29">
        <v>1.56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51"/>
    </row>
    <row r="23" ht="14.25" customHeight="1" spans="1:25">
      <c r="A23" s="42" t="s">
        <v>131</v>
      </c>
      <c r="B23" s="27" t="s">
        <v>132</v>
      </c>
      <c r="C23" s="37" t="s">
        <v>133</v>
      </c>
      <c r="D23" s="27">
        <v>60</v>
      </c>
      <c r="E23" s="43" t="s">
        <v>57</v>
      </c>
      <c r="F23" s="29"/>
      <c r="G23" s="29">
        <v>26.744</v>
      </c>
      <c r="I23" s="29">
        <v>0.905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ht="14.25" customHeight="1" spans="1:25">
      <c r="A24" s="42" t="s">
        <v>134</v>
      </c>
      <c r="B24" s="27" t="s">
        <v>34</v>
      </c>
      <c r="C24" s="37" t="s">
        <v>133</v>
      </c>
      <c r="D24" s="27">
        <v>60</v>
      </c>
      <c r="E24" s="43" t="s">
        <v>57</v>
      </c>
      <c r="F24" s="29"/>
      <c r="G24" s="29">
        <v>26.744</v>
      </c>
      <c r="I24" s="29">
        <v>1.82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>
      <c r="A25" s="44" t="s">
        <v>135</v>
      </c>
      <c r="B25" s="27" t="s">
        <v>136</v>
      </c>
      <c r="C25" s="37" t="s">
        <v>133</v>
      </c>
      <c r="D25" s="27">
        <v>60</v>
      </c>
      <c r="E25" s="43" t="s">
        <v>57</v>
      </c>
      <c r="F25" s="29"/>
      <c r="G25" s="29">
        <v>26.744</v>
      </c>
      <c r="I25" s="29">
        <v>3.03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51"/>
    </row>
    <row r="26" spans="1:25">
      <c r="A26" s="44" t="s">
        <v>137</v>
      </c>
      <c r="B26" s="27" t="s">
        <v>138</v>
      </c>
      <c r="C26" s="37" t="s">
        <v>133</v>
      </c>
      <c r="D26" s="27">
        <v>60</v>
      </c>
      <c r="E26" s="43" t="s">
        <v>57</v>
      </c>
      <c r="F26" s="29"/>
      <c r="G26" s="29">
        <v>26.744</v>
      </c>
      <c r="I26" s="29">
        <v>4.55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51"/>
    </row>
    <row r="27" spans="1:25">
      <c r="A27" s="42" t="s">
        <v>139</v>
      </c>
      <c r="B27" s="27" t="s">
        <v>140</v>
      </c>
      <c r="C27" s="37" t="s">
        <v>133</v>
      </c>
      <c r="D27" s="27">
        <v>60</v>
      </c>
      <c r="E27" s="43" t="s">
        <v>57</v>
      </c>
      <c r="F27" s="29"/>
      <c r="G27" s="29">
        <v>26.744</v>
      </c>
      <c r="I27" s="29">
        <v>0.455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51"/>
    </row>
    <row r="28" spans="1:25">
      <c r="A28" s="42" t="s">
        <v>141</v>
      </c>
      <c r="B28" s="27" t="s">
        <v>142</v>
      </c>
      <c r="C28" s="37" t="s">
        <v>133</v>
      </c>
      <c r="D28" s="27">
        <v>60</v>
      </c>
      <c r="E28" s="43" t="s">
        <v>57</v>
      </c>
      <c r="F28" s="29"/>
      <c r="G28" s="29">
        <v>26.744</v>
      </c>
      <c r="I28" s="29">
        <v>0.905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51"/>
    </row>
    <row r="29" ht="14.25" customHeight="1" spans="1:25">
      <c r="A29" s="42" t="s">
        <v>143</v>
      </c>
      <c r="B29" s="27" t="s">
        <v>21</v>
      </c>
      <c r="C29" s="37" t="s">
        <v>133</v>
      </c>
      <c r="D29" s="27">
        <v>60</v>
      </c>
      <c r="E29" s="43" t="s">
        <v>57</v>
      </c>
      <c r="F29" s="29"/>
      <c r="G29" s="29">
        <v>26.744</v>
      </c>
      <c r="I29" s="29">
        <v>1.82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51"/>
    </row>
    <row r="30" spans="1:25">
      <c r="A30" s="44" t="s">
        <v>144</v>
      </c>
      <c r="B30" s="27" t="s">
        <v>37</v>
      </c>
      <c r="C30" s="37" t="s">
        <v>133</v>
      </c>
      <c r="D30" s="27">
        <v>60</v>
      </c>
      <c r="E30" s="43" t="s">
        <v>57</v>
      </c>
      <c r="F30" s="29"/>
      <c r="G30" s="29">
        <v>26.744</v>
      </c>
      <c r="I30" s="29">
        <v>3.03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51"/>
    </row>
    <row r="31" spans="1:25">
      <c r="A31" s="42" t="s">
        <v>145</v>
      </c>
      <c r="B31" s="27" t="s">
        <v>25</v>
      </c>
      <c r="C31" s="37" t="s">
        <v>133</v>
      </c>
      <c r="D31" s="27">
        <v>60</v>
      </c>
      <c r="E31" s="43" t="s">
        <v>57</v>
      </c>
      <c r="F31" s="29"/>
      <c r="G31" s="29">
        <v>26.744</v>
      </c>
      <c r="I31" s="29">
        <v>4.55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51"/>
    </row>
    <row r="32" spans="1:25">
      <c r="A32" s="44" t="s">
        <v>146</v>
      </c>
      <c r="B32" s="27" t="s">
        <v>147</v>
      </c>
      <c r="C32" s="37" t="s">
        <v>148</v>
      </c>
      <c r="D32" s="27">
        <v>60</v>
      </c>
      <c r="E32" s="43" t="s">
        <v>57</v>
      </c>
      <c r="F32" s="29"/>
      <c r="G32" s="29">
        <v>19.1368</v>
      </c>
      <c r="I32" s="29">
        <v>0.46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51"/>
    </row>
    <row r="33" spans="1:25">
      <c r="A33" s="42" t="s">
        <v>149</v>
      </c>
      <c r="B33" s="27" t="s">
        <v>150</v>
      </c>
      <c r="C33" s="37" t="s">
        <v>148</v>
      </c>
      <c r="D33" s="27">
        <v>60</v>
      </c>
      <c r="E33" s="43" t="s">
        <v>57</v>
      </c>
      <c r="F33" s="29"/>
      <c r="G33" s="29">
        <v>19.1368</v>
      </c>
      <c r="I33" s="29">
        <v>0.915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51"/>
    </row>
    <row r="34" spans="1:25">
      <c r="A34" s="42" t="s">
        <v>151</v>
      </c>
      <c r="B34" s="27" t="s">
        <v>27</v>
      </c>
      <c r="C34" s="37" t="s">
        <v>148</v>
      </c>
      <c r="D34" s="27">
        <v>60</v>
      </c>
      <c r="E34" s="43" t="s">
        <v>57</v>
      </c>
      <c r="F34" s="29"/>
      <c r="G34" s="29">
        <v>19.1368</v>
      </c>
      <c r="I34" s="29">
        <v>1.83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51"/>
    </row>
    <row r="35" spans="1:25">
      <c r="A35" s="42" t="s">
        <v>151</v>
      </c>
      <c r="B35" s="27" t="s">
        <v>26</v>
      </c>
      <c r="C35" s="37" t="s">
        <v>148</v>
      </c>
      <c r="D35" s="27">
        <v>60</v>
      </c>
      <c r="E35" s="43" t="s">
        <v>57</v>
      </c>
      <c r="F35" s="29"/>
      <c r="G35" s="29">
        <v>19.1368</v>
      </c>
      <c r="I35" s="29">
        <v>3.05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51"/>
    </row>
    <row r="36" spans="1:25">
      <c r="A36" s="44" t="s">
        <v>152</v>
      </c>
      <c r="B36" s="27" t="s">
        <v>153</v>
      </c>
      <c r="C36" s="37" t="s">
        <v>148</v>
      </c>
      <c r="D36" s="27">
        <v>60</v>
      </c>
      <c r="E36" s="43" t="s">
        <v>57</v>
      </c>
      <c r="F36" s="29"/>
      <c r="G36" s="29">
        <v>19.1368</v>
      </c>
      <c r="I36" s="29">
        <v>4.57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51"/>
    </row>
    <row r="37" ht="15.75" customHeight="1" spans="1:25">
      <c r="A37" s="44" t="s">
        <v>154</v>
      </c>
      <c r="B37" s="27" t="s">
        <v>23</v>
      </c>
      <c r="C37" s="37" t="s">
        <v>155</v>
      </c>
      <c r="D37" s="38">
        <v>50</v>
      </c>
      <c r="E37" s="43" t="s">
        <v>57</v>
      </c>
      <c r="F37" s="29"/>
      <c r="G37" s="29">
        <v>18.008</v>
      </c>
      <c r="I37" s="29">
        <v>1.275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51"/>
    </row>
    <row r="38" ht="15.75" customHeight="1" spans="1:25">
      <c r="A38" s="44" t="s">
        <v>156</v>
      </c>
      <c r="B38" s="27" t="s">
        <v>19</v>
      </c>
      <c r="C38" s="37" t="s">
        <v>62</v>
      </c>
      <c r="D38" s="27">
        <v>60</v>
      </c>
      <c r="E38" s="43" t="s">
        <v>57</v>
      </c>
      <c r="F38" s="29"/>
      <c r="G38" s="29">
        <v>20.1406</v>
      </c>
      <c r="I38" s="29">
        <v>1.59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ht="15.75" customHeight="1" spans="1:25">
      <c r="A39" s="44" t="s">
        <v>157</v>
      </c>
      <c r="B39" s="27" t="s">
        <v>31</v>
      </c>
      <c r="C39" s="37" t="s">
        <v>63</v>
      </c>
      <c r="D39" s="27">
        <v>50</v>
      </c>
      <c r="E39" s="43" t="s">
        <v>57</v>
      </c>
      <c r="F39" s="29"/>
      <c r="G39" s="29">
        <v>21.9</v>
      </c>
      <c r="I39" s="29">
        <v>1.59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ht="15.75" customHeight="1" spans="1:25">
      <c r="A40" s="44" t="s">
        <v>158</v>
      </c>
      <c r="B40" s="27" t="s">
        <v>64</v>
      </c>
      <c r="C40" s="37" t="s">
        <v>65</v>
      </c>
      <c r="E40" s="43" t="s">
        <v>57</v>
      </c>
      <c r="F40" s="29"/>
      <c r="G40" s="29"/>
      <c r="I40" s="29">
        <v>1.475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ht="15.75" customHeight="1" spans="1:25">
      <c r="A41" s="44" t="s">
        <v>159</v>
      </c>
      <c r="B41" s="27" t="s">
        <v>33</v>
      </c>
      <c r="C41" s="37" t="s">
        <v>66</v>
      </c>
      <c r="D41" s="27">
        <v>80</v>
      </c>
      <c r="E41" s="43" t="s">
        <v>57</v>
      </c>
      <c r="F41" s="29"/>
      <c r="G41" s="27">
        <v>8.4945</v>
      </c>
      <c r="I41" s="29">
        <v>1.555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ht="15.75" customHeight="1" spans="1:25">
      <c r="A42" s="44" t="s">
        <v>160</v>
      </c>
      <c r="B42" s="27" t="s">
        <v>32</v>
      </c>
      <c r="C42" s="37" t="s">
        <v>67</v>
      </c>
      <c r="D42" s="27">
        <v>50</v>
      </c>
      <c r="E42" s="43" t="s">
        <v>57</v>
      </c>
      <c r="F42" s="29"/>
      <c r="G42" s="29"/>
      <c r="I42" s="29">
        <v>1.525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5">
      <c r="A43" s="45"/>
      <c r="E43" s="46"/>
    </row>
    <row r="44" spans="1:7">
      <c r="A44" s="45"/>
      <c r="E44" s="46"/>
      <c r="F44" s="29"/>
      <c r="G44" s="29"/>
    </row>
    <row r="45" spans="1:5">
      <c r="A45" s="47" t="s">
        <v>161</v>
      </c>
      <c r="B45" s="48" t="s">
        <v>162</v>
      </c>
      <c r="C45" s="27"/>
      <c r="E45" s="46"/>
    </row>
    <row r="46" spans="1:5">
      <c r="A46" s="40"/>
      <c r="B46" s="48" t="s">
        <v>163</v>
      </c>
      <c r="C46" s="49" t="s">
        <v>164</v>
      </c>
      <c r="E46" s="46"/>
    </row>
    <row r="47" spans="1:5">
      <c r="A47" s="40"/>
      <c r="B47" s="48" t="s">
        <v>165</v>
      </c>
      <c r="C47" s="50" t="s">
        <v>166</v>
      </c>
      <c r="E47" s="46"/>
    </row>
    <row r="48" spans="1:8">
      <c r="A48" s="40"/>
      <c r="E48" s="46"/>
      <c r="H48" s="28"/>
    </row>
    <row r="49" spans="1:8">
      <c r="A49" s="40"/>
      <c r="E49" s="46"/>
      <c r="H49" s="28"/>
    </row>
  </sheetData>
  <autoFilter ref="A1:Y16">
    <extLst/>
  </autoFilter>
  <pageMargins left="0" right="0" top="0" bottom="0" header="0.31496062992126" footer="0.31496062992126"/>
  <pageSetup paperSize="9" scale="47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/>
      <selection pane="topRight"/>
      <selection pane="bottomLeft"/>
      <selection pane="bottomRight" activeCell="D111" sqref="D111:AH111"/>
    </sheetView>
  </sheetViews>
  <sheetFormatPr defaultColWidth="9" defaultRowHeight="15"/>
  <cols>
    <col min="1" max="1" width="14.8571428571429" style="2" customWidth="1"/>
    <col min="2" max="2" width="20.7142857142857" style="3" customWidth="1"/>
    <col min="3" max="3" width="9.14285714285714" style="3"/>
    <col min="4" max="4" width="10.2857142857143" style="3" customWidth="1"/>
    <col min="5" max="31" width="9.14285714285714" style="3"/>
    <col min="32" max="34" width="9.14285714285714" style="3" customWidth="1"/>
    <col min="35" max="16384" width="9.14285714285714" style="3"/>
  </cols>
  <sheetData>
    <row r="1" spans="1:34">
      <c r="A1" s="2" t="s">
        <v>39</v>
      </c>
      <c r="B1" s="2" t="s">
        <v>40</v>
      </c>
      <c r="C1" s="3" t="s">
        <v>41</v>
      </c>
      <c r="D1" s="4">
        <v>43891</v>
      </c>
      <c r="E1" s="4">
        <v>43892</v>
      </c>
      <c r="F1" s="4">
        <v>43893</v>
      </c>
      <c r="G1" s="4">
        <v>43894</v>
      </c>
      <c r="H1" s="4">
        <v>43895</v>
      </c>
      <c r="I1" s="4">
        <v>43896</v>
      </c>
      <c r="J1" s="4">
        <v>43897</v>
      </c>
      <c r="K1" s="4">
        <v>43898</v>
      </c>
      <c r="L1" s="4">
        <v>43899</v>
      </c>
      <c r="M1" s="4">
        <v>43900</v>
      </c>
      <c r="N1" s="4">
        <v>43901</v>
      </c>
      <c r="O1" s="4">
        <v>43902</v>
      </c>
      <c r="P1" s="4">
        <v>43903</v>
      </c>
      <c r="Q1" s="4">
        <v>43904</v>
      </c>
      <c r="R1" s="4">
        <v>43905</v>
      </c>
      <c r="S1" s="4">
        <v>43906</v>
      </c>
      <c r="T1" s="4">
        <v>43907</v>
      </c>
      <c r="U1" s="4">
        <v>43908</v>
      </c>
      <c r="V1" s="4">
        <v>43909</v>
      </c>
      <c r="W1" s="4">
        <v>43910</v>
      </c>
      <c r="X1" s="4">
        <v>43911</v>
      </c>
      <c r="Y1" s="4">
        <v>43912</v>
      </c>
      <c r="Z1" s="4">
        <v>43913</v>
      </c>
      <c r="AA1" s="4">
        <v>43914</v>
      </c>
      <c r="AB1" s="4">
        <v>43915</v>
      </c>
      <c r="AC1" s="4">
        <v>43916</v>
      </c>
      <c r="AD1" s="4">
        <v>43917</v>
      </c>
      <c r="AE1" s="4">
        <v>43918</v>
      </c>
      <c r="AF1" s="4">
        <v>43919</v>
      </c>
      <c r="AG1" s="4">
        <v>43920</v>
      </c>
      <c r="AH1" s="4">
        <v>43921</v>
      </c>
    </row>
    <row r="2" customHeight="1" spans="1:34">
      <c r="A2" s="5" t="e">
        <f>'Line Output'!#REF!</f>
        <v>#REF!</v>
      </c>
      <c r="B2" s="5" t="e">
        <f>'FG TYPE'!#REF!</f>
        <v>#REF!</v>
      </c>
      <c r="C2" s="6" t="e">
        <f>'FG TYPE'!#REF!</f>
        <v>#REF!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Height="1" spans="2:34">
      <c r="B3" s="9">
        <f>IFERROR(SUM(D3:AH3)/COUNTIF(D3:AH3,"&gt;0"),0)</f>
        <v>0.824175824175824</v>
      </c>
      <c r="C3" s="10" t="e">
        <f>'FG TYPE'!#REF!</f>
        <v>#REF!</v>
      </c>
      <c r="D3" s="11" t="str">
        <f>IFERROR($C$2/SUMIFS('Job Number'!#REF!,'Job Number'!$A$2:$A$290,'Line Performance OK'!D$1,'Job Number'!$B$2:$B$290,'Line Performance OK'!$C3,'Job Number'!$E$2:$E$290,'Line Performance OK'!$A$2),"")</f>
        <v/>
      </c>
      <c r="E3" s="11" t="str">
        <f>IFERROR($C$2/SUMIFS('Job Number'!#REF!,'Job Number'!$A$2:$A$290,'Line Performance OK'!E$1,'Job Number'!$B$2:$B$290,'Line Performance OK'!$C3,'Job Number'!$E$2:$E$290,'Line Performance OK'!$A$2),"")</f>
        <v/>
      </c>
      <c r="F3" s="11">
        <v>0.824175824175824</v>
      </c>
      <c r="G3" s="11" t="str">
        <f>IFERROR($C$2/SUMIFS('Job Number'!#REF!,'Job Number'!$A$2:$A$290,'Line Performance OK'!G$1,'Job Number'!$B$2:$B$290,'Line Performance OK'!$C3,'Job Number'!$E$2:$E$290,'Line Performance OK'!$A$2),"")</f>
        <v/>
      </c>
      <c r="H3" s="11" t="str">
        <f>IFERROR($C$2/SUMIFS('Job Number'!#REF!,'Job Number'!$A$2:$A$290,'Line Performance OK'!H$1,'Job Number'!$B$2:$B$290,'Line Performance OK'!$C3,'Job Number'!$E$2:$E$290,'Line Performance OK'!$A$2),"")</f>
        <v/>
      </c>
      <c r="I3" s="11" t="str">
        <f>IFERROR($C$2/SUMIFS('Job Number'!#REF!,'Job Number'!$A$2:$A$290,'Line Performance OK'!I$1,'Job Number'!$B$2:$B$290,'Line Performance OK'!$C3,'Job Number'!$E$2:$E$290,'Line Performance OK'!$A$2),"")</f>
        <v/>
      </c>
      <c r="J3" s="11" t="str">
        <f>IFERROR($C$2/SUMIFS('Job Number'!#REF!,'Job Number'!$A$2:$A$290,'Line Performance OK'!J$1,'Job Number'!$B$2:$B$290,'Line Performance OK'!$C3,'Job Number'!$E$2:$E$290,'Line Performance OK'!$A$2),"")</f>
        <v/>
      </c>
      <c r="K3" s="11" t="str">
        <f>IFERROR($C$2/SUMIFS('Job Number'!#REF!,'Job Number'!$A$2:$A$290,'Line Performance OK'!K$1,'Job Number'!$B$2:$B$290,'Line Performance OK'!$C3,'Job Number'!$E$2:$E$290,'Line Performance OK'!$A$2),"")</f>
        <v/>
      </c>
      <c r="L3" s="11" t="str">
        <f>IFERROR($C$2/SUMIFS('Job Number'!#REF!,'Job Number'!$A$2:$A$290,'Line Performance OK'!L$1,'Job Number'!$B$2:$B$290,'Line Performance OK'!$C3,'Job Number'!$E$2:$E$290,'Line Performance OK'!$A$2),"")</f>
        <v/>
      </c>
      <c r="M3" s="11" t="str">
        <f>IFERROR($C$2/SUMIFS('Job Number'!#REF!,'Job Number'!$A$2:$A$290,'Line Performance OK'!M$1,'Job Number'!$B$2:$B$290,'Line Performance OK'!$C3,'Job Number'!$E$2:$E$290,'Line Performance OK'!$A$2),"")</f>
        <v/>
      </c>
      <c r="N3" s="11" t="str">
        <f>IFERROR($C$2/SUMIFS('Job Number'!#REF!,'Job Number'!$A$2:$A$290,'Line Performance OK'!N$1,'Job Number'!$B$2:$B$290,'Line Performance OK'!$C3,'Job Number'!$E$2:$E$290,'Line Performance OK'!$A$2),"")</f>
        <v/>
      </c>
      <c r="O3" s="11" t="str">
        <f>IFERROR($C$2/SUMIFS('Job Number'!#REF!,'Job Number'!$A$2:$A$290,'Line Performance OK'!O$1,'Job Number'!$B$2:$B$290,'Line Performance OK'!$C3,'Job Number'!$E$2:$E$290,'Line Performance OK'!$A$2),"")</f>
        <v/>
      </c>
      <c r="P3" s="11" t="str">
        <f>IFERROR($C$2/SUMIFS('Job Number'!#REF!,'Job Number'!$A$2:$A$290,'Line Performance OK'!P$1,'Job Number'!$B$2:$B$290,'Line Performance OK'!$C3,'Job Number'!$E$2:$E$290,'Line Performance OK'!$A$2),"")</f>
        <v/>
      </c>
      <c r="Q3" s="11" t="str">
        <f>IFERROR($C$2/SUMIFS('Job Number'!#REF!,'Job Number'!$A$2:$A$290,'Line Performance OK'!Q$1,'Job Number'!$B$2:$B$290,'Line Performance OK'!$C3,'Job Number'!$E$2:$E$290,'Line Performance OK'!$A$2),"")</f>
        <v/>
      </c>
      <c r="R3" s="11" t="str">
        <f>IFERROR($C$2/SUMIFS('Job Number'!#REF!,'Job Number'!$A$2:$A$290,'Line Performance OK'!R$1,'Job Number'!$B$2:$B$290,'Line Performance OK'!$C3,'Job Number'!$E$2:$E$290,'Line Performance OK'!$A$2),"")</f>
        <v/>
      </c>
      <c r="S3" s="11" t="str">
        <f>IFERROR($C$2/SUMIFS('Job Number'!#REF!,'Job Number'!$A$2:$A$290,'Line Performance OK'!S$1,'Job Number'!$B$2:$B$290,'Line Performance OK'!$C3,'Job Number'!$E$2:$E$290,'Line Performance OK'!$A$2),"")</f>
        <v/>
      </c>
      <c r="T3" s="11" t="str">
        <f>IFERROR($C$2/SUMIFS('Job Number'!#REF!,'Job Number'!$A$2:$A$290,'Line Performance OK'!T$1,'Job Number'!$B$2:$B$290,'Line Performance OK'!$C3,'Job Number'!$E$2:$E$290,'Line Performance OK'!$A$2),"")</f>
        <v/>
      </c>
      <c r="U3" s="11" t="str">
        <f>IFERROR($C$2/SUMIFS('Job Number'!#REF!,'Job Number'!$A$2:$A$290,'Line Performance OK'!U$1,'Job Number'!$B$2:$B$290,'Line Performance OK'!$C3,'Job Number'!$E$2:$E$290,'Line Performance OK'!$A$2),"")</f>
        <v/>
      </c>
      <c r="V3" s="11" t="str">
        <f>IFERROR($C$2/SUMIFS('Job Number'!#REF!,'Job Number'!$A$2:$A$290,'Line Performance OK'!V$1,'Job Number'!$B$2:$B$290,'Line Performance OK'!$C3,'Job Number'!$E$2:$E$290,'Line Performance OK'!$A$2),"")</f>
        <v/>
      </c>
      <c r="W3" s="11" t="str">
        <f>IFERROR($C$2/SUMIFS('Job Number'!#REF!,'Job Number'!$A$2:$A$290,'Line Performance OK'!W$1,'Job Number'!$B$2:$B$290,'Line Performance OK'!$C3,'Job Number'!$E$2:$E$290,'Line Performance OK'!$A$2),"")</f>
        <v/>
      </c>
      <c r="X3" s="11" t="str">
        <f>IFERROR($C$2/SUMIFS('Job Number'!#REF!,'Job Number'!$A$2:$A$290,'Line Performance OK'!X$1,'Job Number'!$B$2:$B$290,'Line Performance OK'!$C3,'Job Number'!$E$2:$E$290,'Line Performance OK'!$A$2),"")</f>
        <v/>
      </c>
      <c r="Y3" s="11" t="str">
        <f>IFERROR($C$2/SUMIFS('Job Number'!#REF!,'Job Number'!$A$2:$A$290,'Line Performance OK'!Y$1,'Job Number'!$B$2:$B$290,'Line Performance OK'!$C3,'Job Number'!$E$2:$E$290,'Line Performance OK'!$A$2),"")</f>
        <v/>
      </c>
      <c r="Z3" s="11" t="str">
        <f>IFERROR($C$2/SUMIFS('Job Number'!#REF!,'Job Number'!$A$2:$A$290,'Line Performance OK'!Z$1,'Job Number'!$B$2:$B$290,'Line Performance OK'!$C3,'Job Number'!$E$2:$E$290,'Line Performance OK'!$A$2),"")</f>
        <v/>
      </c>
      <c r="AA3" s="11" t="str">
        <f>IFERROR($C$2/SUMIFS('Job Number'!#REF!,'Job Number'!$A$2:$A$290,'Line Performance OK'!AA$1,'Job Number'!$B$2:$B$290,'Line Performance OK'!$C3,'Job Number'!$E$2:$E$290,'Line Performance OK'!$A$2),"")</f>
        <v/>
      </c>
      <c r="AB3" s="11" t="str">
        <f>IFERROR($C$2/SUMIFS('Job Number'!#REF!,'Job Number'!$A$2:$A$290,'Line Performance OK'!AB$1,'Job Number'!$B$2:$B$290,'Line Performance OK'!$C3,'Job Number'!$E$2:$E$290,'Line Performance OK'!$A$2),"")</f>
        <v/>
      </c>
      <c r="AC3" s="11" t="str">
        <f>IFERROR($C$2/SUMIFS('Job Number'!#REF!,'Job Number'!$A$2:$A$290,'Line Performance OK'!AC$1,'Job Number'!$B$2:$B$290,'Line Performance OK'!$C3,'Job Number'!$E$2:$E$290,'Line Performance OK'!$A$2),"")</f>
        <v/>
      </c>
      <c r="AD3" s="11" t="str">
        <f>IFERROR($C$2/SUMIFS('Job Number'!#REF!,'Job Number'!$A$2:$A$290,'Line Performance OK'!AD$1,'Job Number'!$B$2:$B$290,'Line Performance OK'!$C3,'Job Number'!$E$2:$E$290,'Line Performance OK'!$A$2),"")</f>
        <v/>
      </c>
      <c r="AE3" s="11" t="str">
        <f>IFERROR($C$2/SUMIFS('Job Number'!#REF!,'Job Number'!$A$2:$A$290,'Line Performance OK'!AE$1,'Job Number'!$B$2:$B$290,'Line Performance OK'!$C3,'Job Number'!$E$2:$E$290,'Line Performance OK'!$A$2),"")</f>
        <v/>
      </c>
      <c r="AF3" s="11" t="str">
        <f>IFERROR($C$2/SUMIFS('Job Number'!#REF!,'Job Number'!$A$2:$A$290,'Line Performance OK'!AF$1,'Job Number'!$B$2:$B$290,'Line Performance OK'!$C3,'Job Number'!$E$2:$E$290,'Line Performance OK'!$A$2),"")</f>
        <v/>
      </c>
      <c r="AG3" s="11" t="str">
        <f>IFERROR($C$2/SUMIFS('Job Number'!#REF!,'Job Number'!$A$2:$A$290,'Line Performance OK'!AG$1,'Job Number'!$B$2:$B$290,'Line Performance OK'!$C3,'Job Number'!$E$2:$E$290,'Line Performance OK'!$A$2),"")</f>
        <v/>
      </c>
      <c r="AH3" s="11" t="str">
        <f>IFERROR($C$2/SUMIFS('Job Number'!#REF!,'Job Number'!$A$2:$A$290,'Line Performance OK'!AH$1,'Job Number'!$B$2:$B$290,'Line Performance OK'!$C3,'Job Number'!$E$2:$E$290,'Line Performance OK'!$A$2),"")</f>
        <v/>
      </c>
    </row>
    <row r="4" customHeight="1" spans="2:34">
      <c r="B4" s="9">
        <f>IFERROR(SUM(D4:AH4)/COUNTIF(D4:AH4,"&gt;0"),0)</f>
        <v>1.00308641975309</v>
      </c>
      <c r="C4" s="10" t="e">
        <f>'FG TYPE'!#REF!</f>
        <v>#REF!</v>
      </c>
      <c r="D4" s="11" t="str">
        <f>IFERROR($C$2/SUMIFS('Job Number'!#REF!,'Job Number'!$A$2:$A$290,'Line Performance OK'!D$1,'Job Number'!$B$2:$B$290,'Line Performance OK'!$C4,'Job Number'!$E$2:$E$290,'Line Performance OK'!$A$2),"")</f>
        <v/>
      </c>
      <c r="E4" s="11" t="str">
        <f>IFERROR($C$2/SUMIFS('Job Number'!#REF!,'Job Number'!$A$2:$A$290,'Line Performance OK'!E$1,'Job Number'!$B$2:$B$290,'Line Performance OK'!$C4,'Job Number'!$E$2:$E$290,'Line Performance OK'!$A$2),"")</f>
        <v/>
      </c>
      <c r="F4" s="11">
        <v>1.00308641975309</v>
      </c>
      <c r="G4" s="11" t="str">
        <f>IFERROR($C$2/SUMIFS('Job Number'!#REF!,'Job Number'!$A$2:$A$290,'Line Performance OK'!G$1,'Job Number'!$B$2:$B$290,'Line Performance OK'!$C4,'Job Number'!$E$2:$E$290,'Line Performance OK'!$A$2),"")</f>
        <v/>
      </c>
      <c r="H4" s="11" t="str">
        <f>IFERROR($C$2/SUMIFS('Job Number'!#REF!,'Job Number'!$A$2:$A$290,'Line Performance OK'!H$1,'Job Number'!$B$2:$B$290,'Line Performance OK'!$C4,'Job Number'!$E$2:$E$290,'Line Performance OK'!$A$2),"")</f>
        <v/>
      </c>
      <c r="I4" s="11" t="str">
        <f>IFERROR($C$2/SUMIFS('Job Number'!#REF!,'Job Number'!$A$2:$A$290,'Line Performance OK'!I$1,'Job Number'!$B$2:$B$290,'Line Performance OK'!$C4,'Job Number'!$E$2:$E$290,'Line Performance OK'!$A$2),"")</f>
        <v/>
      </c>
      <c r="J4" s="11" t="str">
        <f>IFERROR($C$2/SUMIFS('Job Number'!#REF!,'Job Number'!$A$2:$A$290,'Line Performance OK'!J$1,'Job Number'!$B$2:$B$290,'Line Performance OK'!$C4,'Job Number'!$E$2:$E$290,'Line Performance OK'!$A$2),"")</f>
        <v/>
      </c>
      <c r="K4" s="11" t="str">
        <f>IFERROR($C$2/SUMIFS('Job Number'!#REF!,'Job Number'!$A$2:$A$290,'Line Performance OK'!K$1,'Job Number'!$B$2:$B$290,'Line Performance OK'!$C4,'Job Number'!$E$2:$E$290,'Line Performance OK'!$A$2),"")</f>
        <v/>
      </c>
      <c r="L4" s="11" t="str">
        <f>IFERROR($C$2/SUMIFS('Job Number'!#REF!,'Job Number'!$A$2:$A$290,'Line Performance OK'!L$1,'Job Number'!$B$2:$B$290,'Line Performance OK'!$C4,'Job Number'!$E$2:$E$290,'Line Performance OK'!$A$2),"")</f>
        <v/>
      </c>
      <c r="M4" s="11" t="str">
        <f>IFERROR($C$2/SUMIFS('Job Number'!#REF!,'Job Number'!$A$2:$A$290,'Line Performance OK'!M$1,'Job Number'!$B$2:$B$290,'Line Performance OK'!$C4,'Job Number'!$E$2:$E$290,'Line Performance OK'!$A$2),"")</f>
        <v/>
      </c>
      <c r="N4" s="11" t="str">
        <f>IFERROR($C$2/SUMIFS('Job Number'!#REF!,'Job Number'!$A$2:$A$290,'Line Performance OK'!N$1,'Job Number'!$B$2:$B$290,'Line Performance OK'!$C4,'Job Number'!$E$2:$E$290,'Line Performance OK'!$A$2),"")</f>
        <v/>
      </c>
      <c r="O4" s="11" t="str">
        <f>IFERROR($C$2/SUMIFS('Job Number'!#REF!,'Job Number'!$A$2:$A$290,'Line Performance OK'!O$1,'Job Number'!$B$2:$B$290,'Line Performance OK'!$C4,'Job Number'!$E$2:$E$290,'Line Performance OK'!$A$2),"")</f>
        <v/>
      </c>
      <c r="P4" s="11" t="str">
        <f>IFERROR($C$2/SUMIFS('Job Number'!#REF!,'Job Number'!$A$2:$A$290,'Line Performance OK'!P$1,'Job Number'!$B$2:$B$290,'Line Performance OK'!$C4,'Job Number'!$E$2:$E$290,'Line Performance OK'!$A$2),"")</f>
        <v/>
      </c>
      <c r="Q4" s="11" t="str">
        <f>IFERROR($C$2/SUMIFS('Job Number'!#REF!,'Job Number'!$A$2:$A$290,'Line Performance OK'!Q$1,'Job Number'!$B$2:$B$290,'Line Performance OK'!$C4,'Job Number'!$E$2:$E$290,'Line Performance OK'!$A$2),"")</f>
        <v/>
      </c>
      <c r="R4" s="11" t="str">
        <f>IFERROR($C$2/SUMIFS('Job Number'!#REF!,'Job Number'!$A$2:$A$290,'Line Performance OK'!R$1,'Job Number'!$B$2:$B$290,'Line Performance OK'!$C4,'Job Number'!$E$2:$E$290,'Line Performance OK'!$A$2),"")</f>
        <v/>
      </c>
      <c r="S4" s="11" t="str">
        <f>IFERROR($C$2/SUMIFS('Job Number'!#REF!,'Job Number'!$A$2:$A$290,'Line Performance OK'!S$1,'Job Number'!$B$2:$B$290,'Line Performance OK'!$C4,'Job Number'!$E$2:$E$290,'Line Performance OK'!$A$2),"")</f>
        <v/>
      </c>
      <c r="T4" s="11" t="str">
        <f>IFERROR($C$2/SUMIFS('Job Number'!#REF!,'Job Number'!$A$2:$A$290,'Line Performance OK'!T$1,'Job Number'!$B$2:$B$290,'Line Performance OK'!$C4,'Job Number'!$E$2:$E$290,'Line Performance OK'!$A$2),"")</f>
        <v/>
      </c>
      <c r="U4" s="11" t="str">
        <f>IFERROR($C$2/SUMIFS('Job Number'!#REF!,'Job Number'!$A$2:$A$290,'Line Performance OK'!U$1,'Job Number'!$B$2:$B$290,'Line Performance OK'!$C4,'Job Number'!$E$2:$E$290,'Line Performance OK'!$A$2),"")</f>
        <v/>
      </c>
      <c r="V4" s="11" t="str">
        <f>IFERROR($C$2/SUMIFS('Job Number'!#REF!,'Job Number'!$A$2:$A$290,'Line Performance OK'!V$1,'Job Number'!$B$2:$B$290,'Line Performance OK'!$C4,'Job Number'!$E$2:$E$290,'Line Performance OK'!$A$2),"")</f>
        <v/>
      </c>
      <c r="W4" s="11" t="str">
        <f>IFERROR($C$2/SUMIFS('Job Number'!#REF!,'Job Number'!$A$2:$A$290,'Line Performance OK'!W$1,'Job Number'!$B$2:$B$290,'Line Performance OK'!$C4,'Job Number'!$E$2:$E$290,'Line Performance OK'!$A$2),"")</f>
        <v/>
      </c>
      <c r="X4" s="11" t="str">
        <f>IFERROR($C$2/SUMIFS('Job Number'!#REF!,'Job Number'!$A$2:$A$290,'Line Performance OK'!X$1,'Job Number'!$B$2:$B$290,'Line Performance OK'!$C4,'Job Number'!$E$2:$E$290,'Line Performance OK'!$A$2),"")</f>
        <v/>
      </c>
      <c r="Y4" s="11" t="str">
        <f>IFERROR($C$2/SUMIFS('Job Number'!#REF!,'Job Number'!$A$2:$A$290,'Line Performance OK'!Y$1,'Job Number'!$B$2:$B$290,'Line Performance OK'!$C4,'Job Number'!$E$2:$E$290,'Line Performance OK'!$A$2),"")</f>
        <v/>
      </c>
      <c r="Z4" s="11" t="str">
        <f>IFERROR($C$2/SUMIFS('Job Number'!#REF!,'Job Number'!$A$2:$A$290,'Line Performance OK'!Z$1,'Job Number'!$B$2:$B$290,'Line Performance OK'!$C4,'Job Number'!$E$2:$E$290,'Line Performance OK'!$A$2),"")</f>
        <v/>
      </c>
      <c r="AA4" s="11" t="str">
        <f>IFERROR($C$2/SUMIFS('Job Number'!#REF!,'Job Number'!$A$2:$A$290,'Line Performance OK'!AA$1,'Job Number'!$B$2:$B$290,'Line Performance OK'!$C4,'Job Number'!$E$2:$E$290,'Line Performance OK'!$A$2),"")</f>
        <v/>
      </c>
      <c r="AB4" s="11" t="str">
        <f>IFERROR($C$2/SUMIFS('Job Number'!#REF!,'Job Number'!$A$2:$A$290,'Line Performance OK'!AB$1,'Job Number'!$B$2:$B$290,'Line Performance OK'!$C4,'Job Number'!$E$2:$E$290,'Line Performance OK'!$A$2),"")</f>
        <v/>
      </c>
      <c r="AC4" s="11" t="str">
        <f>IFERROR($C$2/SUMIFS('Job Number'!#REF!,'Job Number'!$A$2:$A$290,'Line Performance OK'!AC$1,'Job Number'!$B$2:$B$290,'Line Performance OK'!$C4,'Job Number'!$E$2:$E$290,'Line Performance OK'!$A$2),"")</f>
        <v/>
      </c>
      <c r="AD4" s="11" t="str">
        <f>IFERROR($C$2/SUMIFS('Job Number'!#REF!,'Job Number'!$A$2:$A$290,'Line Performance OK'!AD$1,'Job Number'!$B$2:$B$290,'Line Performance OK'!$C4,'Job Number'!$E$2:$E$290,'Line Performance OK'!$A$2),"")</f>
        <v/>
      </c>
      <c r="AE4" s="11" t="str">
        <f>IFERROR($C$2/SUMIFS('Job Number'!#REF!,'Job Number'!$A$2:$A$290,'Line Performance OK'!AE$1,'Job Number'!$B$2:$B$290,'Line Performance OK'!$C4,'Job Number'!$E$2:$E$290,'Line Performance OK'!$A$2),"")</f>
        <v/>
      </c>
      <c r="AF4" s="11" t="str">
        <f>IFERROR($C$2/SUMIFS('Job Number'!#REF!,'Job Number'!$A$2:$A$290,'Line Performance OK'!AF$1,'Job Number'!$B$2:$B$290,'Line Performance OK'!$C4,'Job Number'!$E$2:$E$290,'Line Performance OK'!$A$2),"")</f>
        <v/>
      </c>
      <c r="AG4" s="11" t="str">
        <f>IFERROR($C$2/SUMIFS('Job Number'!#REF!,'Job Number'!$A$2:$A$290,'Line Performance OK'!AG$1,'Job Number'!$B$2:$B$290,'Line Performance OK'!$C4,'Job Number'!$E$2:$E$290,'Line Performance OK'!$A$2),"")</f>
        <v/>
      </c>
      <c r="AH4" s="11" t="str">
        <f>IFERROR($C$2/SUMIFS('Job Number'!#REF!,'Job Number'!$A$2:$A$290,'Line Performance OK'!AH$1,'Job Number'!$B$2:$B$290,'Line Performance OK'!$C4,'Job Number'!$E$2:$E$290,'Line Performance OK'!$A$2),"")</f>
        <v/>
      </c>
    </row>
    <row r="5" customHeight="1" spans="2:34">
      <c r="B5" s="9">
        <f>IFERROR(SUM(D5:AH5)/COUNTIF(D5:AH5,"&gt;0"),0)</f>
        <v>1.00308641975309</v>
      </c>
      <c r="C5" s="10" t="e">
        <f>'FG TYPE'!#REF!</f>
        <v>#REF!</v>
      </c>
      <c r="D5" s="11" t="str">
        <f>IFERROR($C$2/SUMIFS('Job Number'!#REF!,'Job Number'!$A$2:$A$290,'Line Performance OK'!D$1,'Job Number'!$B$2:$B$290,'Line Performance OK'!$C5,'Job Number'!$E$2:$E$290,'Line Performance OK'!$A$2),"")</f>
        <v/>
      </c>
      <c r="E5" s="11" t="str">
        <f>IFERROR($C$2/SUMIFS('Job Number'!#REF!,'Job Number'!$A$2:$A$290,'Line Performance OK'!E$1,'Job Number'!$B$2:$B$290,'Line Performance OK'!$C5,'Job Number'!$E$2:$E$290,'Line Performance OK'!$A$2),"")</f>
        <v/>
      </c>
      <c r="F5" s="11">
        <v>1.00308641975309</v>
      </c>
      <c r="G5" s="11" t="str">
        <f>IFERROR($C$2/SUMIFS('Job Number'!#REF!,'Job Number'!$A$2:$A$290,'Line Performance OK'!G$1,'Job Number'!$B$2:$B$290,'Line Performance OK'!$C5,'Job Number'!$E$2:$E$290,'Line Performance OK'!$A$2),"")</f>
        <v/>
      </c>
      <c r="H5" s="11" t="str">
        <f>IFERROR($C$2/SUMIFS('Job Number'!#REF!,'Job Number'!$A$2:$A$290,'Line Performance OK'!H$1,'Job Number'!$B$2:$B$290,'Line Performance OK'!$C5,'Job Number'!$E$2:$E$290,'Line Performance OK'!$A$2),"")</f>
        <v/>
      </c>
      <c r="I5" s="11" t="str">
        <f>IFERROR($C$2/SUMIFS('Job Number'!#REF!,'Job Number'!$A$2:$A$290,'Line Performance OK'!I$1,'Job Number'!$B$2:$B$290,'Line Performance OK'!$C5,'Job Number'!$E$2:$E$290,'Line Performance OK'!$A$2),"")</f>
        <v/>
      </c>
      <c r="J5" s="11" t="str">
        <f>IFERROR($C$2/SUMIFS('Job Number'!#REF!,'Job Number'!$A$2:$A$290,'Line Performance OK'!J$1,'Job Number'!$B$2:$B$290,'Line Performance OK'!$C5,'Job Number'!$E$2:$E$290,'Line Performance OK'!$A$2),"")</f>
        <v/>
      </c>
      <c r="K5" s="11" t="str">
        <f>IFERROR($C$2/SUMIFS('Job Number'!#REF!,'Job Number'!$A$2:$A$290,'Line Performance OK'!K$1,'Job Number'!$B$2:$B$290,'Line Performance OK'!$C5,'Job Number'!$E$2:$E$290,'Line Performance OK'!$A$2),"")</f>
        <v/>
      </c>
      <c r="L5" s="11" t="str">
        <f>IFERROR($C$2/SUMIFS('Job Number'!#REF!,'Job Number'!$A$2:$A$290,'Line Performance OK'!L$1,'Job Number'!$B$2:$B$290,'Line Performance OK'!$C5,'Job Number'!$E$2:$E$290,'Line Performance OK'!$A$2),"")</f>
        <v/>
      </c>
      <c r="M5" s="11" t="str">
        <f>IFERROR($C$2/SUMIFS('Job Number'!#REF!,'Job Number'!$A$2:$A$290,'Line Performance OK'!M$1,'Job Number'!$B$2:$B$290,'Line Performance OK'!$C5,'Job Number'!$E$2:$E$290,'Line Performance OK'!$A$2),"")</f>
        <v/>
      </c>
      <c r="N5" s="11" t="str">
        <f>IFERROR($C$2/SUMIFS('Job Number'!#REF!,'Job Number'!$A$2:$A$290,'Line Performance OK'!N$1,'Job Number'!$B$2:$B$290,'Line Performance OK'!$C5,'Job Number'!$E$2:$E$290,'Line Performance OK'!$A$2),"")</f>
        <v/>
      </c>
      <c r="O5" s="11" t="str">
        <f>IFERROR($C$2/SUMIFS('Job Number'!#REF!,'Job Number'!$A$2:$A$290,'Line Performance OK'!O$1,'Job Number'!$B$2:$B$290,'Line Performance OK'!$C5,'Job Number'!$E$2:$E$290,'Line Performance OK'!$A$2),"")</f>
        <v/>
      </c>
      <c r="P5" s="11" t="str">
        <f>IFERROR($C$2/SUMIFS('Job Number'!#REF!,'Job Number'!$A$2:$A$290,'Line Performance OK'!P$1,'Job Number'!$B$2:$B$290,'Line Performance OK'!$C5,'Job Number'!$E$2:$E$290,'Line Performance OK'!$A$2),"")</f>
        <v/>
      </c>
      <c r="Q5" s="11" t="str">
        <f>IFERROR($C$2/SUMIFS('Job Number'!#REF!,'Job Number'!$A$2:$A$290,'Line Performance OK'!Q$1,'Job Number'!$B$2:$B$290,'Line Performance OK'!$C5,'Job Number'!$E$2:$E$290,'Line Performance OK'!$A$2),"")</f>
        <v/>
      </c>
      <c r="R5" s="11" t="str">
        <f>IFERROR($C$2/SUMIFS('Job Number'!#REF!,'Job Number'!$A$2:$A$290,'Line Performance OK'!R$1,'Job Number'!$B$2:$B$290,'Line Performance OK'!$C5,'Job Number'!$E$2:$E$290,'Line Performance OK'!$A$2),"")</f>
        <v/>
      </c>
      <c r="S5" s="11" t="str">
        <f>IFERROR($C$2/SUMIFS('Job Number'!#REF!,'Job Number'!$A$2:$A$290,'Line Performance OK'!S$1,'Job Number'!$B$2:$B$290,'Line Performance OK'!$C5,'Job Number'!$E$2:$E$290,'Line Performance OK'!$A$2),"")</f>
        <v/>
      </c>
      <c r="T5" s="11" t="str">
        <f>IFERROR($C$2/SUMIFS('Job Number'!#REF!,'Job Number'!$A$2:$A$290,'Line Performance OK'!T$1,'Job Number'!$B$2:$B$290,'Line Performance OK'!$C5,'Job Number'!$E$2:$E$290,'Line Performance OK'!$A$2),"")</f>
        <v/>
      </c>
      <c r="U5" s="11" t="str">
        <f>IFERROR($C$2/SUMIFS('Job Number'!#REF!,'Job Number'!$A$2:$A$290,'Line Performance OK'!U$1,'Job Number'!$B$2:$B$290,'Line Performance OK'!$C5,'Job Number'!$E$2:$E$290,'Line Performance OK'!$A$2),"")</f>
        <v/>
      </c>
      <c r="V5" s="11" t="str">
        <f>IFERROR($C$2/SUMIFS('Job Number'!#REF!,'Job Number'!$A$2:$A$290,'Line Performance OK'!V$1,'Job Number'!$B$2:$B$290,'Line Performance OK'!$C5,'Job Number'!$E$2:$E$290,'Line Performance OK'!$A$2),"")</f>
        <v/>
      </c>
      <c r="W5" s="11" t="str">
        <f>IFERROR($C$2/SUMIFS('Job Number'!#REF!,'Job Number'!$A$2:$A$290,'Line Performance OK'!W$1,'Job Number'!$B$2:$B$290,'Line Performance OK'!$C5,'Job Number'!$E$2:$E$290,'Line Performance OK'!$A$2),"")</f>
        <v/>
      </c>
      <c r="X5" s="11" t="str">
        <f>IFERROR($C$2/SUMIFS('Job Number'!#REF!,'Job Number'!$A$2:$A$290,'Line Performance OK'!X$1,'Job Number'!$B$2:$B$290,'Line Performance OK'!$C5,'Job Number'!$E$2:$E$290,'Line Performance OK'!$A$2),"")</f>
        <v/>
      </c>
      <c r="Y5" s="11" t="str">
        <f>IFERROR($C$2/SUMIFS('Job Number'!#REF!,'Job Number'!$A$2:$A$290,'Line Performance OK'!Y$1,'Job Number'!$B$2:$B$290,'Line Performance OK'!$C5,'Job Number'!$E$2:$E$290,'Line Performance OK'!$A$2),"")</f>
        <v/>
      </c>
      <c r="Z5" s="11" t="str">
        <f>IFERROR($C$2/SUMIFS('Job Number'!#REF!,'Job Number'!$A$2:$A$290,'Line Performance OK'!Z$1,'Job Number'!$B$2:$B$290,'Line Performance OK'!$C5,'Job Number'!$E$2:$E$290,'Line Performance OK'!$A$2),"")</f>
        <v/>
      </c>
      <c r="AA5" s="11" t="str">
        <f>IFERROR($C$2/SUMIFS('Job Number'!#REF!,'Job Number'!$A$2:$A$290,'Line Performance OK'!AA$1,'Job Number'!$B$2:$B$290,'Line Performance OK'!$C5,'Job Number'!$E$2:$E$290,'Line Performance OK'!$A$2),"")</f>
        <v/>
      </c>
      <c r="AB5" s="11" t="str">
        <f>IFERROR($C$2/SUMIFS('Job Number'!#REF!,'Job Number'!$A$2:$A$290,'Line Performance OK'!AB$1,'Job Number'!$B$2:$B$290,'Line Performance OK'!$C5,'Job Number'!$E$2:$E$290,'Line Performance OK'!$A$2),"")</f>
        <v/>
      </c>
      <c r="AC5" s="11" t="str">
        <f>IFERROR($C$2/SUMIFS('Job Number'!#REF!,'Job Number'!$A$2:$A$290,'Line Performance OK'!AC$1,'Job Number'!$B$2:$B$290,'Line Performance OK'!$C5,'Job Number'!$E$2:$E$290,'Line Performance OK'!$A$2),"")</f>
        <v/>
      </c>
      <c r="AD5" s="11" t="str">
        <f>IFERROR($C$2/SUMIFS('Job Number'!#REF!,'Job Number'!$A$2:$A$290,'Line Performance OK'!AD$1,'Job Number'!$B$2:$B$290,'Line Performance OK'!$C5,'Job Number'!$E$2:$E$290,'Line Performance OK'!$A$2),"")</f>
        <v/>
      </c>
      <c r="AE5" s="11" t="str">
        <f>IFERROR($C$2/SUMIFS('Job Number'!#REF!,'Job Number'!$A$2:$A$290,'Line Performance OK'!AE$1,'Job Number'!$B$2:$B$290,'Line Performance OK'!$C5,'Job Number'!$E$2:$E$290,'Line Performance OK'!$A$2),"")</f>
        <v/>
      </c>
      <c r="AF5" s="11" t="str">
        <f>IFERROR($C$2/SUMIFS('Job Number'!#REF!,'Job Number'!$A$2:$A$290,'Line Performance OK'!AF$1,'Job Number'!$B$2:$B$290,'Line Performance OK'!$C5,'Job Number'!$E$2:$E$290,'Line Performance OK'!$A$2),"")</f>
        <v/>
      </c>
      <c r="AG5" s="11" t="str">
        <f>IFERROR($C$2/SUMIFS('Job Number'!#REF!,'Job Number'!$A$2:$A$290,'Line Performance OK'!AG$1,'Job Number'!$B$2:$B$290,'Line Performance OK'!$C5,'Job Number'!$E$2:$E$290,'Line Performance OK'!$A$2),"")</f>
        <v/>
      </c>
      <c r="AH5" s="11" t="str">
        <f>IFERROR($C$2/SUMIFS('Job Number'!#REF!,'Job Number'!$A$2:$A$290,'Line Performance OK'!AH$1,'Job Number'!$B$2:$B$290,'Line Performance OK'!$C5,'Job Number'!$E$2:$E$290,'Line Performance OK'!$A$2),"")</f>
        <v/>
      </c>
    </row>
    <row r="6" customHeight="1" spans="2:34">
      <c r="B6" s="9">
        <f>IFERROR(SUM(D6:AH6)/COUNTIF(D6:AH6,"&gt;0"),0)</f>
        <v>0.808625336927224</v>
      </c>
      <c r="C6" s="10" t="e">
        <f>'FG TYPE'!#REF!</f>
        <v>#REF!</v>
      </c>
      <c r="D6" s="11" t="str">
        <f>IFERROR($C$2/SUMIFS('Job Number'!#REF!,'Job Number'!$A$2:$A$290,'Line Performance OK'!D$1,'Job Number'!$B$2:$B$290,'Line Performance OK'!$C6,'Job Number'!$E$2:$E$290,'Line Performance OK'!$A$2),"")</f>
        <v/>
      </c>
      <c r="E6" s="11" t="str">
        <f>IFERROR($C$2/SUMIFS('Job Number'!#REF!,'Job Number'!$A$2:$A$290,'Line Performance OK'!E$1,'Job Number'!$B$2:$B$290,'Line Performance OK'!$C6,'Job Number'!$E$2:$E$290,'Line Performance OK'!$A$2),"")</f>
        <v/>
      </c>
      <c r="F6" s="11">
        <v>0.808625336927224</v>
      </c>
      <c r="G6" s="11" t="str">
        <f>IFERROR($C$2/SUMIFS('Job Number'!#REF!,'Job Number'!$A$2:$A$290,'Line Performance OK'!G$1,'Job Number'!$B$2:$B$290,'Line Performance OK'!$C6,'Job Number'!$E$2:$E$290,'Line Performance OK'!$A$2),"")</f>
        <v/>
      </c>
      <c r="H6" s="11" t="str">
        <f>IFERROR($C$2/SUMIFS('Job Number'!#REF!,'Job Number'!$A$2:$A$290,'Line Performance OK'!H$1,'Job Number'!$B$2:$B$290,'Line Performance OK'!$C6,'Job Number'!$E$2:$E$290,'Line Performance OK'!$A$2),"")</f>
        <v/>
      </c>
      <c r="I6" s="11" t="str">
        <f>IFERROR($C$2/SUMIFS('Job Number'!#REF!,'Job Number'!$A$2:$A$290,'Line Performance OK'!I$1,'Job Number'!$B$2:$B$290,'Line Performance OK'!$C6,'Job Number'!$E$2:$E$290,'Line Performance OK'!$A$2),"")</f>
        <v/>
      </c>
      <c r="J6" s="11" t="str">
        <f>IFERROR($C$2/SUMIFS('Job Number'!#REF!,'Job Number'!$A$2:$A$290,'Line Performance OK'!J$1,'Job Number'!$B$2:$B$290,'Line Performance OK'!$C6,'Job Number'!$E$2:$E$290,'Line Performance OK'!$A$2),"")</f>
        <v/>
      </c>
      <c r="K6" s="11" t="str">
        <f>IFERROR($C$2/SUMIFS('Job Number'!#REF!,'Job Number'!$A$2:$A$290,'Line Performance OK'!K$1,'Job Number'!$B$2:$B$290,'Line Performance OK'!$C6,'Job Number'!$E$2:$E$290,'Line Performance OK'!$A$2),"")</f>
        <v/>
      </c>
      <c r="L6" s="11" t="str">
        <f>IFERROR($C$2/SUMIFS('Job Number'!#REF!,'Job Number'!$A$2:$A$290,'Line Performance OK'!L$1,'Job Number'!$B$2:$B$290,'Line Performance OK'!$C6,'Job Number'!$E$2:$E$290,'Line Performance OK'!$A$2),"")</f>
        <v/>
      </c>
      <c r="M6" s="11" t="str">
        <f>IFERROR($C$2/SUMIFS('Job Number'!#REF!,'Job Number'!$A$2:$A$290,'Line Performance OK'!M$1,'Job Number'!$B$2:$B$290,'Line Performance OK'!$C6,'Job Number'!$E$2:$E$290,'Line Performance OK'!$A$2),"")</f>
        <v/>
      </c>
      <c r="N6" s="11" t="str">
        <f>IFERROR($C$2/SUMIFS('Job Number'!#REF!,'Job Number'!$A$2:$A$290,'Line Performance OK'!N$1,'Job Number'!$B$2:$B$290,'Line Performance OK'!$C6,'Job Number'!$E$2:$E$290,'Line Performance OK'!$A$2),"")</f>
        <v/>
      </c>
      <c r="O6" s="11" t="str">
        <f>IFERROR($C$2/SUMIFS('Job Number'!#REF!,'Job Number'!$A$2:$A$290,'Line Performance OK'!O$1,'Job Number'!$B$2:$B$290,'Line Performance OK'!$C6,'Job Number'!$E$2:$E$290,'Line Performance OK'!$A$2),"")</f>
        <v/>
      </c>
      <c r="P6" s="11" t="str">
        <f>IFERROR($C$2/SUMIFS('Job Number'!#REF!,'Job Number'!$A$2:$A$290,'Line Performance OK'!P$1,'Job Number'!$B$2:$B$290,'Line Performance OK'!$C6,'Job Number'!$E$2:$E$290,'Line Performance OK'!$A$2),"")</f>
        <v/>
      </c>
      <c r="Q6" s="11" t="str">
        <f>IFERROR($C$2/SUMIFS('Job Number'!#REF!,'Job Number'!$A$2:$A$290,'Line Performance OK'!Q$1,'Job Number'!$B$2:$B$290,'Line Performance OK'!$C6,'Job Number'!$E$2:$E$290,'Line Performance OK'!$A$2),"")</f>
        <v/>
      </c>
      <c r="R6" s="11" t="str">
        <f>IFERROR($C$2/SUMIFS('Job Number'!#REF!,'Job Number'!$A$2:$A$290,'Line Performance OK'!R$1,'Job Number'!$B$2:$B$290,'Line Performance OK'!$C6,'Job Number'!$E$2:$E$290,'Line Performance OK'!$A$2),"")</f>
        <v/>
      </c>
      <c r="S6" s="11" t="str">
        <f>IFERROR($C$2/SUMIFS('Job Number'!#REF!,'Job Number'!$A$2:$A$290,'Line Performance OK'!S$1,'Job Number'!$B$2:$B$290,'Line Performance OK'!$C6,'Job Number'!$E$2:$E$290,'Line Performance OK'!$A$2),"")</f>
        <v/>
      </c>
      <c r="T6" s="11" t="str">
        <f>IFERROR($C$2/SUMIFS('Job Number'!#REF!,'Job Number'!$A$2:$A$290,'Line Performance OK'!T$1,'Job Number'!$B$2:$B$290,'Line Performance OK'!$C6,'Job Number'!$E$2:$E$290,'Line Performance OK'!$A$2),"")</f>
        <v/>
      </c>
      <c r="U6" s="11" t="str">
        <f>IFERROR($C$2/SUMIFS('Job Number'!#REF!,'Job Number'!$A$2:$A$290,'Line Performance OK'!U$1,'Job Number'!$B$2:$B$290,'Line Performance OK'!$C6,'Job Number'!$E$2:$E$290,'Line Performance OK'!$A$2),"")</f>
        <v/>
      </c>
      <c r="V6" s="11" t="str">
        <f>IFERROR($C$2/SUMIFS('Job Number'!#REF!,'Job Number'!$A$2:$A$290,'Line Performance OK'!V$1,'Job Number'!$B$2:$B$290,'Line Performance OK'!$C6,'Job Number'!$E$2:$E$290,'Line Performance OK'!$A$2),"")</f>
        <v/>
      </c>
      <c r="W6" s="11" t="str">
        <f>IFERROR($C$2/SUMIFS('Job Number'!#REF!,'Job Number'!$A$2:$A$290,'Line Performance OK'!W$1,'Job Number'!$B$2:$B$290,'Line Performance OK'!$C6,'Job Number'!$E$2:$E$290,'Line Performance OK'!$A$2),"")</f>
        <v/>
      </c>
      <c r="X6" s="11" t="str">
        <f>IFERROR($C$2/SUMIFS('Job Number'!#REF!,'Job Number'!$A$2:$A$290,'Line Performance OK'!X$1,'Job Number'!$B$2:$B$290,'Line Performance OK'!$C6,'Job Number'!$E$2:$E$290,'Line Performance OK'!$A$2),"")</f>
        <v/>
      </c>
      <c r="Y6" s="11" t="str">
        <f>IFERROR($C$2/SUMIFS('Job Number'!#REF!,'Job Number'!$A$2:$A$290,'Line Performance OK'!Y$1,'Job Number'!$B$2:$B$290,'Line Performance OK'!$C6,'Job Number'!$E$2:$E$290,'Line Performance OK'!$A$2),"")</f>
        <v/>
      </c>
      <c r="Z6" s="11" t="str">
        <f>IFERROR($C$2/SUMIFS('Job Number'!#REF!,'Job Number'!$A$2:$A$290,'Line Performance OK'!Z$1,'Job Number'!$B$2:$B$290,'Line Performance OK'!$C6,'Job Number'!$E$2:$E$290,'Line Performance OK'!$A$2),"")</f>
        <v/>
      </c>
      <c r="AA6" s="11" t="str">
        <f>IFERROR($C$2/SUMIFS('Job Number'!#REF!,'Job Number'!$A$2:$A$290,'Line Performance OK'!AA$1,'Job Number'!$B$2:$B$290,'Line Performance OK'!$C6,'Job Number'!$E$2:$E$290,'Line Performance OK'!$A$2),"")</f>
        <v/>
      </c>
      <c r="AB6" s="11" t="str">
        <f>IFERROR($C$2/SUMIFS('Job Number'!#REF!,'Job Number'!$A$2:$A$290,'Line Performance OK'!AB$1,'Job Number'!$B$2:$B$290,'Line Performance OK'!$C6,'Job Number'!$E$2:$E$290,'Line Performance OK'!$A$2),"")</f>
        <v/>
      </c>
      <c r="AC6" s="11" t="str">
        <f>IFERROR($C$2/SUMIFS('Job Number'!#REF!,'Job Number'!$A$2:$A$290,'Line Performance OK'!AC$1,'Job Number'!$B$2:$B$290,'Line Performance OK'!$C6,'Job Number'!$E$2:$E$290,'Line Performance OK'!$A$2),"")</f>
        <v/>
      </c>
      <c r="AD6" s="11" t="str">
        <f>IFERROR($C$2/SUMIFS('Job Number'!#REF!,'Job Number'!$A$2:$A$290,'Line Performance OK'!AD$1,'Job Number'!$B$2:$B$290,'Line Performance OK'!$C6,'Job Number'!$E$2:$E$290,'Line Performance OK'!$A$2),"")</f>
        <v/>
      </c>
      <c r="AE6" s="11" t="str">
        <f>IFERROR($C$2/SUMIFS('Job Number'!#REF!,'Job Number'!$A$2:$A$290,'Line Performance OK'!AE$1,'Job Number'!$B$2:$B$290,'Line Performance OK'!$C6,'Job Number'!$E$2:$E$290,'Line Performance OK'!$A$2),"")</f>
        <v/>
      </c>
      <c r="AF6" s="11" t="str">
        <f>IFERROR($C$2/SUMIFS('Job Number'!#REF!,'Job Number'!$A$2:$A$290,'Line Performance OK'!AF$1,'Job Number'!$B$2:$B$290,'Line Performance OK'!$C6,'Job Number'!$E$2:$E$290,'Line Performance OK'!$A$2),"")</f>
        <v/>
      </c>
      <c r="AG6" s="11" t="str">
        <f>IFERROR($C$2/SUMIFS('Job Number'!#REF!,'Job Number'!$A$2:$A$290,'Line Performance OK'!AG$1,'Job Number'!$B$2:$B$290,'Line Performance OK'!$C6,'Job Number'!$E$2:$E$290,'Line Performance OK'!$A$2),"")</f>
        <v/>
      </c>
      <c r="AH6" s="11" t="str">
        <f>IFERROR($C$2/SUMIFS('Job Number'!#REF!,'Job Number'!$A$2:$A$290,'Line Performance OK'!AH$1,'Job Number'!$B$2:$B$290,'Line Performance OK'!$C6,'Job Number'!$E$2:$E$290,'Line Performance OK'!$A$2),"")</f>
        <v/>
      </c>
    </row>
    <row r="8" customHeight="1" spans="1:34">
      <c r="A8" s="5" t="e">
        <f>'Line Output'!#REF!</f>
        <v>#REF!</v>
      </c>
      <c r="B8" s="5" t="e">
        <f>'Line Output'!#REF!</f>
        <v>#REF!</v>
      </c>
      <c r="C8" s="6">
        <v>230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Height="1" spans="2:34">
      <c r="B9" s="9">
        <f t="shared" ref="B9:B24" si="0">IFERROR(SUM(D9:AH9)/COUNTIF(D9:AH9,"&gt;0"),0)</f>
        <v>1.02678571428571</v>
      </c>
      <c r="C9" s="10" t="e">
        <f>'Line Output'!#REF!</f>
        <v>#REF!</v>
      </c>
      <c r="D9" s="11" t="str">
        <f>IFERROR($C$8/SUMIFS('Job Number'!#REF!,'Job Number'!$A$2:$A$290,'Line Performance OK'!D$1,'Job Number'!$B$2:$B$290,'Line Performance OK'!$C9,'Job Number'!$E$2:$E$290,'Line Performance OK'!$A$8),"")</f>
        <v/>
      </c>
      <c r="E9" s="11" t="str">
        <f>IFERROR($C$8/SUMIFS('Job Number'!#REF!,'Job Number'!$A$2:$A$290,'Line Performance OK'!E$1,'Job Number'!$B$2:$B$290,'Line Performance OK'!$C9,'Job Number'!$E$2:$E$290,'Line Performance OK'!$A$8),"")</f>
        <v/>
      </c>
      <c r="F9" s="11">
        <v>1.02678571428571</v>
      </c>
      <c r="G9" s="11" t="str">
        <f>IFERROR($C$8/SUMIFS('Job Number'!#REF!,'Job Number'!$A$2:$A$290,'Line Performance OK'!G$1,'Job Number'!$B$2:$B$290,'Line Performance OK'!$C9,'Job Number'!$E$2:$E$290,'Line Performance OK'!$A$8),"")</f>
        <v/>
      </c>
      <c r="H9" s="11" t="str">
        <f>IFERROR($C$8/SUMIFS('Job Number'!#REF!,'Job Number'!$A$2:$A$290,'Line Performance OK'!H$1,'Job Number'!$B$2:$B$290,'Line Performance OK'!$C9,'Job Number'!$E$2:$E$290,'Line Performance OK'!$A$8),"")</f>
        <v/>
      </c>
      <c r="I9" s="11" t="str">
        <f>IFERROR($C$8/SUMIFS('Job Number'!#REF!,'Job Number'!$A$2:$A$290,'Line Performance OK'!I$1,'Job Number'!$B$2:$B$290,'Line Performance OK'!$C9,'Job Number'!$E$2:$E$290,'Line Performance OK'!$A$8),"")</f>
        <v/>
      </c>
      <c r="J9" s="11" t="str">
        <f>IFERROR($C$8/SUMIFS('Job Number'!#REF!,'Job Number'!$A$2:$A$290,'Line Performance OK'!J$1,'Job Number'!$B$2:$B$290,'Line Performance OK'!$C9,'Job Number'!$E$2:$E$290,'Line Performance OK'!$A$8),"")</f>
        <v/>
      </c>
      <c r="K9" s="11" t="str">
        <f>IFERROR($C$8/SUMIFS('Job Number'!#REF!,'Job Number'!$A$2:$A$290,'Line Performance OK'!K$1,'Job Number'!$B$2:$B$290,'Line Performance OK'!$C9,'Job Number'!$E$2:$E$290,'Line Performance OK'!$A$8),"")</f>
        <v/>
      </c>
      <c r="L9" s="11" t="str">
        <f>IFERROR($C$8/SUMIFS('Job Number'!#REF!,'Job Number'!$A$2:$A$290,'Line Performance OK'!L$1,'Job Number'!$B$2:$B$290,'Line Performance OK'!$C9,'Job Number'!$E$2:$E$290,'Line Performance OK'!$A$8),"")</f>
        <v/>
      </c>
      <c r="M9" s="11" t="str">
        <f>IFERROR($C$8/SUMIFS('Job Number'!#REF!,'Job Number'!$A$2:$A$290,'Line Performance OK'!M$1,'Job Number'!$B$2:$B$290,'Line Performance OK'!$C9,'Job Number'!$E$2:$E$290,'Line Performance OK'!$A$8),"")</f>
        <v/>
      </c>
      <c r="N9" s="11" t="str">
        <f>IFERROR($C$8/SUMIFS('Job Number'!#REF!,'Job Number'!$A$2:$A$290,'Line Performance OK'!N$1,'Job Number'!$B$2:$B$290,'Line Performance OK'!$C9,'Job Number'!$E$2:$E$290,'Line Performance OK'!$A$8),"")</f>
        <v/>
      </c>
      <c r="O9" s="11" t="str">
        <f>IFERROR($C$8/SUMIFS('Job Number'!#REF!,'Job Number'!$A$2:$A$290,'Line Performance OK'!O$1,'Job Number'!$B$2:$B$290,'Line Performance OK'!$C9,'Job Number'!$E$2:$E$290,'Line Performance OK'!$A$8),"")</f>
        <v/>
      </c>
      <c r="P9" s="11" t="str">
        <f>IFERROR($C$8/SUMIFS('Job Number'!#REF!,'Job Number'!$A$2:$A$290,'Line Performance OK'!P$1,'Job Number'!$B$2:$B$290,'Line Performance OK'!$C9,'Job Number'!$E$2:$E$290,'Line Performance OK'!$A$8),"")</f>
        <v/>
      </c>
      <c r="Q9" s="11" t="str">
        <f>IFERROR($C$8/SUMIFS('Job Number'!#REF!,'Job Number'!$A$2:$A$290,'Line Performance OK'!Q$1,'Job Number'!$B$2:$B$290,'Line Performance OK'!$C9,'Job Number'!$E$2:$E$290,'Line Performance OK'!$A$8),"")</f>
        <v/>
      </c>
      <c r="R9" s="11" t="str">
        <f>IFERROR($C$8/SUMIFS('Job Number'!#REF!,'Job Number'!$A$2:$A$290,'Line Performance OK'!R$1,'Job Number'!$B$2:$B$290,'Line Performance OK'!$C9,'Job Number'!$E$2:$E$290,'Line Performance OK'!$A$8),"")</f>
        <v/>
      </c>
      <c r="S9" s="11" t="str">
        <f>IFERROR($C$8/SUMIFS('Job Number'!#REF!,'Job Number'!$A$2:$A$290,'Line Performance OK'!S$1,'Job Number'!$B$2:$B$290,'Line Performance OK'!$C9,'Job Number'!$E$2:$E$290,'Line Performance OK'!$A$8),"")</f>
        <v/>
      </c>
      <c r="T9" s="11" t="str">
        <f>IFERROR($C$8/SUMIFS('Job Number'!#REF!,'Job Number'!$A$2:$A$290,'Line Performance OK'!T$1,'Job Number'!$B$2:$B$290,'Line Performance OK'!$C9,'Job Number'!$E$2:$E$290,'Line Performance OK'!$A$8),"")</f>
        <v/>
      </c>
      <c r="U9" s="11" t="str">
        <f>IFERROR($C$8/SUMIFS('Job Number'!#REF!,'Job Number'!$A$2:$A$290,'Line Performance OK'!U$1,'Job Number'!$B$2:$B$290,'Line Performance OK'!$C9,'Job Number'!$E$2:$E$290,'Line Performance OK'!$A$8),"")</f>
        <v/>
      </c>
      <c r="V9" s="11" t="str">
        <f>IFERROR($C$8/SUMIFS('Job Number'!#REF!,'Job Number'!$A$2:$A$290,'Line Performance OK'!V$1,'Job Number'!$B$2:$B$290,'Line Performance OK'!$C9,'Job Number'!$E$2:$E$290,'Line Performance OK'!$A$8),"")</f>
        <v/>
      </c>
      <c r="W9" s="11" t="str">
        <f>IFERROR($C$8/SUMIFS('Job Number'!#REF!,'Job Number'!$A$2:$A$290,'Line Performance OK'!W$1,'Job Number'!$B$2:$B$290,'Line Performance OK'!$C9,'Job Number'!$E$2:$E$290,'Line Performance OK'!$A$8),"")</f>
        <v/>
      </c>
      <c r="X9" s="11" t="str">
        <f>IFERROR($C$8/SUMIFS('Job Number'!#REF!,'Job Number'!$A$2:$A$290,'Line Performance OK'!X$1,'Job Number'!$B$2:$B$290,'Line Performance OK'!$C9,'Job Number'!$E$2:$E$290,'Line Performance OK'!$A$8),"")</f>
        <v/>
      </c>
      <c r="Y9" s="11" t="str">
        <f>IFERROR($C$8/SUMIFS('Job Number'!#REF!,'Job Number'!$A$2:$A$290,'Line Performance OK'!Y$1,'Job Number'!$B$2:$B$290,'Line Performance OK'!$C9,'Job Number'!$E$2:$E$290,'Line Performance OK'!$A$8),"")</f>
        <v/>
      </c>
      <c r="Z9" s="11" t="str">
        <f>IFERROR($C$8/SUMIFS('Job Number'!#REF!,'Job Number'!$A$2:$A$290,'Line Performance OK'!Z$1,'Job Number'!$B$2:$B$290,'Line Performance OK'!$C9,'Job Number'!$E$2:$E$290,'Line Performance OK'!$A$8),"")</f>
        <v/>
      </c>
      <c r="AA9" s="11" t="str">
        <f>IFERROR($C$8/SUMIFS('Job Number'!#REF!,'Job Number'!$A$2:$A$290,'Line Performance OK'!AA$1,'Job Number'!$B$2:$B$290,'Line Performance OK'!$C9,'Job Number'!$E$2:$E$290,'Line Performance OK'!$A$8),"")</f>
        <v/>
      </c>
      <c r="AB9" s="11" t="str">
        <f>IFERROR($C$8/SUMIFS('Job Number'!#REF!,'Job Number'!$A$2:$A$290,'Line Performance OK'!AB$1,'Job Number'!$B$2:$B$290,'Line Performance OK'!$C9,'Job Number'!$E$2:$E$290,'Line Performance OK'!$A$8),"")</f>
        <v/>
      </c>
      <c r="AC9" s="11" t="str">
        <f>IFERROR($C$8/SUMIFS('Job Number'!#REF!,'Job Number'!$A$2:$A$290,'Line Performance OK'!AC$1,'Job Number'!$B$2:$B$290,'Line Performance OK'!$C9,'Job Number'!$E$2:$E$290,'Line Performance OK'!$A$8),"")</f>
        <v/>
      </c>
      <c r="AD9" s="11" t="str">
        <f>IFERROR($C$8/SUMIFS('Job Number'!#REF!,'Job Number'!$A$2:$A$290,'Line Performance OK'!AD$1,'Job Number'!$B$2:$B$290,'Line Performance OK'!$C9,'Job Number'!$E$2:$E$290,'Line Performance OK'!$A$8),"")</f>
        <v/>
      </c>
      <c r="AE9" s="11" t="str">
        <f>IFERROR($C$8/SUMIFS('Job Number'!#REF!,'Job Number'!$A$2:$A$290,'Line Performance OK'!AE$1,'Job Number'!$B$2:$B$290,'Line Performance OK'!$C9,'Job Number'!$E$2:$E$290,'Line Performance OK'!$A$8),"")</f>
        <v/>
      </c>
      <c r="AF9" s="11" t="str">
        <f>IFERROR($C$8/SUMIFS('Job Number'!#REF!,'Job Number'!$A$2:$A$290,'Line Performance OK'!AF$1,'Job Number'!$B$2:$B$290,'Line Performance OK'!$C9,'Job Number'!$E$2:$E$290,'Line Performance OK'!$A$8),"")</f>
        <v/>
      </c>
      <c r="AG9" s="11" t="str">
        <f>IFERROR($C$8/SUMIFS('Job Number'!#REF!,'Job Number'!$A$2:$A$290,'Line Performance OK'!AG$1,'Job Number'!$B$2:$B$290,'Line Performance OK'!$C9,'Job Number'!$E$2:$E$290,'Line Performance OK'!$A$8),"")</f>
        <v/>
      </c>
      <c r="AH9" s="11" t="str">
        <f>IFERROR($C$8/SUMIFS('Job Number'!#REF!,'Job Number'!$A$2:$A$290,'Line Performance OK'!AH$1,'Job Number'!$B$2:$B$290,'Line Performance OK'!$C9,'Job Number'!$E$2:$E$290,'Line Performance OK'!$A$8),"")</f>
        <v/>
      </c>
    </row>
    <row r="10" customHeight="1" spans="2:34">
      <c r="B10" s="9">
        <f t="shared" si="0"/>
        <v>1.02678571428571</v>
      </c>
      <c r="C10" s="10" t="e">
        <f>'Line Output'!#REF!</f>
        <v>#REF!</v>
      </c>
      <c r="D10" s="11" t="str">
        <f>IFERROR($C$8/SUMIFS('Job Number'!#REF!,'Job Number'!$A$2:$A$290,'Line Performance OK'!D$1,'Job Number'!$B$2:$B$290,'Line Performance OK'!$C10,'Job Number'!$E$2:$E$290,'Line Performance OK'!$A$8),"")</f>
        <v/>
      </c>
      <c r="E10" s="11" t="str">
        <f>IFERROR($C$8/SUMIFS('Job Number'!#REF!,'Job Number'!$A$2:$A$290,'Line Performance OK'!E$1,'Job Number'!$B$2:$B$290,'Line Performance OK'!$C10,'Job Number'!$E$2:$E$290,'Line Performance OK'!$A$8),"")</f>
        <v/>
      </c>
      <c r="F10" s="11">
        <v>1.02678571428571</v>
      </c>
      <c r="G10" s="11" t="str">
        <f>IFERROR($C$8/SUMIFS('Job Number'!#REF!,'Job Number'!$A$2:$A$290,'Line Performance OK'!G$1,'Job Number'!$B$2:$B$290,'Line Performance OK'!$C10,'Job Number'!$E$2:$E$290,'Line Performance OK'!$A$8),"")</f>
        <v/>
      </c>
      <c r="H10" s="11" t="str">
        <f>IFERROR($C$8/SUMIFS('Job Number'!#REF!,'Job Number'!$A$2:$A$290,'Line Performance OK'!H$1,'Job Number'!$B$2:$B$290,'Line Performance OK'!$C10,'Job Number'!$E$2:$E$290,'Line Performance OK'!$A$8),"")</f>
        <v/>
      </c>
      <c r="I10" s="11" t="str">
        <f>IFERROR($C$8/SUMIFS('Job Number'!#REF!,'Job Number'!$A$2:$A$290,'Line Performance OK'!I$1,'Job Number'!$B$2:$B$290,'Line Performance OK'!$C10,'Job Number'!$E$2:$E$290,'Line Performance OK'!$A$8),"")</f>
        <v/>
      </c>
      <c r="J10" s="11" t="str">
        <f>IFERROR($C$8/SUMIFS('Job Number'!#REF!,'Job Number'!$A$2:$A$290,'Line Performance OK'!J$1,'Job Number'!$B$2:$B$290,'Line Performance OK'!$C10,'Job Number'!$E$2:$E$290,'Line Performance OK'!$A$8),"")</f>
        <v/>
      </c>
      <c r="K10" s="11" t="str">
        <f>IFERROR($C$8/SUMIFS('Job Number'!#REF!,'Job Number'!$A$2:$A$290,'Line Performance OK'!K$1,'Job Number'!$B$2:$B$290,'Line Performance OK'!$C10,'Job Number'!$E$2:$E$290,'Line Performance OK'!$A$8),"")</f>
        <v/>
      </c>
      <c r="L10" s="11" t="str">
        <f>IFERROR($C$8/SUMIFS('Job Number'!#REF!,'Job Number'!$A$2:$A$290,'Line Performance OK'!L$1,'Job Number'!$B$2:$B$290,'Line Performance OK'!$C10,'Job Number'!$E$2:$E$290,'Line Performance OK'!$A$8),"")</f>
        <v/>
      </c>
      <c r="M10" s="11" t="str">
        <f>IFERROR($C$8/SUMIFS('Job Number'!#REF!,'Job Number'!$A$2:$A$290,'Line Performance OK'!M$1,'Job Number'!$B$2:$B$290,'Line Performance OK'!$C10,'Job Number'!$E$2:$E$290,'Line Performance OK'!$A$8),"")</f>
        <v/>
      </c>
      <c r="N10" s="11" t="str">
        <f>IFERROR($C$8/SUMIFS('Job Number'!#REF!,'Job Number'!$A$2:$A$290,'Line Performance OK'!N$1,'Job Number'!$B$2:$B$290,'Line Performance OK'!$C10,'Job Number'!$E$2:$E$290,'Line Performance OK'!$A$8),"")</f>
        <v/>
      </c>
      <c r="O10" s="11" t="str">
        <f>IFERROR($C$8/SUMIFS('Job Number'!#REF!,'Job Number'!$A$2:$A$290,'Line Performance OK'!O$1,'Job Number'!$B$2:$B$290,'Line Performance OK'!$C10,'Job Number'!$E$2:$E$290,'Line Performance OK'!$A$8),"")</f>
        <v/>
      </c>
      <c r="P10" s="11" t="str">
        <f>IFERROR($C$8/SUMIFS('Job Number'!#REF!,'Job Number'!$A$2:$A$290,'Line Performance OK'!P$1,'Job Number'!$B$2:$B$290,'Line Performance OK'!$C10,'Job Number'!$E$2:$E$290,'Line Performance OK'!$A$8),"")</f>
        <v/>
      </c>
      <c r="Q10" s="11" t="str">
        <f>IFERROR($C$8/SUMIFS('Job Number'!#REF!,'Job Number'!$A$2:$A$290,'Line Performance OK'!Q$1,'Job Number'!$B$2:$B$290,'Line Performance OK'!$C10,'Job Number'!$E$2:$E$290,'Line Performance OK'!$A$8),"")</f>
        <v/>
      </c>
      <c r="R10" s="11" t="str">
        <f>IFERROR($C$8/SUMIFS('Job Number'!#REF!,'Job Number'!$A$2:$A$290,'Line Performance OK'!R$1,'Job Number'!$B$2:$B$290,'Line Performance OK'!$C10,'Job Number'!$E$2:$E$290,'Line Performance OK'!$A$8),"")</f>
        <v/>
      </c>
      <c r="S10" s="11" t="str">
        <f>IFERROR($C$8/SUMIFS('Job Number'!#REF!,'Job Number'!$A$2:$A$290,'Line Performance OK'!S$1,'Job Number'!$B$2:$B$290,'Line Performance OK'!$C10,'Job Number'!$E$2:$E$290,'Line Performance OK'!$A$8),"")</f>
        <v/>
      </c>
      <c r="T10" s="11" t="str">
        <f>IFERROR($C$8/SUMIFS('Job Number'!#REF!,'Job Number'!$A$2:$A$290,'Line Performance OK'!T$1,'Job Number'!$B$2:$B$290,'Line Performance OK'!$C10,'Job Number'!$E$2:$E$290,'Line Performance OK'!$A$8),"")</f>
        <v/>
      </c>
      <c r="U10" s="11" t="str">
        <f>IFERROR($C$8/SUMIFS('Job Number'!#REF!,'Job Number'!$A$2:$A$290,'Line Performance OK'!U$1,'Job Number'!$B$2:$B$290,'Line Performance OK'!$C10,'Job Number'!$E$2:$E$290,'Line Performance OK'!$A$8),"")</f>
        <v/>
      </c>
      <c r="V10" s="11" t="str">
        <f>IFERROR($C$8/SUMIFS('Job Number'!#REF!,'Job Number'!$A$2:$A$290,'Line Performance OK'!V$1,'Job Number'!$B$2:$B$290,'Line Performance OK'!$C10,'Job Number'!$E$2:$E$290,'Line Performance OK'!$A$8),"")</f>
        <v/>
      </c>
      <c r="W10" s="11" t="str">
        <f>IFERROR($C$8/SUMIFS('Job Number'!#REF!,'Job Number'!$A$2:$A$290,'Line Performance OK'!W$1,'Job Number'!$B$2:$B$290,'Line Performance OK'!$C10,'Job Number'!$E$2:$E$290,'Line Performance OK'!$A$8),"")</f>
        <v/>
      </c>
      <c r="X10" s="11" t="str">
        <f>IFERROR($C$8/SUMIFS('Job Number'!#REF!,'Job Number'!$A$2:$A$290,'Line Performance OK'!X$1,'Job Number'!$B$2:$B$290,'Line Performance OK'!$C10,'Job Number'!$E$2:$E$290,'Line Performance OK'!$A$8),"")</f>
        <v/>
      </c>
      <c r="Y10" s="11" t="str">
        <f>IFERROR($C$8/SUMIFS('Job Number'!#REF!,'Job Number'!$A$2:$A$290,'Line Performance OK'!Y$1,'Job Number'!$B$2:$B$290,'Line Performance OK'!$C10,'Job Number'!$E$2:$E$290,'Line Performance OK'!$A$8),"")</f>
        <v/>
      </c>
      <c r="Z10" s="11" t="str">
        <f>IFERROR($C$8/SUMIFS('Job Number'!#REF!,'Job Number'!$A$2:$A$290,'Line Performance OK'!Z$1,'Job Number'!$B$2:$B$290,'Line Performance OK'!$C10,'Job Number'!$E$2:$E$290,'Line Performance OK'!$A$8),"")</f>
        <v/>
      </c>
      <c r="AA10" s="11" t="str">
        <f>IFERROR($C$8/SUMIFS('Job Number'!#REF!,'Job Number'!$A$2:$A$290,'Line Performance OK'!AA$1,'Job Number'!$B$2:$B$290,'Line Performance OK'!$C10,'Job Number'!$E$2:$E$290,'Line Performance OK'!$A$8),"")</f>
        <v/>
      </c>
      <c r="AB10" s="11" t="str">
        <f>IFERROR($C$8/SUMIFS('Job Number'!#REF!,'Job Number'!$A$2:$A$290,'Line Performance OK'!AB$1,'Job Number'!$B$2:$B$290,'Line Performance OK'!$C10,'Job Number'!$E$2:$E$290,'Line Performance OK'!$A$8),"")</f>
        <v/>
      </c>
      <c r="AC10" s="11" t="str">
        <f>IFERROR($C$8/SUMIFS('Job Number'!#REF!,'Job Number'!$A$2:$A$290,'Line Performance OK'!AC$1,'Job Number'!$B$2:$B$290,'Line Performance OK'!$C10,'Job Number'!$E$2:$E$290,'Line Performance OK'!$A$8),"")</f>
        <v/>
      </c>
      <c r="AD10" s="11" t="str">
        <f>IFERROR($C$8/SUMIFS('Job Number'!#REF!,'Job Number'!$A$2:$A$290,'Line Performance OK'!AD$1,'Job Number'!$B$2:$B$290,'Line Performance OK'!$C10,'Job Number'!$E$2:$E$290,'Line Performance OK'!$A$8),"")</f>
        <v/>
      </c>
      <c r="AE10" s="11" t="str">
        <f>IFERROR($C$8/SUMIFS('Job Number'!#REF!,'Job Number'!$A$2:$A$290,'Line Performance OK'!AE$1,'Job Number'!$B$2:$B$290,'Line Performance OK'!$C10,'Job Number'!$E$2:$E$290,'Line Performance OK'!$A$8),"")</f>
        <v/>
      </c>
      <c r="AF10" s="11" t="str">
        <f>IFERROR($C$8/SUMIFS('Job Number'!#REF!,'Job Number'!$A$2:$A$290,'Line Performance OK'!AF$1,'Job Number'!$B$2:$B$290,'Line Performance OK'!$C10,'Job Number'!$E$2:$E$290,'Line Performance OK'!$A$8),"")</f>
        <v/>
      </c>
      <c r="AG10" s="11" t="str">
        <f>IFERROR($C$8/SUMIFS('Job Number'!#REF!,'Job Number'!$A$2:$A$290,'Line Performance OK'!AG$1,'Job Number'!$B$2:$B$290,'Line Performance OK'!$C10,'Job Number'!$E$2:$E$290,'Line Performance OK'!$A$8),"")</f>
        <v/>
      </c>
      <c r="AH10" s="11" t="str">
        <f>IFERROR($C$8/SUMIFS('Job Number'!#REF!,'Job Number'!$A$2:$A$290,'Line Performance OK'!AH$1,'Job Number'!$B$2:$B$290,'Line Performance OK'!$C10,'Job Number'!$E$2:$E$290,'Line Performance OK'!$A$8),"")</f>
        <v/>
      </c>
    </row>
    <row r="11" customHeight="1" spans="2:34">
      <c r="B11" s="9">
        <f t="shared" si="0"/>
        <v>1.02678571428571</v>
      </c>
      <c r="C11" s="10" t="e">
        <f>'Line Output'!#REF!</f>
        <v>#REF!</v>
      </c>
      <c r="D11" s="11" t="str">
        <f>IFERROR($C$8/SUMIFS('Job Number'!#REF!,'Job Number'!$A$2:$A$290,'Line Performance OK'!D$1,'Job Number'!$B$2:$B$290,'Line Performance OK'!$C11,'Job Number'!$E$2:$E$290,'Line Performance OK'!$A$8),"")</f>
        <v/>
      </c>
      <c r="E11" s="11" t="str">
        <f>IFERROR($C$8/SUMIFS('Job Number'!#REF!,'Job Number'!$A$2:$A$290,'Line Performance OK'!E$1,'Job Number'!$B$2:$B$290,'Line Performance OK'!$C11,'Job Number'!$E$2:$E$290,'Line Performance OK'!$A$8),"")</f>
        <v/>
      </c>
      <c r="F11" s="11">
        <v>1.02678571428571</v>
      </c>
      <c r="G11" s="11" t="str">
        <f>IFERROR($C$8/SUMIFS('Job Number'!#REF!,'Job Number'!$A$2:$A$290,'Line Performance OK'!G$1,'Job Number'!$B$2:$B$290,'Line Performance OK'!$C11,'Job Number'!$E$2:$E$290,'Line Performance OK'!$A$8),"")</f>
        <v/>
      </c>
      <c r="H11" s="11" t="str">
        <f>IFERROR($C$8/SUMIFS('Job Number'!#REF!,'Job Number'!$A$2:$A$290,'Line Performance OK'!H$1,'Job Number'!$B$2:$B$290,'Line Performance OK'!$C11,'Job Number'!$E$2:$E$290,'Line Performance OK'!$A$8),"")</f>
        <v/>
      </c>
      <c r="I11" s="11" t="str">
        <f>IFERROR($C$8/SUMIFS('Job Number'!#REF!,'Job Number'!$A$2:$A$290,'Line Performance OK'!I$1,'Job Number'!$B$2:$B$290,'Line Performance OK'!$C11,'Job Number'!$E$2:$E$290,'Line Performance OK'!$A$8),"")</f>
        <v/>
      </c>
      <c r="J11" s="11" t="str">
        <f>IFERROR($C$8/SUMIFS('Job Number'!#REF!,'Job Number'!$A$2:$A$290,'Line Performance OK'!J$1,'Job Number'!$B$2:$B$290,'Line Performance OK'!$C11,'Job Number'!$E$2:$E$290,'Line Performance OK'!$A$8),"")</f>
        <v/>
      </c>
      <c r="K11" s="11" t="str">
        <f>IFERROR($C$8/SUMIFS('Job Number'!#REF!,'Job Number'!$A$2:$A$290,'Line Performance OK'!K$1,'Job Number'!$B$2:$B$290,'Line Performance OK'!$C11,'Job Number'!$E$2:$E$290,'Line Performance OK'!$A$8),"")</f>
        <v/>
      </c>
      <c r="L11" s="11" t="str">
        <f>IFERROR($C$8/SUMIFS('Job Number'!#REF!,'Job Number'!$A$2:$A$290,'Line Performance OK'!L$1,'Job Number'!$B$2:$B$290,'Line Performance OK'!$C11,'Job Number'!$E$2:$E$290,'Line Performance OK'!$A$8),"")</f>
        <v/>
      </c>
      <c r="M11" s="11" t="str">
        <f>IFERROR($C$8/SUMIFS('Job Number'!#REF!,'Job Number'!$A$2:$A$290,'Line Performance OK'!M$1,'Job Number'!$B$2:$B$290,'Line Performance OK'!$C11,'Job Number'!$E$2:$E$290,'Line Performance OK'!$A$8),"")</f>
        <v/>
      </c>
      <c r="N11" s="11" t="str">
        <f>IFERROR($C$8/SUMIFS('Job Number'!#REF!,'Job Number'!$A$2:$A$290,'Line Performance OK'!N$1,'Job Number'!$B$2:$B$290,'Line Performance OK'!$C11,'Job Number'!$E$2:$E$290,'Line Performance OK'!$A$8),"")</f>
        <v/>
      </c>
      <c r="O11" s="11" t="str">
        <f>IFERROR($C$8/SUMIFS('Job Number'!#REF!,'Job Number'!$A$2:$A$290,'Line Performance OK'!O$1,'Job Number'!$B$2:$B$290,'Line Performance OK'!$C11,'Job Number'!$E$2:$E$290,'Line Performance OK'!$A$8),"")</f>
        <v/>
      </c>
      <c r="P11" s="11" t="str">
        <f>IFERROR($C$8/SUMIFS('Job Number'!#REF!,'Job Number'!$A$2:$A$290,'Line Performance OK'!P$1,'Job Number'!$B$2:$B$290,'Line Performance OK'!$C11,'Job Number'!$E$2:$E$290,'Line Performance OK'!$A$8),"")</f>
        <v/>
      </c>
      <c r="Q11" s="11" t="str">
        <f>IFERROR($C$8/SUMIFS('Job Number'!#REF!,'Job Number'!$A$2:$A$290,'Line Performance OK'!Q$1,'Job Number'!$B$2:$B$290,'Line Performance OK'!$C11,'Job Number'!$E$2:$E$290,'Line Performance OK'!$A$8),"")</f>
        <v/>
      </c>
      <c r="R11" s="11" t="str">
        <f>IFERROR($C$8/SUMIFS('Job Number'!#REF!,'Job Number'!$A$2:$A$290,'Line Performance OK'!R$1,'Job Number'!$B$2:$B$290,'Line Performance OK'!$C11,'Job Number'!$E$2:$E$290,'Line Performance OK'!$A$8),"")</f>
        <v/>
      </c>
      <c r="S11" s="11" t="str">
        <f>IFERROR($C$8/SUMIFS('Job Number'!#REF!,'Job Number'!$A$2:$A$290,'Line Performance OK'!S$1,'Job Number'!$B$2:$B$290,'Line Performance OK'!$C11,'Job Number'!$E$2:$E$290,'Line Performance OK'!$A$8),"")</f>
        <v/>
      </c>
      <c r="T11" s="11" t="str">
        <f>IFERROR($C$8/SUMIFS('Job Number'!#REF!,'Job Number'!$A$2:$A$290,'Line Performance OK'!T$1,'Job Number'!$B$2:$B$290,'Line Performance OK'!$C11,'Job Number'!$E$2:$E$290,'Line Performance OK'!$A$8),"")</f>
        <v/>
      </c>
      <c r="U11" s="11" t="str">
        <f>IFERROR($C$8/SUMIFS('Job Number'!#REF!,'Job Number'!$A$2:$A$290,'Line Performance OK'!U$1,'Job Number'!$B$2:$B$290,'Line Performance OK'!$C11,'Job Number'!$E$2:$E$290,'Line Performance OK'!$A$8),"")</f>
        <v/>
      </c>
      <c r="V11" s="11" t="str">
        <f>IFERROR($C$8/SUMIFS('Job Number'!#REF!,'Job Number'!$A$2:$A$290,'Line Performance OK'!V$1,'Job Number'!$B$2:$B$290,'Line Performance OK'!$C11,'Job Number'!$E$2:$E$290,'Line Performance OK'!$A$8),"")</f>
        <v/>
      </c>
      <c r="W11" s="11" t="str">
        <f>IFERROR($C$8/SUMIFS('Job Number'!#REF!,'Job Number'!$A$2:$A$290,'Line Performance OK'!W$1,'Job Number'!$B$2:$B$290,'Line Performance OK'!$C11,'Job Number'!$E$2:$E$290,'Line Performance OK'!$A$8),"")</f>
        <v/>
      </c>
      <c r="X11" s="11" t="str">
        <f>IFERROR($C$8/SUMIFS('Job Number'!#REF!,'Job Number'!$A$2:$A$290,'Line Performance OK'!X$1,'Job Number'!$B$2:$B$290,'Line Performance OK'!$C11,'Job Number'!$E$2:$E$290,'Line Performance OK'!$A$8),"")</f>
        <v/>
      </c>
      <c r="Y11" s="11" t="str">
        <f>IFERROR($C$8/SUMIFS('Job Number'!#REF!,'Job Number'!$A$2:$A$290,'Line Performance OK'!Y$1,'Job Number'!$B$2:$B$290,'Line Performance OK'!$C11,'Job Number'!$E$2:$E$290,'Line Performance OK'!$A$8),"")</f>
        <v/>
      </c>
      <c r="Z11" s="11" t="str">
        <f>IFERROR($C$8/SUMIFS('Job Number'!#REF!,'Job Number'!$A$2:$A$290,'Line Performance OK'!Z$1,'Job Number'!$B$2:$B$290,'Line Performance OK'!$C11,'Job Number'!$E$2:$E$290,'Line Performance OK'!$A$8),"")</f>
        <v/>
      </c>
      <c r="AA11" s="11" t="str">
        <f>IFERROR($C$8/SUMIFS('Job Number'!#REF!,'Job Number'!$A$2:$A$290,'Line Performance OK'!AA$1,'Job Number'!$B$2:$B$290,'Line Performance OK'!$C11,'Job Number'!$E$2:$E$290,'Line Performance OK'!$A$8),"")</f>
        <v/>
      </c>
      <c r="AB11" s="11" t="str">
        <f>IFERROR($C$8/SUMIFS('Job Number'!#REF!,'Job Number'!$A$2:$A$290,'Line Performance OK'!AB$1,'Job Number'!$B$2:$B$290,'Line Performance OK'!$C11,'Job Number'!$E$2:$E$290,'Line Performance OK'!$A$8),"")</f>
        <v/>
      </c>
      <c r="AC11" s="11" t="str">
        <f>IFERROR($C$8/SUMIFS('Job Number'!#REF!,'Job Number'!$A$2:$A$290,'Line Performance OK'!AC$1,'Job Number'!$B$2:$B$290,'Line Performance OK'!$C11,'Job Number'!$E$2:$E$290,'Line Performance OK'!$A$8),"")</f>
        <v/>
      </c>
      <c r="AD11" s="11" t="str">
        <f>IFERROR($C$8/SUMIFS('Job Number'!#REF!,'Job Number'!$A$2:$A$290,'Line Performance OK'!AD$1,'Job Number'!$B$2:$B$290,'Line Performance OK'!$C11,'Job Number'!$E$2:$E$290,'Line Performance OK'!$A$8),"")</f>
        <v/>
      </c>
      <c r="AE11" s="11" t="str">
        <f>IFERROR($C$8/SUMIFS('Job Number'!#REF!,'Job Number'!$A$2:$A$290,'Line Performance OK'!AE$1,'Job Number'!$B$2:$B$290,'Line Performance OK'!$C11,'Job Number'!$E$2:$E$290,'Line Performance OK'!$A$8),"")</f>
        <v/>
      </c>
      <c r="AF11" s="11" t="str">
        <f>IFERROR($C$8/SUMIFS('Job Number'!#REF!,'Job Number'!$A$2:$A$290,'Line Performance OK'!AF$1,'Job Number'!$B$2:$B$290,'Line Performance OK'!$C11,'Job Number'!$E$2:$E$290,'Line Performance OK'!$A$8),"")</f>
        <v/>
      </c>
      <c r="AG11" s="11" t="str">
        <f>IFERROR($C$8/SUMIFS('Job Number'!#REF!,'Job Number'!$A$2:$A$290,'Line Performance OK'!AG$1,'Job Number'!$B$2:$B$290,'Line Performance OK'!$C11,'Job Number'!$E$2:$E$290,'Line Performance OK'!$A$8),"")</f>
        <v/>
      </c>
      <c r="AH11" s="11" t="str">
        <f>IFERROR($C$8/SUMIFS('Job Number'!#REF!,'Job Number'!$A$2:$A$290,'Line Performance OK'!AH$1,'Job Number'!$B$2:$B$290,'Line Performance OK'!$C11,'Job Number'!$E$2:$E$290,'Line Performance OK'!$A$8),"")</f>
        <v/>
      </c>
    </row>
    <row r="12" customHeight="1" spans="2:34">
      <c r="B12" s="9">
        <f t="shared" si="0"/>
        <v>1.02678571428571</v>
      </c>
      <c r="C12" s="10" t="e">
        <f>'Line Output'!#REF!</f>
        <v>#REF!</v>
      </c>
      <c r="D12" s="11" t="str">
        <f>IFERROR($C$8/SUMIFS('Job Number'!#REF!,'Job Number'!$A$2:$A$290,'Line Performance OK'!D$1,'Job Number'!$B$2:$B$290,'Line Performance OK'!$C12,'Job Number'!$E$2:$E$290,'Line Performance OK'!$A$8),"")</f>
        <v/>
      </c>
      <c r="E12" s="11" t="str">
        <f>IFERROR($C$8/SUMIFS('Job Number'!#REF!,'Job Number'!$A$2:$A$290,'Line Performance OK'!E$1,'Job Number'!$B$2:$B$290,'Line Performance OK'!$C12,'Job Number'!$E$2:$E$290,'Line Performance OK'!$A$8),"")</f>
        <v/>
      </c>
      <c r="F12" s="11">
        <v>1.02678571428571</v>
      </c>
      <c r="G12" s="11" t="str">
        <f>IFERROR($C$8/SUMIFS('Job Number'!#REF!,'Job Number'!$A$2:$A$290,'Line Performance OK'!G$1,'Job Number'!$B$2:$B$290,'Line Performance OK'!$C12,'Job Number'!$E$2:$E$290,'Line Performance OK'!$A$8),"")</f>
        <v/>
      </c>
      <c r="H12" s="11" t="str">
        <f>IFERROR($C$8/SUMIFS('Job Number'!#REF!,'Job Number'!$A$2:$A$290,'Line Performance OK'!H$1,'Job Number'!$B$2:$B$290,'Line Performance OK'!$C12,'Job Number'!$E$2:$E$290,'Line Performance OK'!$A$8),"")</f>
        <v/>
      </c>
      <c r="I12" s="11" t="str">
        <f>IFERROR($C$8/SUMIFS('Job Number'!#REF!,'Job Number'!$A$2:$A$290,'Line Performance OK'!I$1,'Job Number'!$B$2:$B$290,'Line Performance OK'!$C12,'Job Number'!$E$2:$E$290,'Line Performance OK'!$A$8),"")</f>
        <v/>
      </c>
      <c r="J12" s="11" t="str">
        <f>IFERROR($C$8/SUMIFS('Job Number'!#REF!,'Job Number'!$A$2:$A$290,'Line Performance OK'!J$1,'Job Number'!$B$2:$B$290,'Line Performance OK'!$C12,'Job Number'!$E$2:$E$290,'Line Performance OK'!$A$8),"")</f>
        <v/>
      </c>
      <c r="K12" s="11" t="str">
        <f>IFERROR($C$8/SUMIFS('Job Number'!#REF!,'Job Number'!$A$2:$A$290,'Line Performance OK'!K$1,'Job Number'!$B$2:$B$290,'Line Performance OK'!$C12,'Job Number'!$E$2:$E$290,'Line Performance OK'!$A$8),"")</f>
        <v/>
      </c>
      <c r="L12" s="11" t="str">
        <f>IFERROR($C$8/SUMIFS('Job Number'!#REF!,'Job Number'!$A$2:$A$290,'Line Performance OK'!L$1,'Job Number'!$B$2:$B$290,'Line Performance OK'!$C12,'Job Number'!$E$2:$E$290,'Line Performance OK'!$A$8),"")</f>
        <v/>
      </c>
      <c r="M12" s="11" t="str">
        <f>IFERROR($C$8/SUMIFS('Job Number'!#REF!,'Job Number'!$A$2:$A$290,'Line Performance OK'!M$1,'Job Number'!$B$2:$B$290,'Line Performance OK'!$C12,'Job Number'!$E$2:$E$290,'Line Performance OK'!$A$8),"")</f>
        <v/>
      </c>
      <c r="N12" s="11" t="str">
        <f>IFERROR($C$8/SUMIFS('Job Number'!#REF!,'Job Number'!$A$2:$A$290,'Line Performance OK'!N$1,'Job Number'!$B$2:$B$290,'Line Performance OK'!$C12,'Job Number'!$E$2:$E$290,'Line Performance OK'!$A$8),"")</f>
        <v/>
      </c>
      <c r="O12" s="11" t="str">
        <f>IFERROR($C$8/SUMIFS('Job Number'!#REF!,'Job Number'!$A$2:$A$290,'Line Performance OK'!O$1,'Job Number'!$B$2:$B$290,'Line Performance OK'!$C12,'Job Number'!$E$2:$E$290,'Line Performance OK'!$A$8),"")</f>
        <v/>
      </c>
      <c r="P12" s="11" t="str">
        <f>IFERROR($C$8/SUMIFS('Job Number'!#REF!,'Job Number'!$A$2:$A$290,'Line Performance OK'!P$1,'Job Number'!$B$2:$B$290,'Line Performance OK'!$C12,'Job Number'!$E$2:$E$290,'Line Performance OK'!$A$8),"")</f>
        <v/>
      </c>
      <c r="Q12" s="11" t="str">
        <f>IFERROR($C$8/SUMIFS('Job Number'!#REF!,'Job Number'!$A$2:$A$290,'Line Performance OK'!Q$1,'Job Number'!$B$2:$B$290,'Line Performance OK'!$C12,'Job Number'!$E$2:$E$290,'Line Performance OK'!$A$8),"")</f>
        <v/>
      </c>
      <c r="R12" s="11" t="str">
        <f>IFERROR($C$8/SUMIFS('Job Number'!#REF!,'Job Number'!$A$2:$A$290,'Line Performance OK'!R$1,'Job Number'!$B$2:$B$290,'Line Performance OK'!$C12,'Job Number'!$E$2:$E$290,'Line Performance OK'!$A$8),"")</f>
        <v/>
      </c>
      <c r="S12" s="11" t="str">
        <f>IFERROR($C$8/SUMIFS('Job Number'!#REF!,'Job Number'!$A$2:$A$290,'Line Performance OK'!S$1,'Job Number'!$B$2:$B$290,'Line Performance OK'!$C12,'Job Number'!$E$2:$E$290,'Line Performance OK'!$A$8),"")</f>
        <v/>
      </c>
      <c r="T12" s="11" t="str">
        <f>IFERROR($C$8/SUMIFS('Job Number'!#REF!,'Job Number'!$A$2:$A$290,'Line Performance OK'!T$1,'Job Number'!$B$2:$B$290,'Line Performance OK'!$C12,'Job Number'!$E$2:$E$290,'Line Performance OK'!$A$8),"")</f>
        <v/>
      </c>
      <c r="U12" s="11" t="str">
        <f>IFERROR($C$8/SUMIFS('Job Number'!#REF!,'Job Number'!$A$2:$A$290,'Line Performance OK'!U$1,'Job Number'!$B$2:$B$290,'Line Performance OK'!$C12,'Job Number'!$E$2:$E$290,'Line Performance OK'!$A$8),"")</f>
        <v/>
      </c>
      <c r="V12" s="11" t="str">
        <f>IFERROR($C$8/SUMIFS('Job Number'!#REF!,'Job Number'!$A$2:$A$290,'Line Performance OK'!V$1,'Job Number'!$B$2:$B$290,'Line Performance OK'!$C12,'Job Number'!$E$2:$E$290,'Line Performance OK'!$A$8),"")</f>
        <v/>
      </c>
      <c r="W12" s="11" t="str">
        <f>IFERROR($C$8/SUMIFS('Job Number'!#REF!,'Job Number'!$A$2:$A$290,'Line Performance OK'!W$1,'Job Number'!$B$2:$B$290,'Line Performance OK'!$C12,'Job Number'!$E$2:$E$290,'Line Performance OK'!$A$8),"")</f>
        <v/>
      </c>
      <c r="X12" s="11" t="str">
        <f>IFERROR($C$8/SUMIFS('Job Number'!#REF!,'Job Number'!$A$2:$A$290,'Line Performance OK'!X$1,'Job Number'!$B$2:$B$290,'Line Performance OK'!$C12,'Job Number'!$E$2:$E$290,'Line Performance OK'!$A$8),"")</f>
        <v/>
      </c>
      <c r="Y12" s="11" t="str">
        <f>IFERROR($C$8/SUMIFS('Job Number'!#REF!,'Job Number'!$A$2:$A$290,'Line Performance OK'!Y$1,'Job Number'!$B$2:$B$290,'Line Performance OK'!$C12,'Job Number'!$E$2:$E$290,'Line Performance OK'!$A$8),"")</f>
        <v/>
      </c>
      <c r="Z12" s="11" t="str">
        <f>IFERROR($C$8/SUMIFS('Job Number'!#REF!,'Job Number'!$A$2:$A$290,'Line Performance OK'!Z$1,'Job Number'!$B$2:$B$290,'Line Performance OK'!$C12,'Job Number'!$E$2:$E$290,'Line Performance OK'!$A$8),"")</f>
        <v/>
      </c>
      <c r="AA12" s="11" t="str">
        <f>IFERROR($C$8/SUMIFS('Job Number'!#REF!,'Job Number'!$A$2:$A$290,'Line Performance OK'!AA$1,'Job Number'!$B$2:$B$290,'Line Performance OK'!$C12,'Job Number'!$E$2:$E$290,'Line Performance OK'!$A$8),"")</f>
        <v/>
      </c>
      <c r="AB12" s="11" t="str">
        <f>IFERROR($C$8/SUMIFS('Job Number'!#REF!,'Job Number'!$A$2:$A$290,'Line Performance OK'!AB$1,'Job Number'!$B$2:$B$290,'Line Performance OK'!$C12,'Job Number'!$E$2:$E$290,'Line Performance OK'!$A$8),"")</f>
        <v/>
      </c>
      <c r="AC12" s="11" t="str">
        <f>IFERROR($C$8/SUMIFS('Job Number'!#REF!,'Job Number'!$A$2:$A$290,'Line Performance OK'!AC$1,'Job Number'!$B$2:$B$290,'Line Performance OK'!$C12,'Job Number'!$E$2:$E$290,'Line Performance OK'!$A$8),"")</f>
        <v/>
      </c>
      <c r="AD12" s="11" t="str">
        <f>IFERROR($C$8/SUMIFS('Job Number'!#REF!,'Job Number'!$A$2:$A$290,'Line Performance OK'!AD$1,'Job Number'!$B$2:$B$290,'Line Performance OK'!$C12,'Job Number'!$E$2:$E$290,'Line Performance OK'!$A$8),"")</f>
        <v/>
      </c>
      <c r="AE12" s="11" t="str">
        <f>IFERROR($C$8/SUMIFS('Job Number'!#REF!,'Job Number'!$A$2:$A$290,'Line Performance OK'!AE$1,'Job Number'!$B$2:$B$290,'Line Performance OK'!$C12,'Job Number'!$E$2:$E$290,'Line Performance OK'!$A$8),"")</f>
        <v/>
      </c>
      <c r="AF12" s="11" t="str">
        <f>IFERROR($C$8/SUMIFS('Job Number'!#REF!,'Job Number'!$A$2:$A$290,'Line Performance OK'!AF$1,'Job Number'!$B$2:$B$290,'Line Performance OK'!$C12,'Job Number'!$E$2:$E$290,'Line Performance OK'!$A$8),"")</f>
        <v/>
      </c>
      <c r="AG12" s="11" t="str">
        <f>IFERROR($C$8/SUMIFS('Job Number'!#REF!,'Job Number'!$A$2:$A$290,'Line Performance OK'!AG$1,'Job Number'!$B$2:$B$290,'Line Performance OK'!$C12,'Job Number'!$E$2:$E$290,'Line Performance OK'!$A$8),"")</f>
        <v/>
      </c>
      <c r="AH12" s="11" t="str">
        <f>IFERROR($C$8/SUMIFS('Job Number'!#REF!,'Job Number'!$A$2:$A$290,'Line Performance OK'!AH$1,'Job Number'!$B$2:$B$290,'Line Performance OK'!$C12,'Job Number'!$E$2:$E$290,'Line Performance OK'!$A$8),"")</f>
        <v/>
      </c>
    </row>
    <row r="13" customHeight="1" spans="2:34">
      <c r="B13" s="9">
        <f t="shared" si="0"/>
        <v>1.02678571428571</v>
      </c>
      <c r="C13" s="10" t="e">
        <f>'Line Output'!#REF!</f>
        <v>#REF!</v>
      </c>
      <c r="D13" s="11" t="str">
        <f>IFERROR($C$8/SUMIFS('Job Number'!#REF!,'Job Number'!$A$2:$A$290,'Line Performance OK'!D$1,'Job Number'!$B$2:$B$290,'Line Performance OK'!$C13,'Job Number'!$E$2:$E$290,'Line Performance OK'!$A$8),"")</f>
        <v/>
      </c>
      <c r="E13" s="11" t="str">
        <f>IFERROR($C$8/SUMIFS('Job Number'!#REF!,'Job Number'!$A$2:$A$290,'Line Performance OK'!E$1,'Job Number'!$B$2:$B$290,'Line Performance OK'!$C13,'Job Number'!$E$2:$E$290,'Line Performance OK'!$A$8),"")</f>
        <v/>
      </c>
      <c r="F13" s="11">
        <v>1.02678571428571</v>
      </c>
      <c r="G13" s="11" t="str">
        <f>IFERROR($C$8/SUMIFS('Job Number'!#REF!,'Job Number'!$A$2:$A$290,'Line Performance OK'!G$1,'Job Number'!$B$2:$B$290,'Line Performance OK'!$C13,'Job Number'!$E$2:$E$290,'Line Performance OK'!$A$8),"")</f>
        <v/>
      </c>
      <c r="H13" s="11" t="str">
        <f>IFERROR($C$8/SUMIFS('Job Number'!#REF!,'Job Number'!$A$2:$A$290,'Line Performance OK'!H$1,'Job Number'!$B$2:$B$290,'Line Performance OK'!$C13,'Job Number'!$E$2:$E$290,'Line Performance OK'!$A$8),"")</f>
        <v/>
      </c>
      <c r="I13" s="11" t="str">
        <f>IFERROR($C$8/SUMIFS('Job Number'!#REF!,'Job Number'!$A$2:$A$290,'Line Performance OK'!I$1,'Job Number'!$B$2:$B$290,'Line Performance OK'!$C13,'Job Number'!$E$2:$E$290,'Line Performance OK'!$A$8),"")</f>
        <v/>
      </c>
      <c r="J13" s="11" t="str">
        <f>IFERROR($C$8/SUMIFS('Job Number'!#REF!,'Job Number'!$A$2:$A$290,'Line Performance OK'!J$1,'Job Number'!$B$2:$B$290,'Line Performance OK'!$C13,'Job Number'!$E$2:$E$290,'Line Performance OK'!$A$8),"")</f>
        <v/>
      </c>
      <c r="K13" s="11" t="str">
        <f>IFERROR($C$8/SUMIFS('Job Number'!#REF!,'Job Number'!$A$2:$A$290,'Line Performance OK'!K$1,'Job Number'!$B$2:$B$290,'Line Performance OK'!$C13,'Job Number'!$E$2:$E$290,'Line Performance OK'!$A$8),"")</f>
        <v/>
      </c>
      <c r="L13" s="11" t="str">
        <f>IFERROR($C$8/SUMIFS('Job Number'!#REF!,'Job Number'!$A$2:$A$290,'Line Performance OK'!L$1,'Job Number'!$B$2:$B$290,'Line Performance OK'!$C13,'Job Number'!$E$2:$E$290,'Line Performance OK'!$A$8),"")</f>
        <v/>
      </c>
      <c r="M13" s="11" t="str">
        <f>IFERROR($C$8/SUMIFS('Job Number'!#REF!,'Job Number'!$A$2:$A$290,'Line Performance OK'!M$1,'Job Number'!$B$2:$B$290,'Line Performance OK'!$C13,'Job Number'!$E$2:$E$290,'Line Performance OK'!$A$8),"")</f>
        <v/>
      </c>
      <c r="N13" s="11" t="str">
        <f>IFERROR($C$8/SUMIFS('Job Number'!#REF!,'Job Number'!$A$2:$A$290,'Line Performance OK'!N$1,'Job Number'!$B$2:$B$290,'Line Performance OK'!$C13,'Job Number'!$E$2:$E$290,'Line Performance OK'!$A$8),"")</f>
        <v/>
      </c>
      <c r="O13" s="11" t="str">
        <f>IFERROR($C$8/SUMIFS('Job Number'!#REF!,'Job Number'!$A$2:$A$290,'Line Performance OK'!O$1,'Job Number'!$B$2:$B$290,'Line Performance OK'!$C13,'Job Number'!$E$2:$E$290,'Line Performance OK'!$A$8),"")</f>
        <v/>
      </c>
      <c r="P13" s="11" t="str">
        <f>IFERROR($C$8/SUMIFS('Job Number'!#REF!,'Job Number'!$A$2:$A$290,'Line Performance OK'!P$1,'Job Number'!$B$2:$B$290,'Line Performance OK'!$C13,'Job Number'!$E$2:$E$290,'Line Performance OK'!$A$8),"")</f>
        <v/>
      </c>
      <c r="Q13" s="11" t="str">
        <f>IFERROR($C$8/SUMIFS('Job Number'!#REF!,'Job Number'!$A$2:$A$290,'Line Performance OK'!Q$1,'Job Number'!$B$2:$B$290,'Line Performance OK'!$C13,'Job Number'!$E$2:$E$290,'Line Performance OK'!$A$8),"")</f>
        <v/>
      </c>
      <c r="R13" s="11" t="str">
        <f>IFERROR($C$8/SUMIFS('Job Number'!#REF!,'Job Number'!$A$2:$A$290,'Line Performance OK'!R$1,'Job Number'!$B$2:$B$290,'Line Performance OK'!$C13,'Job Number'!$E$2:$E$290,'Line Performance OK'!$A$8),"")</f>
        <v/>
      </c>
      <c r="S13" s="11" t="str">
        <f>IFERROR($C$8/SUMIFS('Job Number'!#REF!,'Job Number'!$A$2:$A$290,'Line Performance OK'!S$1,'Job Number'!$B$2:$B$290,'Line Performance OK'!$C13,'Job Number'!$E$2:$E$290,'Line Performance OK'!$A$8),"")</f>
        <v/>
      </c>
      <c r="T13" s="11" t="str">
        <f>IFERROR($C$8/SUMIFS('Job Number'!#REF!,'Job Number'!$A$2:$A$290,'Line Performance OK'!T$1,'Job Number'!$B$2:$B$290,'Line Performance OK'!$C13,'Job Number'!$E$2:$E$290,'Line Performance OK'!$A$8),"")</f>
        <v/>
      </c>
      <c r="U13" s="11" t="str">
        <f>IFERROR($C$8/SUMIFS('Job Number'!#REF!,'Job Number'!$A$2:$A$290,'Line Performance OK'!U$1,'Job Number'!$B$2:$B$290,'Line Performance OK'!$C13,'Job Number'!$E$2:$E$290,'Line Performance OK'!$A$8),"")</f>
        <v/>
      </c>
      <c r="V13" s="11" t="str">
        <f>IFERROR($C$8/SUMIFS('Job Number'!#REF!,'Job Number'!$A$2:$A$290,'Line Performance OK'!V$1,'Job Number'!$B$2:$B$290,'Line Performance OK'!$C13,'Job Number'!$E$2:$E$290,'Line Performance OK'!$A$8),"")</f>
        <v/>
      </c>
      <c r="W13" s="11" t="str">
        <f>IFERROR($C$8/SUMIFS('Job Number'!#REF!,'Job Number'!$A$2:$A$290,'Line Performance OK'!W$1,'Job Number'!$B$2:$B$290,'Line Performance OK'!$C13,'Job Number'!$E$2:$E$290,'Line Performance OK'!$A$8),"")</f>
        <v/>
      </c>
      <c r="X13" s="11" t="str">
        <f>IFERROR($C$8/SUMIFS('Job Number'!#REF!,'Job Number'!$A$2:$A$290,'Line Performance OK'!X$1,'Job Number'!$B$2:$B$290,'Line Performance OK'!$C13,'Job Number'!$E$2:$E$290,'Line Performance OK'!$A$8),"")</f>
        <v/>
      </c>
      <c r="Y13" s="11" t="str">
        <f>IFERROR($C$8/SUMIFS('Job Number'!#REF!,'Job Number'!$A$2:$A$290,'Line Performance OK'!Y$1,'Job Number'!$B$2:$B$290,'Line Performance OK'!$C13,'Job Number'!$E$2:$E$290,'Line Performance OK'!$A$8),"")</f>
        <v/>
      </c>
      <c r="Z13" s="11" t="str">
        <f>IFERROR($C$8/SUMIFS('Job Number'!#REF!,'Job Number'!$A$2:$A$290,'Line Performance OK'!Z$1,'Job Number'!$B$2:$B$290,'Line Performance OK'!$C13,'Job Number'!$E$2:$E$290,'Line Performance OK'!$A$8),"")</f>
        <v/>
      </c>
      <c r="AA13" s="11" t="str">
        <f>IFERROR($C$8/SUMIFS('Job Number'!#REF!,'Job Number'!$A$2:$A$290,'Line Performance OK'!AA$1,'Job Number'!$B$2:$B$290,'Line Performance OK'!$C13,'Job Number'!$E$2:$E$290,'Line Performance OK'!$A$8),"")</f>
        <v/>
      </c>
      <c r="AB13" s="11" t="str">
        <f>IFERROR($C$8/SUMIFS('Job Number'!#REF!,'Job Number'!$A$2:$A$290,'Line Performance OK'!AB$1,'Job Number'!$B$2:$B$290,'Line Performance OK'!$C13,'Job Number'!$E$2:$E$290,'Line Performance OK'!$A$8),"")</f>
        <v/>
      </c>
      <c r="AC13" s="11" t="str">
        <f>IFERROR($C$8/SUMIFS('Job Number'!#REF!,'Job Number'!$A$2:$A$290,'Line Performance OK'!AC$1,'Job Number'!$B$2:$B$290,'Line Performance OK'!$C13,'Job Number'!$E$2:$E$290,'Line Performance OK'!$A$8),"")</f>
        <v/>
      </c>
      <c r="AD13" s="11" t="str">
        <f>IFERROR($C$8/SUMIFS('Job Number'!#REF!,'Job Number'!$A$2:$A$290,'Line Performance OK'!AD$1,'Job Number'!$B$2:$B$290,'Line Performance OK'!$C13,'Job Number'!$E$2:$E$290,'Line Performance OK'!$A$8),"")</f>
        <v/>
      </c>
      <c r="AE13" s="11" t="str">
        <f>IFERROR($C$8/SUMIFS('Job Number'!#REF!,'Job Number'!$A$2:$A$290,'Line Performance OK'!AE$1,'Job Number'!$B$2:$B$290,'Line Performance OK'!$C13,'Job Number'!$E$2:$E$290,'Line Performance OK'!$A$8),"")</f>
        <v/>
      </c>
      <c r="AF13" s="11" t="str">
        <f>IFERROR($C$8/SUMIFS('Job Number'!#REF!,'Job Number'!$A$2:$A$290,'Line Performance OK'!AF$1,'Job Number'!$B$2:$B$290,'Line Performance OK'!$C13,'Job Number'!$E$2:$E$290,'Line Performance OK'!$A$8),"")</f>
        <v/>
      </c>
      <c r="AG13" s="11" t="str">
        <f>IFERROR($C$8/SUMIFS('Job Number'!#REF!,'Job Number'!$A$2:$A$290,'Line Performance OK'!AG$1,'Job Number'!$B$2:$B$290,'Line Performance OK'!$C13,'Job Number'!$E$2:$E$290,'Line Performance OK'!$A$8),"")</f>
        <v/>
      </c>
      <c r="AH13" s="11" t="str">
        <f>IFERROR($C$8/SUMIFS('Job Number'!#REF!,'Job Number'!$A$2:$A$290,'Line Performance OK'!AH$1,'Job Number'!$B$2:$B$290,'Line Performance OK'!$C13,'Job Number'!$E$2:$E$290,'Line Performance OK'!$A$8),"")</f>
        <v/>
      </c>
    </row>
    <row r="14" customHeight="1" spans="2:34">
      <c r="B14" s="9">
        <f t="shared" si="0"/>
        <v>1.02678571428571</v>
      </c>
      <c r="C14" s="10" t="e">
        <f>'Line Output'!#REF!</f>
        <v>#REF!</v>
      </c>
      <c r="D14" s="11" t="str">
        <f>IFERROR($C$8/SUMIFS('Job Number'!#REF!,'Job Number'!$A$2:$A$290,'Line Performance OK'!D$1,'Job Number'!$B$2:$B$290,'Line Performance OK'!$C14,'Job Number'!$E$2:$E$290,'Line Performance OK'!$A$8),"")</f>
        <v/>
      </c>
      <c r="E14" s="11" t="str">
        <f>IFERROR($C$8/SUMIFS('Job Number'!#REF!,'Job Number'!$A$2:$A$290,'Line Performance OK'!E$1,'Job Number'!$B$2:$B$290,'Line Performance OK'!$C14,'Job Number'!$E$2:$E$290,'Line Performance OK'!$A$8),"")</f>
        <v/>
      </c>
      <c r="F14" s="11">
        <v>1.02678571428571</v>
      </c>
      <c r="G14" s="11" t="str">
        <f>IFERROR($C$8/SUMIFS('Job Number'!#REF!,'Job Number'!$A$2:$A$290,'Line Performance OK'!G$1,'Job Number'!$B$2:$B$290,'Line Performance OK'!$C14,'Job Number'!$E$2:$E$290,'Line Performance OK'!$A$8),"")</f>
        <v/>
      </c>
      <c r="H14" s="11" t="str">
        <f>IFERROR($C$8/SUMIFS('Job Number'!#REF!,'Job Number'!$A$2:$A$290,'Line Performance OK'!H$1,'Job Number'!$B$2:$B$290,'Line Performance OK'!$C14,'Job Number'!$E$2:$E$290,'Line Performance OK'!$A$8),"")</f>
        <v/>
      </c>
      <c r="I14" s="11" t="str">
        <f>IFERROR($C$8/SUMIFS('Job Number'!#REF!,'Job Number'!$A$2:$A$290,'Line Performance OK'!I$1,'Job Number'!$B$2:$B$290,'Line Performance OK'!$C14,'Job Number'!$E$2:$E$290,'Line Performance OK'!$A$8),"")</f>
        <v/>
      </c>
      <c r="J14" s="11" t="str">
        <f>IFERROR($C$8/SUMIFS('Job Number'!#REF!,'Job Number'!$A$2:$A$290,'Line Performance OK'!J$1,'Job Number'!$B$2:$B$290,'Line Performance OK'!$C14,'Job Number'!$E$2:$E$290,'Line Performance OK'!$A$8),"")</f>
        <v/>
      </c>
      <c r="K14" s="11" t="str">
        <f>IFERROR($C$8/SUMIFS('Job Number'!#REF!,'Job Number'!$A$2:$A$290,'Line Performance OK'!K$1,'Job Number'!$B$2:$B$290,'Line Performance OK'!$C14,'Job Number'!$E$2:$E$290,'Line Performance OK'!$A$8),"")</f>
        <v/>
      </c>
      <c r="L14" s="11" t="str">
        <f>IFERROR($C$8/SUMIFS('Job Number'!#REF!,'Job Number'!$A$2:$A$290,'Line Performance OK'!L$1,'Job Number'!$B$2:$B$290,'Line Performance OK'!$C14,'Job Number'!$E$2:$E$290,'Line Performance OK'!$A$8),"")</f>
        <v/>
      </c>
      <c r="M14" s="11" t="str">
        <f>IFERROR($C$8/SUMIFS('Job Number'!#REF!,'Job Number'!$A$2:$A$290,'Line Performance OK'!M$1,'Job Number'!$B$2:$B$290,'Line Performance OK'!$C14,'Job Number'!$E$2:$E$290,'Line Performance OK'!$A$8),"")</f>
        <v/>
      </c>
      <c r="N14" s="11" t="str">
        <f>IFERROR($C$8/SUMIFS('Job Number'!#REF!,'Job Number'!$A$2:$A$290,'Line Performance OK'!N$1,'Job Number'!$B$2:$B$290,'Line Performance OK'!$C14,'Job Number'!$E$2:$E$290,'Line Performance OK'!$A$8),"")</f>
        <v/>
      </c>
      <c r="O14" s="11" t="str">
        <f>IFERROR($C$8/SUMIFS('Job Number'!#REF!,'Job Number'!$A$2:$A$290,'Line Performance OK'!O$1,'Job Number'!$B$2:$B$290,'Line Performance OK'!$C14,'Job Number'!$E$2:$E$290,'Line Performance OK'!$A$8),"")</f>
        <v/>
      </c>
      <c r="P14" s="11" t="str">
        <f>IFERROR($C$8/SUMIFS('Job Number'!#REF!,'Job Number'!$A$2:$A$290,'Line Performance OK'!P$1,'Job Number'!$B$2:$B$290,'Line Performance OK'!$C14,'Job Number'!$E$2:$E$290,'Line Performance OK'!$A$8),"")</f>
        <v/>
      </c>
      <c r="Q14" s="11" t="str">
        <f>IFERROR($C$8/SUMIFS('Job Number'!#REF!,'Job Number'!$A$2:$A$290,'Line Performance OK'!Q$1,'Job Number'!$B$2:$B$290,'Line Performance OK'!$C14,'Job Number'!$E$2:$E$290,'Line Performance OK'!$A$8),"")</f>
        <v/>
      </c>
      <c r="R14" s="11" t="str">
        <f>IFERROR($C$8/SUMIFS('Job Number'!#REF!,'Job Number'!$A$2:$A$290,'Line Performance OK'!R$1,'Job Number'!$B$2:$B$290,'Line Performance OK'!$C14,'Job Number'!$E$2:$E$290,'Line Performance OK'!$A$8),"")</f>
        <v/>
      </c>
      <c r="S14" s="11" t="str">
        <f>IFERROR($C$8/SUMIFS('Job Number'!#REF!,'Job Number'!$A$2:$A$290,'Line Performance OK'!S$1,'Job Number'!$B$2:$B$290,'Line Performance OK'!$C14,'Job Number'!$E$2:$E$290,'Line Performance OK'!$A$8),"")</f>
        <v/>
      </c>
      <c r="T14" s="11" t="str">
        <f>IFERROR($C$8/SUMIFS('Job Number'!#REF!,'Job Number'!$A$2:$A$290,'Line Performance OK'!T$1,'Job Number'!$B$2:$B$290,'Line Performance OK'!$C14,'Job Number'!$E$2:$E$290,'Line Performance OK'!$A$8),"")</f>
        <v/>
      </c>
      <c r="U14" s="11" t="str">
        <f>IFERROR($C$8/SUMIFS('Job Number'!#REF!,'Job Number'!$A$2:$A$290,'Line Performance OK'!U$1,'Job Number'!$B$2:$B$290,'Line Performance OK'!$C14,'Job Number'!$E$2:$E$290,'Line Performance OK'!$A$8),"")</f>
        <v/>
      </c>
      <c r="V14" s="11" t="str">
        <f>IFERROR($C$8/SUMIFS('Job Number'!#REF!,'Job Number'!$A$2:$A$290,'Line Performance OK'!V$1,'Job Number'!$B$2:$B$290,'Line Performance OK'!$C14,'Job Number'!$E$2:$E$290,'Line Performance OK'!$A$8),"")</f>
        <v/>
      </c>
      <c r="W14" s="11" t="str">
        <f>IFERROR($C$8/SUMIFS('Job Number'!#REF!,'Job Number'!$A$2:$A$290,'Line Performance OK'!W$1,'Job Number'!$B$2:$B$290,'Line Performance OK'!$C14,'Job Number'!$E$2:$E$290,'Line Performance OK'!$A$8),"")</f>
        <v/>
      </c>
      <c r="X14" s="11" t="str">
        <f>IFERROR($C$8/SUMIFS('Job Number'!#REF!,'Job Number'!$A$2:$A$290,'Line Performance OK'!X$1,'Job Number'!$B$2:$B$290,'Line Performance OK'!$C14,'Job Number'!$E$2:$E$290,'Line Performance OK'!$A$8),"")</f>
        <v/>
      </c>
      <c r="Y14" s="11" t="str">
        <f>IFERROR($C$8/SUMIFS('Job Number'!#REF!,'Job Number'!$A$2:$A$290,'Line Performance OK'!Y$1,'Job Number'!$B$2:$B$290,'Line Performance OK'!$C14,'Job Number'!$E$2:$E$290,'Line Performance OK'!$A$8),"")</f>
        <v/>
      </c>
      <c r="Z14" s="11" t="str">
        <f>IFERROR($C$8/SUMIFS('Job Number'!#REF!,'Job Number'!$A$2:$A$290,'Line Performance OK'!Z$1,'Job Number'!$B$2:$B$290,'Line Performance OK'!$C14,'Job Number'!$E$2:$E$290,'Line Performance OK'!$A$8),"")</f>
        <v/>
      </c>
      <c r="AA14" s="11" t="str">
        <f>IFERROR($C$8/SUMIFS('Job Number'!#REF!,'Job Number'!$A$2:$A$290,'Line Performance OK'!AA$1,'Job Number'!$B$2:$B$290,'Line Performance OK'!$C14,'Job Number'!$E$2:$E$290,'Line Performance OK'!$A$8),"")</f>
        <v/>
      </c>
      <c r="AB14" s="11" t="str">
        <f>IFERROR($C$8/SUMIFS('Job Number'!#REF!,'Job Number'!$A$2:$A$290,'Line Performance OK'!AB$1,'Job Number'!$B$2:$B$290,'Line Performance OK'!$C14,'Job Number'!$E$2:$E$290,'Line Performance OK'!$A$8),"")</f>
        <v/>
      </c>
      <c r="AC14" s="11" t="str">
        <f>IFERROR($C$8/SUMIFS('Job Number'!#REF!,'Job Number'!$A$2:$A$290,'Line Performance OK'!AC$1,'Job Number'!$B$2:$B$290,'Line Performance OK'!$C14,'Job Number'!$E$2:$E$290,'Line Performance OK'!$A$8),"")</f>
        <v/>
      </c>
      <c r="AD14" s="11" t="str">
        <f>IFERROR($C$8/SUMIFS('Job Number'!#REF!,'Job Number'!$A$2:$A$290,'Line Performance OK'!AD$1,'Job Number'!$B$2:$B$290,'Line Performance OK'!$C14,'Job Number'!$E$2:$E$290,'Line Performance OK'!$A$8),"")</f>
        <v/>
      </c>
      <c r="AE14" s="11" t="str">
        <f>IFERROR($C$8/SUMIFS('Job Number'!#REF!,'Job Number'!$A$2:$A$290,'Line Performance OK'!AE$1,'Job Number'!$B$2:$B$290,'Line Performance OK'!$C14,'Job Number'!$E$2:$E$290,'Line Performance OK'!$A$8),"")</f>
        <v/>
      </c>
      <c r="AF14" s="11" t="str">
        <f>IFERROR($C$8/SUMIFS('Job Number'!#REF!,'Job Number'!$A$2:$A$290,'Line Performance OK'!AF$1,'Job Number'!$B$2:$B$290,'Line Performance OK'!$C14,'Job Number'!$E$2:$E$290,'Line Performance OK'!$A$8),"")</f>
        <v/>
      </c>
      <c r="AG14" s="11" t="str">
        <f>IFERROR($C$8/SUMIFS('Job Number'!#REF!,'Job Number'!$A$2:$A$290,'Line Performance OK'!AG$1,'Job Number'!$B$2:$B$290,'Line Performance OK'!$C14,'Job Number'!$E$2:$E$290,'Line Performance OK'!$A$8),"")</f>
        <v/>
      </c>
      <c r="AH14" s="11" t="str">
        <f>IFERROR($C$8/SUMIFS('Job Number'!#REF!,'Job Number'!$A$2:$A$290,'Line Performance OK'!AH$1,'Job Number'!$B$2:$B$290,'Line Performance OK'!$C14,'Job Number'!$E$2:$E$290,'Line Performance OK'!$A$8),"")</f>
        <v/>
      </c>
    </row>
    <row r="15" customHeight="1" spans="2:34">
      <c r="B15" s="9">
        <f t="shared" si="0"/>
        <v>1.02678571428571</v>
      </c>
      <c r="C15" s="10" t="e">
        <f>'Line Output'!#REF!</f>
        <v>#REF!</v>
      </c>
      <c r="D15" s="11" t="str">
        <f>IFERROR($C$8/SUMIFS('Job Number'!#REF!,'Job Number'!$A$2:$A$290,'Line Performance OK'!D$1,'Job Number'!$B$2:$B$290,'Line Performance OK'!$C15,'Job Number'!$E$2:$E$290,'Line Performance OK'!$A$8),"")</f>
        <v/>
      </c>
      <c r="E15" s="11" t="str">
        <f>IFERROR($C$8/SUMIFS('Job Number'!#REF!,'Job Number'!$A$2:$A$290,'Line Performance OK'!E$1,'Job Number'!$B$2:$B$290,'Line Performance OK'!$C15,'Job Number'!$E$2:$E$290,'Line Performance OK'!$A$8),"")</f>
        <v/>
      </c>
      <c r="F15" s="11">
        <v>1.02678571428571</v>
      </c>
      <c r="G15" s="11" t="str">
        <f>IFERROR($C$8/SUMIFS('Job Number'!#REF!,'Job Number'!$A$2:$A$290,'Line Performance OK'!G$1,'Job Number'!$B$2:$B$290,'Line Performance OK'!$C15,'Job Number'!$E$2:$E$290,'Line Performance OK'!$A$8),"")</f>
        <v/>
      </c>
      <c r="H15" s="11" t="str">
        <f>IFERROR($C$8/SUMIFS('Job Number'!#REF!,'Job Number'!$A$2:$A$290,'Line Performance OK'!H$1,'Job Number'!$B$2:$B$290,'Line Performance OK'!$C15,'Job Number'!$E$2:$E$290,'Line Performance OK'!$A$8),"")</f>
        <v/>
      </c>
      <c r="I15" s="11" t="str">
        <f>IFERROR($C$8/SUMIFS('Job Number'!#REF!,'Job Number'!$A$2:$A$290,'Line Performance OK'!I$1,'Job Number'!$B$2:$B$290,'Line Performance OK'!$C15,'Job Number'!$E$2:$E$290,'Line Performance OK'!$A$8),"")</f>
        <v/>
      </c>
      <c r="J15" s="11" t="str">
        <f>IFERROR($C$8/SUMIFS('Job Number'!#REF!,'Job Number'!$A$2:$A$290,'Line Performance OK'!J$1,'Job Number'!$B$2:$B$290,'Line Performance OK'!$C15,'Job Number'!$E$2:$E$290,'Line Performance OK'!$A$8),"")</f>
        <v/>
      </c>
      <c r="K15" s="11" t="str">
        <f>IFERROR($C$8/SUMIFS('Job Number'!#REF!,'Job Number'!$A$2:$A$290,'Line Performance OK'!K$1,'Job Number'!$B$2:$B$290,'Line Performance OK'!$C15,'Job Number'!$E$2:$E$290,'Line Performance OK'!$A$8),"")</f>
        <v/>
      </c>
      <c r="L15" s="11" t="str">
        <f>IFERROR($C$8/SUMIFS('Job Number'!#REF!,'Job Number'!$A$2:$A$290,'Line Performance OK'!L$1,'Job Number'!$B$2:$B$290,'Line Performance OK'!$C15,'Job Number'!$E$2:$E$290,'Line Performance OK'!$A$8),"")</f>
        <v/>
      </c>
      <c r="M15" s="11" t="str">
        <f>IFERROR($C$8/SUMIFS('Job Number'!#REF!,'Job Number'!$A$2:$A$290,'Line Performance OK'!M$1,'Job Number'!$B$2:$B$290,'Line Performance OK'!$C15,'Job Number'!$E$2:$E$290,'Line Performance OK'!$A$8),"")</f>
        <v/>
      </c>
      <c r="N15" s="11" t="str">
        <f>IFERROR($C$8/SUMIFS('Job Number'!#REF!,'Job Number'!$A$2:$A$290,'Line Performance OK'!N$1,'Job Number'!$B$2:$B$290,'Line Performance OK'!$C15,'Job Number'!$E$2:$E$290,'Line Performance OK'!$A$8),"")</f>
        <v/>
      </c>
      <c r="O15" s="11" t="str">
        <f>IFERROR($C$8/SUMIFS('Job Number'!#REF!,'Job Number'!$A$2:$A$290,'Line Performance OK'!O$1,'Job Number'!$B$2:$B$290,'Line Performance OK'!$C15,'Job Number'!$E$2:$E$290,'Line Performance OK'!$A$8),"")</f>
        <v/>
      </c>
      <c r="P15" s="11" t="str">
        <f>IFERROR($C$8/SUMIFS('Job Number'!#REF!,'Job Number'!$A$2:$A$290,'Line Performance OK'!P$1,'Job Number'!$B$2:$B$290,'Line Performance OK'!$C15,'Job Number'!$E$2:$E$290,'Line Performance OK'!$A$8),"")</f>
        <v/>
      </c>
      <c r="Q15" s="11" t="str">
        <f>IFERROR($C$8/SUMIFS('Job Number'!#REF!,'Job Number'!$A$2:$A$290,'Line Performance OK'!Q$1,'Job Number'!$B$2:$B$290,'Line Performance OK'!$C15,'Job Number'!$E$2:$E$290,'Line Performance OK'!$A$8),"")</f>
        <v/>
      </c>
      <c r="R15" s="11" t="str">
        <f>IFERROR($C$8/SUMIFS('Job Number'!#REF!,'Job Number'!$A$2:$A$290,'Line Performance OK'!R$1,'Job Number'!$B$2:$B$290,'Line Performance OK'!$C15,'Job Number'!$E$2:$E$290,'Line Performance OK'!$A$8),"")</f>
        <v/>
      </c>
      <c r="S15" s="11" t="str">
        <f>IFERROR($C$8/SUMIFS('Job Number'!#REF!,'Job Number'!$A$2:$A$290,'Line Performance OK'!S$1,'Job Number'!$B$2:$B$290,'Line Performance OK'!$C15,'Job Number'!$E$2:$E$290,'Line Performance OK'!$A$8),"")</f>
        <v/>
      </c>
      <c r="T15" s="11" t="str">
        <f>IFERROR($C$8/SUMIFS('Job Number'!#REF!,'Job Number'!$A$2:$A$290,'Line Performance OK'!T$1,'Job Number'!$B$2:$B$290,'Line Performance OK'!$C15,'Job Number'!$E$2:$E$290,'Line Performance OK'!$A$8),"")</f>
        <v/>
      </c>
      <c r="U15" s="11" t="str">
        <f>IFERROR($C$8/SUMIFS('Job Number'!#REF!,'Job Number'!$A$2:$A$290,'Line Performance OK'!U$1,'Job Number'!$B$2:$B$290,'Line Performance OK'!$C15,'Job Number'!$E$2:$E$290,'Line Performance OK'!$A$8),"")</f>
        <v/>
      </c>
      <c r="V15" s="11" t="str">
        <f>IFERROR($C$8/SUMIFS('Job Number'!#REF!,'Job Number'!$A$2:$A$290,'Line Performance OK'!V$1,'Job Number'!$B$2:$B$290,'Line Performance OK'!$C15,'Job Number'!$E$2:$E$290,'Line Performance OK'!$A$8),"")</f>
        <v/>
      </c>
      <c r="W15" s="11" t="str">
        <f>IFERROR($C$8/SUMIFS('Job Number'!#REF!,'Job Number'!$A$2:$A$290,'Line Performance OK'!W$1,'Job Number'!$B$2:$B$290,'Line Performance OK'!$C15,'Job Number'!$E$2:$E$290,'Line Performance OK'!$A$8),"")</f>
        <v/>
      </c>
      <c r="X15" s="11" t="str">
        <f>IFERROR($C$8/SUMIFS('Job Number'!#REF!,'Job Number'!$A$2:$A$290,'Line Performance OK'!X$1,'Job Number'!$B$2:$B$290,'Line Performance OK'!$C15,'Job Number'!$E$2:$E$290,'Line Performance OK'!$A$8),"")</f>
        <v/>
      </c>
      <c r="Y15" s="11" t="str">
        <f>IFERROR($C$8/SUMIFS('Job Number'!#REF!,'Job Number'!$A$2:$A$290,'Line Performance OK'!Y$1,'Job Number'!$B$2:$B$290,'Line Performance OK'!$C15,'Job Number'!$E$2:$E$290,'Line Performance OK'!$A$8),"")</f>
        <v/>
      </c>
      <c r="Z15" s="11" t="str">
        <f>IFERROR($C$8/SUMIFS('Job Number'!#REF!,'Job Number'!$A$2:$A$290,'Line Performance OK'!Z$1,'Job Number'!$B$2:$B$290,'Line Performance OK'!$C15,'Job Number'!$E$2:$E$290,'Line Performance OK'!$A$8),"")</f>
        <v/>
      </c>
      <c r="AA15" s="11" t="str">
        <f>IFERROR($C$8/SUMIFS('Job Number'!#REF!,'Job Number'!$A$2:$A$290,'Line Performance OK'!AA$1,'Job Number'!$B$2:$B$290,'Line Performance OK'!$C15,'Job Number'!$E$2:$E$290,'Line Performance OK'!$A$8),"")</f>
        <v/>
      </c>
      <c r="AB15" s="11" t="str">
        <f>IFERROR($C$8/SUMIFS('Job Number'!#REF!,'Job Number'!$A$2:$A$290,'Line Performance OK'!AB$1,'Job Number'!$B$2:$B$290,'Line Performance OK'!$C15,'Job Number'!$E$2:$E$290,'Line Performance OK'!$A$8),"")</f>
        <v/>
      </c>
      <c r="AC15" s="11" t="str">
        <f>IFERROR($C$8/SUMIFS('Job Number'!#REF!,'Job Number'!$A$2:$A$290,'Line Performance OK'!AC$1,'Job Number'!$B$2:$B$290,'Line Performance OK'!$C15,'Job Number'!$E$2:$E$290,'Line Performance OK'!$A$8),"")</f>
        <v/>
      </c>
      <c r="AD15" s="11" t="str">
        <f>IFERROR($C$8/SUMIFS('Job Number'!#REF!,'Job Number'!$A$2:$A$290,'Line Performance OK'!AD$1,'Job Number'!$B$2:$B$290,'Line Performance OK'!$C15,'Job Number'!$E$2:$E$290,'Line Performance OK'!$A$8),"")</f>
        <v/>
      </c>
      <c r="AE15" s="11" t="str">
        <f>IFERROR($C$8/SUMIFS('Job Number'!#REF!,'Job Number'!$A$2:$A$290,'Line Performance OK'!AE$1,'Job Number'!$B$2:$B$290,'Line Performance OK'!$C15,'Job Number'!$E$2:$E$290,'Line Performance OK'!$A$8),"")</f>
        <v/>
      </c>
      <c r="AF15" s="11" t="str">
        <f>IFERROR($C$8/SUMIFS('Job Number'!#REF!,'Job Number'!$A$2:$A$290,'Line Performance OK'!AF$1,'Job Number'!$B$2:$B$290,'Line Performance OK'!$C15,'Job Number'!$E$2:$E$290,'Line Performance OK'!$A$8),"")</f>
        <v/>
      </c>
      <c r="AG15" s="11" t="str">
        <f>IFERROR($C$8/SUMIFS('Job Number'!#REF!,'Job Number'!$A$2:$A$290,'Line Performance OK'!AG$1,'Job Number'!$B$2:$B$290,'Line Performance OK'!$C15,'Job Number'!$E$2:$E$290,'Line Performance OK'!$A$8),"")</f>
        <v/>
      </c>
      <c r="AH15" s="11" t="str">
        <f>IFERROR($C$8/SUMIFS('Job Number'!#REF!,'Job Number'!$A$2:$A$290,'Line Performance OK'!AH$1,'Job Number'!$B$2:$B$290,'Line Performance OK'!$C15,'Job Number'!$E$2:$E$290,'Line Performance OK'!$A$8),"")</f>
        <v/>
      </c>
    </row>
    <row r="16" customHeight="1" spans="2:34">
      <c r="B16" s="9">
        <f t="shared" si="0"/>
        <v>1.02678571428571</v>
      </c>
      <c r="C16" s="10" t="e">
        <f>'Line Output'!#REF!</f>
        <v>#REF!</v>
      </c>
      <c r="D16" s="11" t="str">
        <f>IFERROR($C$8/SUMIFS('Job Number'!#REF!,'Job Number'!$A$2:$A$290,'Line Performance OK'!D$1,'Job Number'!$B$2:$B$290,'Line Performance OK'!$C16,'Job Number'!$E$2:$E$290,'Line Performance OK'!$A$8),"")</f>
        <v/>
      </c>
      <c r="E16" s="11" t="str">
        <f>IFERROR($C$8/SUMIFS('Job Number'!#REF!,'Job Number'!$A$2:$A$290,'Line Performance OK'!E$1,'Job Number'!$B$2:$B$290,'Line Performance OK'!$C16,'Job Number'!$E$2:$E$290,'Line Performance OK'!$A$8),"")</f>
        <v/>
      </c>
      <c r="F16" s="11">
        <v>1.02678571428571</v>
      </c>
      <c r="G16" s="11" t="str">
        <f>IFERROR($C$8/SUMIFS('Job Number'!#REF!,'Job Number'!$A$2:$A$290,'Line Performance OK'!G$1,'Job Number'!$B$2:$B$290,'Line Performance OK'!$C16,'Job Number'!$E$2:$E$290,'Line Performance OK'!$A$8),"")</f>
        <v/>
      </c>
      <c r="H16" s="11" t="str">
        <f>IFERROR($C$8/SUMIFS('Job Number'!#REF!,'Job Number'!$A$2:$A$290,'Line Performance OK'!H$1,'Job Number'!$B$2:$B$290,'Line Performance OK'!$C16,'Job Number'!$E$2:$E$290,'Line Performance OK'!$A$8),"")</f>
        <v/>
      </c>
      <c r="I16" s="11" t="str">
        <f>IFERROR($C$8/SUMIFS('Job Number'!#REF!,'Job Number'!$A$2:$A$290,'Line Performance OK'!I$1,'Job Number'!$B$2:$B$290,'Line Performance OK'!$C16,'Job Number'!$E$2:$E$290,'Line Performance OK'!$A$8),"")</f>
        <v/>
      </c>
      <c r="J16" s="11" t="str">
        <f>IFERROR($C$8/SUMIFS('Job Number'!#REF!,'Job Number'!$A$2:$A$290,'Line Performance OK'!J$1,'Job Number'!$B$2:$B$290,'Line Performance OK'!$C16,'Job Number'!$E$2:$E$290,'Line Performance OK'!$A$8),"")</f>
        <v/>
      </c>
      <c r="K16" s="11" t="str">
        <f>IFERROR($C$8/SUMIFS('Job Number'!#REF!,'Job Number'!$A$2:$A$290,'Line Performance OK'!K$1,'Job Number'!$B$2:$B$290,'Line Performance OK'!$C16,'Job Number'!$E$2:$E$290,'Line Performance OK'!$A$8),"")</f>
        <v/>
      </c>
      <c r="L16" s="11" t="str">
        <f>IFERROR($C$8/SUMIFS('Job Number'!#REF!,'Job Number'!$A$2:$A$290,'Line Performance OK'!L$1,'Job Number'!$B$2:$B$290,'Line Performance OK'!$C16,'Job Number'!$E$2:$E$290,'Line Performance OK'!$A$8),"")</f>
        <v/>
      </c>
      <c r="M16" s="11" t="str">
        <f>IFERROR($C$8/SUMIFS('Job Number'!#REF!,'Job Number'!$A$2:$A$290,'Line Performance OK'!M$1,'Job Number'!$B$2:$B$290,'Line Performance OK'!$C16,'Job Number'!$E$2:$E$290,'Line Performance OK'!$A$8),"")</f>
        <v/>
      </c>
      <c r="N16" s="11" t="str">
        <f>IFERROR($C$8/SUMIFS('Job Number'!#REF!,'Job Number'!$A$2:$A$290,'Line Performance OK'!N$1,'Job Number'!$B$2:$B$290,'Line Performance OK'!$C16,'Job Number'!$E$2:$E$290,'Line Performance OK'!$A$8),"")</f>
        <v/>
      </c>
      <c r="O16" s="11" t="str">
        <f>IFERROR($C$8/SUMIFS('Job Number'!#REF!,'Job Number'!$A$2:$A$290,'Line Performance OK'!O$1,'Job Number'!$B$2:$B$290,'Line Performance OK'!$C16,'Job Number'!$E$2:$E$290,'Line Performance OK'!$A$8),"")</f>
        <v/>
      </c>
      <c r="P16" s="11" t="str">
        <f>IFERROR($C$8/SUMIFS('Job Number'!#REF!,'Job Number'!$A$2:$A$290,'Line Performance OK'!P$1,'Job Number'!$B$2:$B$290,'Line Performance OK'!$C16,'Job Number'!$E$2:$E$290,'Line Performance OK'!$A$8),"")</f>
        <v/>
      </c>
      <c r="Q16" s="11" t="str">
        <f>IFERROR($C$8/SUMIFS('Job Number'!#REF!,'Job Number'!$A$2:$A$290,'Line Performance OK'!Q$1,'Job Number'!$B$2:$B$290,'Line Performance OK'!$C16,'Job Number'!$E$2:$E$290,'Line Performance OK'!$A$8),"")</f>
        <v/>
      </c>
      <c r="R16" s="11" t="str">
        <f>IFERROR($C$8/SUMIFS('Job Number'!#REF!,'Job Number'!$A$2:$A$290,'Line Performance OK'!R$1,'Job Number'!$B$2:$B$290,'Line Performance OK'!$C16,'Job Number'!$E$2:$E$290,'Line Performance OK'!$A$8),"")</f>
        <v/>
      </c>
      <c r="S16" s="11" t="str">
        <f>IFERROR($C$8/SUMIFS('Job Number'!#REF!,'Job Number'!$A$2:$A$290,'Line Performance OK'!S$1,'Job Number'!$B$2:$B$290,'Line Performance OK'!$C16,'Job Number'!$E$2:$E$290,'Line Performance OK'!$A$8),"")</f>
        <v/>
      </c>
      <c r="T16" s="11" t="str">
        <f>IFERROR($C$8/SUMIFS('Job Number'!#REF!,'Job Number'!$A$2:$A$290,'Line Performance OK'!T$1,'Job Number'!$B$2:$B$290,'Line Performance OK'!$C16,'Job Number'!$E$2:$E$290,'Line Performance OK'!$A$8),"")</f>
        <v/>
      </c>
      <c r="U16" s="11" t="str">
        <f>IFERROR($C$8/SUMIFS('Job Number'!#REF!,'Job Number'!$A$2:$A$290,'Line Performance OK'!U$1,'Job Number'!$B$2:$B$290,'Line Performance OK'!$C16,'Job Number'!$E$2:$E$290,'Line Performance OK'!$A$8),"")</f>
        <v/>
      </c>
      <c r="V16" s="11" t="str">
        <f>IFERROR($C$8/SUMIFS('Job Number'!#REF!,'Job Number'!$A$2:$A$290,'Line Performance OK'!V$1,'Job Number'!$B$2:$B$290,'Line Performance OK'!$C16,'Job Number'!$E$2:$E$290,'Line Performance OK'!$A$8),"")</f>
        <v/>
      </c>
      <c r="W16" s="11" t="str">
        <f>IFERROR($C$8/SUMIFS('Job Number'!#REF!,'Job Number'!$A$2:$A$290,'Line Performance OK'!W$1,'Job Number'!$B$2:$B$290,'Line Performance OK'!$C16,'Job Number'!$E$2:$E$290,'Line Performance OK'!$A$8),"")</f>
        <v/>
      </c>
      <c r="X16" s="11" t="str">
        <f>IFERROR($C$8/SUMIFS('Job Number'!#REF!,'Job Number'!$A$2:$A$290,'Line Performance OK'!X$1,'Job Number'!$B$2:$B$290,'Line Performance OK'!$C16,'Job Number'!$E$2:$E$290,'Line Performance OK'!$A$8),"")</f>
        <v/>
      </c>
      <c r="Y16" s="11" t="str">
        <f>IFERROR($C$8/SUMIFS('Job Number'!#REF!,'Job Number'!$A$2:$A$290,'Line Performance OK'!Y$1,'Job Number'!$B$2:$B$290,'Line Performance OK'!$C16,'Job Number'!$E$2:$E$290,'Line Performance OK'!$A$8),"")</f>
        <v/>
      </c>
      <c r="Z16" s="11" t="str">
        <f>IFERROR($C$8/SUMIFS('Job Number'!#REF!,'Job Number'!$A$2:$A$290,'Line Performance OK'!Z$1,'Job Number'!$B$2:$B$290,'Line Performance OK'!$C16,'Job Number'!$E$2:$E$290,'Line Performance OK'!$A$8),"")</f>
        <v/>
      </c>
      <c r="AA16" s="11" t="str">
        <f>IFERROR($C$8/SUMIFS('Job Number'!#REF!,'Job Number'!$A$2:$A$290,'Line Performance OK'!AA$1,'Job Number'!$B$2:$B$290,'Line Performance OK'!$C16,'Job Number'!$E$2:$E$290,'Line Performance OK'!$A$8),"")</f>
        <v/>
      </c>
      <c r="AB16" s="11" t="str">
        <f>IFERROR($C$8/SUMIFS('Job Number'!#REF!,'Job Number'!$A$2:$A$290,'Line Performance OK'!AB$1,'Job Number'!$B$2:$B$290,'Line Performance OK'!$C16,'Job Number'!$E$2:$E$290,'Line Performance OK'!$A$8),"")</f>
        <v/>
      </c>
      <c r="AC16" s="11" t="str">
        <f>IFERROR($C$8/SUMIFS('Job Number'!#REF!,'Job Number'!$A$2:$A$290,'Line Performance OK'!AC$1,'Job Number'!$B$2:$B$290,'Line Performance OK'!$C16,'Job Number'!$E$2:$E$290,'Line Performance OK'!$A$8),"")</f>
        <v/>
      </c>
      <c r="AD16" s="11" t="str">
        <f>IFERROR($C$8/SUMIFS('Job Number'!#REF!,'Job Number'!$A$2:$A$290,'Line Performance OK'!AD$1,'Job Number'!$B$2:$B$290,'Line Performance OK'!$C16,'Job Number'!$E$2:$E$290,'Line Performance OK'!$A$8),"")</f>
        <v/>
      </c>
      <c r="AE16" s="11" t="str">
        <f>IFERROR($C$8/SUMIFS('Job Number'!#REF!,'Job Number'!$A$2:$A$290,'Line Performance OK'!AE$1,'Job Number'!$B$2:$B$290,'Line Performance OK'!$C16,'Job Number'!$E$2:$E$290,'Line Performance OK'!$A$8),"")</f>
        <v/>
      </c>
      <c r="AF16" s="11" t="str">
        <f>IFERROR($C$8/SUMIFS('Job Number'!#REF!,'Job Number'!$A$2:$A$290,'Line Performance OK'!AF$1,'Job Number'!$B$2:$B$290,'Line Performance OK'!$C16,'Job Number'!$E$2:$E$290,'Line Performance OK'!$A$8),"")</f>
        <v/>
      </c>
      <c r="AG16" s="11" t="str">
        <f>IFERROR($C$8/SUMIFS('Job Number'!#REF!,'Job Number'!$A$2:$A$290,'Line Performance OK'!AG$1,'Job Number'!$B$2:$B$290,'Line Performance OK'!$C16,'Job Number'!$E$2:$E$290,'Line Performance OK'!$A$8),"")</f>
        <v/>
      </c>
      <c r="AH16" s="11" t="str">
        <f>IFERROR($C$8/SUMIFS('Job Number'!#REF!,'Job Number'!$A$2:$A$290,'Line Performance OK'!AH$1,'Job Number'!$B$2:$B$290,'Line Performance OK'!$C16,'Job Number'!$E$2:$E$290,'Line Performance OK'!$A$8),"")</f>
        <v/>
      </c>
    </row>
    <row r="17" customHeight="1" spans="2:34">
      <c r="B17" s="9">
        <f t="shared" si="0"/>
        <v>1.02678571428571</v>
      </c>
      <c r="C17" s="10" t="e">
        <f>'Line Output'!#REF!</f>
        <v>#REF!</v>
      </c>
      <c r="D17" s="11" t="str">
        <f>IFERROR($C$8/SUMIFS('Job Number'!#REF!,'Job Number'!$A$2:$A$290,'Line Performance OK'!D$1,'Job Number'!$B$2:$B$290,'Line Performance OK'!$C17,'Job Number'!$E$2:$E$290,'Line Performance OK'!$A$8),"")</f>
        <v/>
      </c>
      <c r="E17" s="11" t="str">
        <f>IFERROR($C$8/SUMIFS('Job Number'!#REF!,'Job Number'!$A$2:$A$290,'Line Performance OK'!E$1,'Job Number'!$B$2:$B$290,'Line Performance OK'!$C17,'Job Number'!$E$2:$E$290,'Line Performance OK'!$A$8),"")</f>
        <v/>
      </c>
      <c r="F17" s="11">
        <v>1.02678571428571</v>
      </c>
      <c r="G17" s="11" t="str">
        <f>IFERROR($C$8/SUMIFS('Job Number'!#REF!,'Job Number'!$A$2:$A$290,'Line Performance OK'!G$1,'Job Number'!$B$2:$B$290,'Line Performance OK'!$C17,'Job Number'!$E$2:$E$290,'Line Performance OK'!$A$8),"")</f>
        <v/>
      </c>
      <c r="H17" s="11" t="str">
        <f>IFERROR($C$8/SUMIFS('Job Number'!#REF!,'Job Number'!$A$2:$A$290,'Line Performance OK'!H$1,'Job Number'!$B$2:$B$290,'Line Performance OK'!$C17,'Job Number'!$E$2:$E$290,'Line Performance OK'!$A$8),"")</f>
        <v/>
      </c>
      <c r="I17" s="11" t="str">
        <f>IFERROR($C$8/SUMIFS('Job Number'!#REF!,'Job Number'!$A$2:$A$290,'Line Performance OK'!I$1,'Job Number'!$B$2:$B$290,'Line Performance OK'!$C17,'Job Number'!$E$2:$E$290,'Line Performance OK'!$A$8),"")</f>
        <v/>
      </c>
      <c r="J17" s="11" t="str">
        <f>IFERROR($C$8/SUMIFS('Job Number'!#REF!,'Job Number'!$A$2:$A$290,'Line Performance OK'!J$1,'Job Number'!$B$2:$B$290,'Line Performance OK'!$C17,'Job Number'!$E$2:$E$290,'Line Performance OK'!$A$8),"")</f>
        <v/>
      </c>
      <c r="K17" s="11" t="str">
        <f>IFERROR($C$8/SUMIFS('Job Number'!#REF!,'Job Number'!$A$2:$A$290,'Line Performance OK'!K$1,'Job Number'!$B$2:$B$290,'Line Performance OK'!$C17,'Job Number'!$E$2:$E$290,'Line Performance OK'!$A$8),"")</f>
        <v/>
      </c>
      <c r="L17" s="11" t="str">
        <f>IFERROR($C$8/SUMIFS('Job Number'!#REF!,'Job Number'!$A$2:$A$290,'Line Performance OK'!L$1,'Job Number'!$B$2:$B$290,'Line Performance OK'!$C17,'Job Number'!$E$2:$E$290,'Line Performance OK'!$A$8),"")</f>
        <v/>
      </c>
      <c r="M17" s="11" t="str">
        <f>IFERROR($C$8/SUMIFS('Job Number'!#REF!,'Job Number'!$A$2:$A$290,'Line Performance OK'!M$1,'Job Number'!$B$2:$B$290,'Line Performance OK'!$C17,'Job Number'!$E$2:$E$290,'Line Performance OK'!$A$8),"")</f>
        <v/>
      </c>
      <c r="N17" s="11" t="str">
        <f>IFERROR($C$8/SUMIFS('Job Number'!#REF!,'Job Number'!$A$2:$A$290,'Line Performance OK'!N$1,'Job Number'!$B$2:$B$290,'Line Performance OK'!$C17,'Job Number'!$E$2:$E$290,'Line Performance OK'!$A$8),"")</f>
        <v/>
      </c>
      <c r="O17" s="11" t="str">
        <f>IFERROR($C$8/SUMIFS('Job Number'!#REF!,'Job Number'!$A$2:$A$290,'Line Performance OK'!O$1,'Job Number'!$B$2:$B$290,'Line Performance OK'!$C17,'Job Number'!$E$2:$E$290,'Line Performance OK'!$A$8),"")</f>
        <v/>
      </c>
      <c r="P17" s="11" t="str">
        <f>IFERROR($C$8/SUMIFS('Job Number'!#REF!,'Job Number'!$A$2:$A$290,'Line Performance OK'!P$1,'Job Number'!$B$2:$B$290,'Line Performance OK'!$C17,'Job Number'!$E$2:$E$290,'Line Performance OK'!$A$8),"")</f>
        <v/>
      </c>
      <c r="Q17" s="11" t="str">
        <f>IFERROR($C$8/SUMIFS('Job Number'!#REF!,'Job Number'!$A$2:$A$290,'Line Performance OK'!Q$1,'Job Number'!$B$2:$B$290,'Line Performance OK'!$C17,'Job Number'!$E$2:$E$290,'Line Performance OK'!$A$8),"")</f>
        <v/>
      </c>
      <c r="R17" s="11" t="str">
        <f>IFERROR($C$8/SUMIFS('Job Number'!#REF!,'Job Number'!$A$2:$A$290,'Line Performance OK'!R$1,'Job Number'!$B$2:$B$290,'Line Performance OK'!$C17,'Job Number'!$E$2:$E$290,'Line Performance OK'!$A$8),"")</f>
        <v/>
      </c>
      <c r="S17" s="11" t="str">
        <f>IFERROR($C$8/SUMIFS('Job Number'!#REF!,'Job Number'!$A$2:$A$290,'Line Performance OK'!S$1,'Job Number'!$B$2:$B$290,'Line Performance OK'!$C17,'Job Number'!$E$2:$E$290,'Line Performance OK'!$A$8),"")</f>
        <v/>
      </c>
      <c r="T17" s="11" t="str">
        <f>IFERROR($C$8/SUMIFS('Job Number'!#REF!,'Job Number'!$A$2:$A$290,'Line Performance OK'!T$1,'Job Number'!$B$2:$B$290,'Line Performance OK'!$C17,'Job Number'!$E$2:$E$290,'Line Performance OK'!$A$8),"")</f>
        <v/>
      </c>
      <c r="U17" s="11" t="str">
        <f>IFERROR($C$8/SUMIFS('Job Number'!#REF!,'Job Number'!$A$2:$A$290,'Line Performance OK'!U$1,'Job Number'!$B$2:$B$290,'Line Performance OK'!$C17,'Job Number'!$E$2:$E$290,'Line Performance OK'!$A$8),"")</f>
        <v/>
      </c>
      <c r="V17" s="11" t="str">
        <f>IFERROR($C$8/SUMIFS('Job Number'!#REF!,'Job Number'!$A$2:$A$290,'Line Performance OK'!V$1,'Job Number'!$B$2:$B$290,'Line Performance OK'!$C17,'Job Number'!$E$2:$E$290,'Line Performance OK'!$A$8),"")</f>
        <v/>
      </c>
      <c r="W17" s="11" t="str">
        <f>IFERROR($C$8/SUMIFS('Job Number'!#REF!,'Job Number'!$A$2:$A$290,'Line Performance OK'!W$1,'Job Number'!$B$2:$B$290,'Line Performance OK'!$C17,'Job Number'!$E$2:$E$290,'Line Performance OK'!$A$8),"")</f>
        <v/>
      </c>
      <c r="X17" s="11" t="str">
        <f>IFERROR($C$8/SUMIFS('Job Number'!#REF!,'Job Number'!$A$2:$A$290,'Line Performance OK'!X$1,'Job Number'!$B$2:$B$290,'Line Performance OK'!$C17,'Job Number'!$E$2:$E$290,'Line Performance OK'!$A$8),"")</f>
        <v/>
      </c>
      <c r="Y17" s="11" t="str">
        <f>IFERROR($C$8/SUMIFS('Job Number'!#REF!,'Job Number'!$A$2:$A$290,'Line Performance OK'!Y$1,'Job Number'!$B$2:$B$290,'Line Performance OK'!$C17,'Job Number'!$E$2:$E$290,'Line Performance OK'!$A$8),"")</f>
        <v/>
      </c>
      <c r="Z17" s="11" t="str">
        <f>IFERROR($C$8/SUMIFS('Job Number'!#REF!,'Job Number'!$A$2:$A$290,'Line Performance OK'!Z$1,'Job Number'!$B$2:$B$290,'Line Performance OK'!$C17,'Job Number'!$E$2:$E$290,'Line Performance OK'!$A$8),"")</f>
        <v/>
      </c>
      <c r="AA17" s="11" t="str">
        <f>IFERROR($C$8/SUMIFS('Job Number'!#REF!,'Job Number'!$A$2:$A$290,'Line Performance OK'!AA$1,'Job Number'!$B$2:$B$290,'Line Performance OK'!$C17,'Job Number'!$E$2:$E$290,'Line Performance OK'!$A$8),"")</f>
        <v/>
      </c>
      <c r="AB17" s="11" t="str">
        <f>IFERROR($C$8/SUMIFS('Job Number'!#REF!,'Job Number'!$A$2:$A$290,'Line Performance OK'!AB$1,'Job Number'!$B$2:$B$290,'Line Performance OK'!$C17,'Job Number'!$E$2:$E$290,'Line Performance OK'!$A$8),"")</f>
        <v/>
      </c>
      <c r="AC17" s="11" t="str">
        <f>IFERROR($C$8/SUMIFS('Job Number'!#REF!,'Job Number'!$A$2:$A$290,'Line Performance OK'!AC$1,'Job Number'!$B$2:$B$290,'Line Performance OK'!$C17,'Job Number'!$E$2:$E$290,'Line Performance OK'!$A$8),"")</f>
        <v/>
      </c>
      <c r="AD17" s="11" t="str">
        <f>IFERROR($C$8/SUMIFS('Job Number'!#REF!,'Job Number'!$A$2:$A$290,'Line Performance OK'!AD$1,'Job Number'!$B$2:$B$290,'Line Performance OK'!$C17,'Job Number'!$E$2:$E$290,'Line Performance OK'!$A$8),"")</f>
        <v/>
      </c>
      <c r="AE17" s="11" t="str">
        <f>IFERROR($C$8/SUMIFS('Job Number'!#REF!,'Job Number'!$A$2:$A$290,'Line Performance OK'!AE$1,'Job Number'!$B$2:$B$290,'Line Performance OK'!$C17,'Job Number'!$E$2:$E$290,'Line Performance OK'!$A$8),"")</f>
        <v/>
      </c>
      <c r="AF17" s="11" t="str">
        <f>IFERROR($C$8/SUMIFS('Job Number'!#REF!,'Job Number'!$A$2:$A$290,'Line Performance OK'!AF$1,'Job Number'!$B$2:$B$290,'Line Performance OK'!$C17,'Job Number'!$E$2:$E$290,'Line Performance OK'!$A$8),"")</f>
        <v/>
      </c>
      <c r="AG17" s="11" t="str">
        <f>IFERROR($C$8/SUMIFS('Job Number'!#REF!,'Job Number'!$A$2:$A$290,'Line Performance OK'!AG$1,'Job Number'!$B$2:$B$290,'Line Performance OK'!$C17,'Job Number'!$E$2:$E$290,'Line Performance OK'!$A$8),"")</f>
        <v/>
      </c>
      <c r="AH17" s="11" t="str">
        <f>IFERROR($C$8/SUMIFS('Job Number'!#REF!,'Job Number'!$A$2:$A$290,'Line Performance OK'!AH$1,'Job Number'!$B$2:$B$290,'Line Performance OK'!$C17,'Job Number'!$E$2:$E$290,'Line Performance OK'!$A$8),"")</f>
        <v/>
      </c>
    </row>
    <row r="18" customHeight="1" spans="2:34">
      <c r="B18" s="9">
        <f t="shared" si="0"/>
        <v>1.02678571428571</v>
      </c>
      <c r="C18" s="10" t="e">
        <f>'Line Output'!#REF!</f>
        <v>#REF!</v>
      </c>
      <c r="D18" s="11" t="str">
        <f>IFERROR($C$8/SUMIFS('Job Number'!#REF!,'Job Number'!$A$2:$A$290,'Line Performance OK'!D$1,'Job Number'!$B$2:$B$290,'Line Performance OK'!$C18,'Job Number'!$E$2:$E$290,'Line Performance OK'!$A$8),"")</f>
        <v/>
      </c>
      <c r="E18" s="11" t="str">
        <f>IFERROR($C$8/SUMIFS('Job Number'!#REF!,'Job Number'!$A$2:$A$290,'Line Performance OK'!E$1,'Job Number'!$B$2:$B$290,'Line Performance OK'!$C18,'Job Number'!$E$2:$E$290,'Line Performance OK'!$A$8),"")</f>
        <v/>
      </c>
      <c r="F18" s="11">
        <v>1.02678571428571</v>
      </c>
      <c r="G18" s="11" t="str">
        <f>IFERROR($C$8/SUMIFS('Job Number'!#REF!,'Job Number'!$A$2:$A$290,'Line Performance OK'!G$1,'Job Number'!$B$2:$B$290,'Line Performance OK'!$C18,'Job Number'!$E$2:$E$290,'Line Performance OK'!$A$8),"")</f>
        <v/>
      </c>
      <c r="H18" s="11" t="str">
        <f>IFERROR($C$8/SUMIFS('Job Number'!#REF!,'Job Number'!$A$2:$A$290,'Line Performance OK'!H$1,'Job Number'!$B$2:$B$290,'Line Performance OK'!$C18,'Job Number'!$E$2:$E$290,'Line Performance OK'!$A$8),"")</f>
        <v/>
      </c>
      <c r="I18" s="11" t="str">
        <f>IFERROR($C$8/SUMIFS('Job Number'!#REF!,'Job Number'!$A$2:$A$290,'Line Performance OK'!I$1,'Job Number'!$B$2:$B$290,'Line Performance OK'!$C18,'Job Number'!$E$2:$E$290,'Line Performance OK'!$A$8),"")</f>
        <v/>
      </c>
      <c r="J18" s="11" t="str">
        <f>IFERROR($C$8/SUMIFS('Job Number'!#REF!,'Job Number'!$A$2:$A$290,'Line Performance OK'!J$1,'Job Number'!$B$2:$B$290,'Line Performance OK'!$C18,'Job Number'!$E$2:$E$290,'Line Performance OK'!$A$8),"")</f>
        <v/>
      </c>
      <c r="K18" s="11" t="str">
        <f>IFERROR($C$8/SUMIFS('Job Number'!#REF!,'Job Number'!$A$2:$A$290,'Line Performance OK'!K$1,'Job Number'!$B$2:$B$290,'Line Performance OK'!$C18,'Job Number'!$E$2:$E$290,'Line Performance OK'!$A$8),"")</f>
        <v/>
      </c>
      <c r="L18" s="11" t="str">
        <f>IFERROR($C$8/SUMIFS('Job Number'!#REF!,'Job Number'!$A$2:$A$290,'Line Performance OK'!L$1,'Job Number'!$B$2:$B$290,'Line Performance OK'!$C18,'Job Number'!$E$2:$E$290,'Line Performance OK'!$A$8),"")</f>
        <v/>
      </c>
      <c r="M18" s="11" t="str">
        <f>IFERROR($C$8/SUMIFS('Job Number'!#REF!,'Job Number'!$A$2:$A$290,'Line Performance OK'!M$1,'Job Number'!$B$2:$B$290,'Line Performance OK'!$C18,'Job Number'!$E$2:$E$290,'Line Performance OK'!$A$8),"")</f>
        <v/>
      </c>
      <c r="N18" s="11" t="str">
        <f>IFERROR($C$8/SUMIFS('Job Number'!#REF!,'Job Number'!$A$2:$A$290,'Line Performance OK'!N$1,'Job Number'!$B$2:$B$290,'Line Performance OK'!$C18,'Job Number'!$E$2:$E$290,'Line Performance OK'!$A$8),"")</f>
        <v/>
      </c>
      <c r="O18" s="11" t="str">
        <f>IFERROR($C$8/SUMIFS('Job Number'!#REF!,'Job Number'!$A$2:$A$290,'Line Performance OK'!O$1,'Job Number'!$B$2:$B$290,'Line Performance OK'!$C18,'Job Number'!$E$2:$E$290,'Line Performance OK'!$A$8),"")</f>
        <v/>
      </c>
      <c r="P18" s="11" t="str">
        <f>IFERROR($C$8/SUMIFS('Job Number'!#REF!,'Job Number'!$A$2:$A$290,'Line Performance OK'!P$1,'Job Number'!$B$2:$B$290,'Line Performance OK'!$C18,'Job Number'!$E$2:$E$290,'Line Performance OK'!$A$8),"")</f>
        <v/>
      </c>
      <c r="Q18" s="11" t="str">
        <f>IFERROR($C$8/SUMIFS('Job Number'!#REF!,'Job Number'!$A$2:$A$290,'Line Performance OK'!Q$1,'Job Number'!$B$2:$B$290,'Line Performance OK'!$C18,'Job Number'!$E$2:$E$290,'Line Performance OK'!$A$8),"")</f>
        <v/>
      </c>
      <c r="R18" s="11" t="str">
        <f>IFERROR($C$8/SUMIFS('Job Number'!#REF!,'Job Number'!$A$2:$A$290,'Line Performance OK'!R$1,'Job Number'!$B$2:$B$290,'Line Performance OK'!$C18,'Job Number'!$E$2:$E$290,'Line Performance OK'!$A$8),"")</f>
        <v/>
      </c>
      <c r="S18" s="11" t="str">
        <f>IFERROR($C$8/SUMIFS('Job Number'!#REF!,'Job Number'!$A$2:$A$290,'Line Performance OK'!S$1,'Job Number'!$B$2:$B$290,'Line Performance OK'!$C18,'Job Number'!$E$2:$E$290,'Line Performance OK'!$A$8),"")</f>
        <v/>
      </c>
      <c r="T18" s="11" t="str">
        <f>IFERROR($C$8/SUMIFS('Job Number'!#REF!,'Job Number'!$A$2:$A$290,'Line Performance OK'!T$1,'Job Number'!$B$2:$B$290,'Line Performance OK'!$C18,'Job Number'!$E$2:$E$290,'Line Performance OK'!$A$8),"")</f>
        <v/>
      </c>
      <c r="U18" s="11" t="str">
        <f>IFERROR($C$8/SUMIFS('Job Number'!#REF!,'Job Number'!$A$2:$A$290,'Line Performance OK'!U$1,'Job Number'!$B$2:$B$290,'Line Performance OK'!$C18,'Job Number'!$E$2:$E$290,'Line Performance OK'!$A$8),"")</f>
        <v/>
      </c>
      <c r="V18" s="11" t="str">
        <f>IFERROR($C$8/SUMIFS('Job Number'!#REF!,'Job Number'!$A$2:$A$290,'Line Performance OK'!V$1,'Job Number'!$B$2:$B$290,'Line Performance OK'!$C18,'Job Number'!$E$2:$E$290,'Line Performance OK'!$A$8),"")</f>
        <v/>
      </c>
      <c r="W18" s="11" t="str">
        <f>IFERROR($C$8/SUMIFS('Job Number'!#REF!,'Job Number'!$A$2:$A$290,'Line Performance OK'!W$1,'Job Number'!$B$2:$B$290,'Line Performance OK'!$C18,'Job Number'!$E$2:$E$290,'Line Performance OK'!$A$8),"")</f>
        <v/>
      </c>
      <c r="X18" s="11" t="str">
        <f>IFERROR($C$8/SUMIFS('Job Number'!#REF!,'Job Number'!$A$2:$A$290,'Line Performance OK'!X$1,'Job Number'!$B$2:$B$290,'Line Performance OK'!$C18,'Job Number'!$E$2:$E$290,'Line Performance OK'!$A$8),"")</f>
        <v/>
      </c>
      <c r="Y18" s="11" t="str">
        <f>IFERROR($C$8/SUMIFS('Job Number'!#REF!,'Job Number'!$A$2:$A$290,'Line Performance OK'!Y$1,'Job Number'!$B$2:$B$290,'Line Performance OK'!$C18,'Job Number'!$E$2:$E$290,'Line Performance OK'!$A$8),"")</f>
        <v/>
      </c>
      <c r="Z18" s="11" t="str">
        <f>IFERROR($C$8/SUMIFS('Job Number'!#REF!,'Job Number'!$A$2:$A$290,'Line Performance OK'!Z$1,'Job Number'!$B$2:$B$290,'Line Performance OK'!$C18,'Job Number'!$E$2:$E$290,'Line Performance OK'!$A$8),"")</f>
        <v/>
      </c>
      <c r="AA18" s="11" t="str">
        <f>IFERROR($C$8/SUMIFS('Job Number'!#REF!,'Job Number'!$A$2:$A$290,'Line Performance OK'!AA$1,'Job Number'!$B$2:$B$290,'Line Performance OK'!$C18,'Job Number'!$E$2:$E$290,'Line Performance OK'!$A$8),"")</f>
        <v/>
      </c>
      <c r="AB18" s="11" t="str">
        <f>IFERROR($C$8/SUMIFS('Job Number'!#REF!,'Job Number'!$A$2:$A$290,'Line Performance OK'!AB$1,'Job Number'!$B$2:$B$290,'Line Performance OK'!$C18,'Job Number'!$E$2:$E$290,'Line Performance OK'!$A$8),"")</f>
        <v/>
      </c>
      <c r="AC18" s="11" t="str">
        <f>IFERROR($C$8/SUMIFS('Job Number'!#REF!,'Job Number'!$A$2:$A$290,'Line Performance OK'!AC$1,'Job Number'!$B$2:$B$290,'Line Performance OK'!$C18,'Job Number'!$E$2:$E$290,'Line Performance OK'!$A$8),"")</f>
        <v/>
      </c>
      <c r="AD18" s="11" t="str">
        <f>IFERROR($C$8/SUMIFS('Job Number'!#REF!,'Job Number'!$A$2:$A$290,'Line Performance OK'!AD$1,'Job Number'!$B$2:$B$290,'Line Performance OK'!$C18,'Job Number'!$E$2:$E$290,'Line Performance OK'!$A$8),"")</f>
        <v/>
      </c>
      <c r="AE18" s="11" t="str">
        <f>IFERROR($C$8/SUMIFS('Job Number'!#REF!,'Job Number'!$A$2:$A$290,'Line Performance OK'!AE$1,'Job Number'!$B$2:$B$290,'Line Performance OK'!$C18,'Job Number'!$E$2:$E$290,'Line Performance OK'!$A$8),"")</f>
        <v/>
      </c>
      <c r="AF18" s="11" t="str">
        <f>IFERROR($C$8/SUMIFS('Job Number'!#REF!,'Job Number'!$A$2:$A$290,'Line Performance OK'!AF$1,'Job Number'!$B$2:$B$290,'Line Performance OK'!$C18,'Job Number'!$E$2:$E$290,'Line Performance OK'!$A$8),"")</f>
        <v/>
      </c>
      <c r="AG18" s="11" t="str">
        <f>IFERROR($C$8/SUMIFS('Job Number'!#REF!,'Job Number'!$A$2:$A$290,'Line Performance OK'!AG$1,'Job Number'!$B$2:$B$290,'Line Performance OK'!$C18,'Job Number'!$E$2:$E$290,'Line Performance OK'!$A$8),"")</f>
        <v/>
      </c>
      <c r="AH18" s="11" t="str">
        <f>IFERROR($C$8/SUMIFS('Job Number'!#REF!,'Job Number'!$A$2:$A$290,'Line Performance OK'!AH$1,'Job Number'!$B$2:$B$290,'Line Performance OK'!$C18,'Job Number'!$E$2:$E$290,'Line Performance OK'!$A$8),"")</f>
        <v/>
      </c>
    </row>
    <row r="19" customHeight="1" spans="2:34">
      <c r="B19" s="9">
        <f t="shared" si="0"/>
        <v>1.02678571428571</v>
      </c>
      <c r="C19" s="10" t="e">
        <f>'Line Output'!#REF!</f>
        <v>#REF!</v>
      </c>
      <c r="D19" s="11" t="str">
        <f>IFERROR($C$8/SUMIFS('Job Number'!#REF!,'Job Number'!$A$2:$A$290,'Line Performance OK'!D$1,'Job Number'!$B$2:$B$290,'Line Performance OK'!$C19,'Job Number'!$E$2:$E$290,'Line Performance OK'!$A$8),"")</f>
        <v/>
      </c>
      <c r="E19" s="11" t="str">
        <f>IFERROR($C$8/SUMIFS('Job Number'!#REF!,'Job Number'!$A$2:$A$290,'Line Performance OK'!E$1,'Job Number'!$B$2:$B$290,'Line Performance OK'!$C19,'Job Number'!$E$2:$E$290,'Line Performance OK'!$A$8),"")</f>
        <v/>
      </c>
      <c r="F19" s="11">
        <v>1.02678571428571</v>
      </c>
      <c r="G19" s="11" t="str">
        <f>IFERROR($C$8/SUMIFS('Job Number'!#REF!,'Job Number'!$A$2:$A$290,'Line Performance OK'!G$1,'Job Number'!$B$2:$B$290,'Line Performance OK'!$C19,'Job Number'!$E$2:$E$290,'Line Performance OK'!$A$8),"")</f>
        <v/>
      </c>
      <c r="H19" s="11" t="str">
        <f>IFERROR($C$8/SUMIFS('Job Number'!#REF!,'Job Number'!$A$2:$A$290,'Line Performance OK'!H$1,'Job Number'!$B$2:$B$290,'Line Performance OK'!$C19,'Job Number'!$E$2:$E$290,'Line Performance OK'!$A$8),"")</f>
        <v/>
      </c>
      <c r="I19" s="11" t="str">
        <f>IFERROR($C$8/SUMIFS('Job Number'!#REF!,'Job Number'!$A$2:$A$290,'Line Performance OK'!I$1,'Job Number'!$B$2:$B$290,'Line Performance OK'!$C19,'Job Number'!$E$2:$E$290,'Line Performance OK'!$A$8),"")</f>
        <v/>
      </c>
      <c r="J19" s="11" t="str">
        <f>IFERROR($C$8/SUMIFS('Job Number'!#REF!,'Job Number'!$A$2:$A$290,'Line Performance OK'!J$1,'Job Number'!$B$2:$B$290,'Line Performance OK'!$C19,'Job Number'!$E$2:$E$290,'Line Performance OK'!$A$8),"")</f>
        <v/>
      </c>
      <c r="K19" s="11" t="str">
        <f>IFERROR($C$8/SUMIFS('Job Number'!#REF!,'Job Number'!$A$2:$A$290,'Line Performance OK'!K$1,'Job Number'!$B$2:$B$290,'Line Performance OK'!$C19,'Job Number'!$E$2:$E$290,'Line Performance OK'!$A$8),"")</f>
        <v/>
      </c>
      <c r="L19" s="11" t="str">
        <f>IFERROR($C$8/SUMIFS('Job Number'!#REF!,'Job Number'!$A$2:$A$290,'Line Performance OK'!L$1,'Job Number'!$B$2:$B$290,'Line Performance OK'!$C19,'Job Number'!$E$2:$E$290,'Line Performance OK'!$A$8),"")</f>
        <v/>
      </c>
      <c r="M19" s="11" t="str">
        <f>IFERROR($C$8/SUMIFS('Job Number'!#REF!,'Job Number'!$A$2:$A$290,'Line Performance OK'!M$1,'Job Number'!$B$2:$B$290,'Line Performance OK'!$C19,'Job Number'!$E$2:$E$290,'Line Performance OK'!$A$8),"")</f>
        <v/>
      </c>
      <c r="N19" s="11" t="str">
        <f>IFERROR($C$8/SUMIFS('Job Number'!#REF!,'Job Number'!$A$2:$A$290,'Line Performance OK'!N$1,'Job Number'!$B$2:$B$290,'Line Performance OK'!$C19,'Job Number'!$E$2:$E$290,'Line Performance OK'!$A$8),"")</f>
        <v/>
      </c>
      <c r="O19" s="11" t="str">
        <f>IFERROR($C$8/SUMIFS('Job Number'!#REF!,'Job Number'!$A$2:$A$290,'Line Performance OK'!O$1,'Job Number'!$B$2:$B$290,'Line Performance OK'!$C19,'Job Number'!$E$2:$E$290,'Line Performance OK'!$A$8),"")</f>
        <v/>
      </c>
      <c r="P19" s="11" t="str">
        <f>IFERROR($C$8/SUMIFS('Job Number'!#REF!,'Job Number'!$A$2:$A$290,'Line Performance OK'!P$1,'Job Number'!$B$2:$B$290,'Line Performance OK'!$C19,'Job Number'!$E$2:$E$290,'Line Performance OK'!$A$8),"")</f>
        <v/>
      </c>
      <c r="Q19" s="11" t="str">
        <f>IFERROR($C$8/SUMIFS('Job Number'!#REF!,'Job Number'!$A$2:$A$290,'Line Performance OK'!Q$1,'Job Number'!$B$2:$B$290,'Line Performance OK'!$C19,'Job Number'!$E$2:$E$290,'Line Performance OK'!$A$8),"")</f>
        <v/>
      </c>
      <c r="R19" s="11" t="str">
        <f>IFERROR($C$8/SUMIFS('Job Number'!#REF!,'Job Number'!$A$2:$A$290,'Line Performance OK'!R$1,'Job Number'!$B$2:$B$290,'Line Performance OK'!$C19,'Job Number'!$E$2:$E$290,'Line Performance OK'!$A$8),"")</f>
        <v/>
      </c>
      <c r="S19" s="11" t="str">
        <f>IFERROR($C$8/SUMIFS('Job Number'!#REF!,'Job Number'!$A$2:$A$290,'Line Performance OK'!S$1,'Job Number'!$B$2:$B$290,'Line Performance OK'!$C19,'Job Number'!$E$2:$E$290,'Line Performance OK'!$A$8),"")</f>
        <v/>
      </c>
      <c r="T19" s="11" t="str">
        <f>IFERROR($C$8/SUMIFS('Job Number'!#REF!,'Job Number'!$A$2:$A$290,'Line Performance OK'!T$1,'Job Number'!$B$2:$B$290,'Line Performance OK'!$C19,'Job Number'!$E$2:$E$290,'Line Performance OK'!$A$8),"")</f>
        <v/>
      </c>
      <c r="U19" s="11" t="str">
        <f>IFERROR($C$8/SUMIFS('Job Number'!#REF!,'Job Number'!$A$2:$A$290,'Line Performance OK'!U$1,'Job Number'!$B$2:$B$290,'Line Performance OK'!$C19,'Job Number'!$E$2:$E$290,'Line Performance OK'!$A$8),"")</f>
        <v/>
      </c>
      <c r="V19" s="11" t="str">
        <f>IFERROR($C$8/SUMIFS('Job Number'!#REF!,'Job Number'!$A$2:$A$290,'Line Performance OK'!V$1,'Job Number'!$B$2:$B$290,'Line Performance OK'!$C19,'Job Number'!$E$2:$E$290,'Line Performance OK'!$A$8),"")</f>
        <v/>
      </c>
      <c r="W19" s="11" t="str">
        <f>IFERROR($C$8/SUMIFS('Job Number'!#REF!,'Job Number'!$A$2:$A$290,'Line Performance OK'!W$1,'Job Number'!$B$2:$B$290,'Line Performance OK'!$C19,'Job Number'!$E$2:$E$290,'Line Performance OK'!$A$8),"")</f>
        <v/>
      </c>
      <c r="X19" s="11" t="str">
        <f>IFERROR($C$8/SUMIFS('Job Number'!#REF!,'Job Number'!$A$2:$A$290,'Line Performance OK'!X$1,'Job Number'!$B$2:$B$290,'Line Performance OK'!$C19,'Job Number'!$E$2:$E$290,'Line Performance OK'!$A$8),"")</f>
        <v/>
      </c>
      <c r="Y19" s="11" t="str">
        <f>IFERROR($C$8/SUMIFS('Job Number'!#REF!,'Job Number'!$A$2:$A$290,'Line Performance OK'!Y$1,'Job Number'!$B$2:$B$290,'Line Performance OK'!$C19,'Job Number'!$E$2:$E$290,'Line Performance OK'!$A$8),"")</f>
        <v/>
      </c>
      <c r="Z19" s="11" t="str">
        <f>IFERROR($C$8/SUMIFS('Job Number'!#REF!,'Job Number'!$A$2:$A$290,'Line Performance OK'!Z$1,'Job Number'!$B$2:$B$290,'Line Performance OK'!$C19,'Job Number'!$E$2:$E$290,'Line Performance OK'!$A$8),"")</f>
        <v/>
      </c>
      <c r="AA19" s="11" t="str">
        <f>IFERROR($C$8/SUMIFS('Job Number'!#REF!,'Job Number'!$A$2:$A$290,'Line Performance OK'!AA$1,'Job Number'!$B$2:$B$290,'Line Performance OK'!$C19,'Job Number'!$E$2:$E$290,'Line Performance OK'!$A$8),"")</f>
        <v/>
      </c>
      <c r="AB19" s="11" t="str">
        <f>IFERROR($C$8/SUMIFS('Job Number'!#REF!,'Job Number'!$A$2:$A$290,'Line Performance OK'!AB$1,'Job Number'!$B$2:$B$290,'Line Performance OK'!$C19,'Job Number'!$E$2:$E$290,'Line Performance OK'!$A$8),"")</f>
        <v/>
      </c>
      <c r="AC19" s="11" t="str">
        <f>IFERROR($C$8/SUMIFS('Job Number'!#REF!,'Job Number'!$A$2:$A$290,'Line Performance OK'!AC$1,'Job Number'!$B$2:$B$290,'Line Performance OK'!$C19,'Job Number'!$E$2:$E$290,'Line Performance OK'!$A$8),"")</f>
        <v/>
      </c>
      <c r="AD19" s="11" t="str">
        <f>IFERROR($C$8/SUMIFS('Job Number'!#REF!,'Job Number'!$A$2:$A$290,'Line Performance OK'!AD$1,'Job Number'!$B$2:$B$290,'Line Performance OK'!$C19,'Job Number'!$E$2:$E$290,'Line Performance OK'!$A$8),"")</f>
        <v/>
      </c>
      <c r="AE19" s="11" t="str">
        <f>IFERROR($C$8/SUMIFS('Job Number'!#REF!,'Job Number'!$A$2:$A$290,'Line Performance OK'!AE$1,'Job Number'!$B$2:$B$290,'Line Performance OK'!$C19,'Job Number'!$E$2:$E$290,'Line Performance OK'!$A$8),"")</f>
        <v/>
      </c>
      <c r="AF19" s="11" t="str">
        <f>IFERROR($C$8/SUMIFS('Job Number'!#REF!,'Job Number'!$A$2:$A$290,'Line Performance OK'!AF$1,'Job Number'!$B$2:$B$290,'Line Performance OK'!$C19,'Job Number'!$E$2:$E$290,'Line Performance OK'!$A$8),"")</f>
        <v/>
      </c>
      <c r="AG19" s="11" t="str">
        <f>IFERROR($C$8/SUMIFS('Job Number'!#REF!,'Job Number'!$A$2:$A$290,'Line Performance OK'!AG$1,'Job Number'!$B$2:$B$290,'Line Performance OK'!$C19,'Job Number'!$E$2:$E$290,'Line Performance OK'!$A$8),"")</f>
        <v/>
      </c>
      <c r="AH19" s="11" t="str">
        <f>IFERROR($C$8/SUMIFS('Job Number'!#REF!,'Job Number'!$A$2:$A$290,'Line Performance OK'!AH$1,'Job Number'!$B$2:$B$290,'Line Performance OK'!$C19,'Job Number'!$E$2:$E$290,'Line Performance OK'!$A$8),"")</f>
        <v/>
      </c>
    </row>
    <row r="20" customHeight="1" spans="2:34">
      <c r="B20" s="9">
        <f t="shared" si="0"/>
        <v>1.02678571428571</v>
      </c>
      <c r="C20" s="10" t="e">
        <f>'Line Output'!#REF!</f>
        <v>#REF!</v>
      </c>
      <c r="D20" s="11" t="str">
        <f>IFERROR($C$8/SUMIFS('Job Number'!#REF!,'Job Number'!$A$2:$A$290,'Line Performance OK'!D$1,'Job Number'!$B$2:$B$290,'Line Performance OK'!$C20,'Job Number'!$E$2:$E$290,'Line Performance OK'!$A$8),"")</f>
        <v/>
      </c>
      <c r="E20" s="11" t="str">
        <f>IFERROR($C$8/SUMIFS('Job Number'!#REF!,'Job Number'!$A$2:$A$290,'Line Performance OK'!E$1,'Job Number'!$B$2:$B$290,'Line Performance OK'!$C20,'Job Number'!$E$2:$E$290,'Line Performance OK'!$A$8),"")</f>
        <v/>
      </c>
      <c r="F20" s="11">
        <v>1.02678571428571</v>
      </c>
      <c r="G20" s="11" t="str">
        <f>IFERROR($C$8/SUMIFS('Job Number'!#REF!,'Job Number'!$A$2:$A$290,'Line Performance OK'!G$1,'Job Number'!$B$2:$B$290,'Line Performance OK'!$C20,'Job Number'!$E$2:$E$290,'Line Performance OK'!$A$8),"")</f>
        <v/>
      </c>
      <c r="H20" s="11" t="str">
        <f>IFERROR($C$8/SUMIFS('Job Number'!#REF!,'Job Number'!$A$2:$A$290,'Line Performance OK'!H$1,'Job Number'!$B$2:$B$290,'Line Performance OK'!$C20,'Job Number'!$E$2:$E$290,'Line Performance OK'!$A$8),"")</f>
        <v/>
      </c>
      <c r="I20" s="11" t="str">
        <f>IFERROR($C$8/SUMIFS('Job Number'!#REF!,'Job Number'!$A$2:$A$290,'Line Performance OK'!I$1,'Job Number'!$B$2:$B$290,'Line Performance OK'!$C20,'Job Number'!$E$2:$E$290,'Line Performance OK'!$A$8),"")</f>
        <v/>
      </c>
      <c r="J20" s="11" t="str">
        <f>IFERROR($C$8/SUMIFS('Job Number'!#REF!,'Job Number'!$A$2:$A$290,'Line Performance OK'!J$1,'Job Number'!$B$2:$B$290,'Line Performance OK'!$C20,'Job Number'!$E$2:$E$290,'Line Performance OK'!$A$8),"")</f>
        <v/>
      </c>
      <c r="K20" s="11" t="str">
        <f>IFERROR($C$8/SUMIFS('Job Number'!#REF!,'Job Number'!$A$2:$A$290,'Line Performance OK'!K$1,'Job Number'!$B$2:$B$290,'Line Performance OK'!$C20,'Job Number'!$E$2:$E$290,'Line Performance OK'!$A$8),"")</f>
        <v/>
      </c>
      <c r="L20" s="11" t="str">
        <f>IFERROR($C$8/SUMIFS('Job Number'!#REF!,'Job Number'!$A$2:$A$290,'Line Performance OK'!L$1,'Job Number'!$B$2:$B$290,'Line Performance OK'!$C20,'Job Number'!$E$2:$E$290,'Line Performance OK'!$A$8),"")</f>
        <v/>
      </c>
      <c r="M20" s="11" t="str">
        <f>IFERROR($C$8/SUMIFS('Job Number'!#REF!,'Job Number'!$A$2:$A$290,'Line Performance OK'!M$1,'Job Number'!$B$2:$B$290,'Line Performance OK'!$C20,'Job Number'!$E$2:$E$290,'Line Performance OK'!$A$8),"")</f>
        <v/>
      </c>
      <c r="N20" s="11" t="str">
        <f>IFERROR($C$8/SUMIFS('Job Number'!#REF!,'Job Number'!$A$2:$A$290,'Line Performance OK'!N$1,'Job Number'!$B$2:$B$290,'Line Performance OK'!$C20,'Job Number'!$E$2:$E$290,'Line Performance OK'!$A$8),"")</f>
        <v/>
      </c>
      <c r="O20" s="11" t="str">
        <f>IFERROR($C$8/SUMIFS('Job Number'!#REF!,'Job Number'!$A$2:$A$290,'Line Performance OK'!O$1,'Job Number'!$B$2:$B$290,'Line Performance OK'!$C20,'Job Number'!$E$2:$E$290,'Line Performance OK'!$A$8),"")</f>
        <v/>
      </c>
      <c r="P20" s="11" t="str">
        <f>IFERROR($C$8/SUMIFS('Job Number'!#REF!,'Job Number'!$A$2:$A$290,'Line Performance OK'!P$1,'Job Number'!$B$2:$B$290,'Line Performance OK'!$C20,'Job Number'!$E$2:$E$290,'Line Performance OK'!$A$8),"")</f>
        <v/>
      </c>
      <c r="Q20" s="11" t="str">
        <f>IFERROR($C$8/SUMIFS('Job Number'!#REF!,'Job Number'!$A$2:$A$290,'Line Performance OK'!Q$1,'Job Number'!$B$2:$B$290,'Line Performance OK'!$C20,'Job Number'!$E$2:$E$290,'Line Performance OK'!$A$8),"")</f>
        <v/>
      </c>
      <c r="R20" s="11" t="str">
        <f>IFERROR($C$8/SUMIFS('Job Number'!#REF!,'Job Number'!$A$2:$A$290,'Line Performance OK'!R$1,'Job Number'!$B$2:$B$290,'Line Performance OK'!$C20,'Job Number'!$E$2:$E$290,'Line Performance OK'!$A$8),"")</f>
        <v/>
      </c>
      <c r="S20" s="11" t="str">
        <f>IFERROR($C$8/SUMIFS('Job Number'!#REF!,'Job Number'!$A$2:$A$290,'Line Performance OK'!S$1,'Job Number'!$B$2:$B$290,'Line Performance OK'!$C20,'Job Number'!$E$2:$E$290,'Line Performance OK'!$A$8),"")</f>
        <v/>
      </c>
      <c r="T20" s="11" t="str">
        <f>IFERROR($C$8/SUMIFS('Job Number'!#REF!,'Job Number'!$A$2:$A$290,'Line Performance OK'!T$1,'Job Number'!$B$2:$B$290,'Line Performance OK'!$C20,'Job Number'!$E$2:$E$290,'Line Performance OK'!$A$8),"")</f>
        <v/>
      </c>
      <c r="U20" s="11" t="str">
        <f>IFERROR($C$8/SUMIFS('Job Number'!#REF!,'Job Number'!$A$2:$A$290,'Line Performance OK'!U$1,'Job Number'!$B$2:$B$290,'Line Performance OK'!$C20,'Job Number'!$E$2:$E$290,'Line Performance OK'!$A$8),"")</f>
        <v/>
      </c>
      <c r="V20" s="11" t="str">
        <f>IFERROR($C$8/SUMIFS('Job Number'!#REF!,'Job Number'!$A$2:$A$290,'Line Performance OK'!V$1,'Job Number'!$B$2:$B$290,'Line Performance OK'!$C20,'Job Number'!$E$2:$E$290,'Line Performance OK'!$A$8),"")</f>
        <v/>
      </c>
      <c r="W20" s="11" t="str">
        <f>IFERROR($C$8/SUMIFS('Job Number'!#REF!,'Job Number'!$A$2:$A$290,'Line Performance OK'!W$1,'Job Number'!$B$2:$B$290,'Line Performance OK'!$C20,'Job Number'!$E$2:$E$290,'Line Performance OK'!$A$8),"")</f>
        <v/>
      </c>
      <c r="X20" s="11" t="str">
        <f>IFERROR($C$8/SUMIFS('Job Number'!#REF!,'Job Number'!$A$2:$A$290,'Line Performance OK'!X$1,'Job Number'!$B$2:$B$290,'Line Performance OK'!$C20,'Job Number'!$E$2:$E$290,'Line Performance OK'!$A$8),"")</f>
        <v/>
      </c>
      <c r="Y20" s="11" t="str">
        <f>IFERROR($C$8/SUMIFS('Job Number'!#REF!,'Job Number'!$A$2:$A$290,'Line Performance OK'!Y$1,'Job Number'!$B$2:$B$290,'Line Performance OK'!$C20,'Job Number'!$E$2:$E$290,'Line Performance OK'!$A$8),"")</f>
        <v/>
      </c>
      <c r="Z20" s="11" t="str">
        <f>IFERROR($C$8/SUMIFS('Job Number'!#REF!,'Job Number'!$A$2:$A$290,'Line Performance OK'!Z$1,'Job Number'!$B$2:$B$290,'Line Performance OK'!$C20,'Job Number'!$E$2:$E$290,'Line Performance OK'!$A$8),"")</f>
        <v/>
      </c>
      <c r="AA20" s="11" t="str">
        <f>IFERROR($C$8/SUMIFS('Job Number'!#REF!,'Job Number'!$A$2:$A$290,'Line Performance OK'!AA$1,'Job Number'!$B$2:$B$290,'Line Performance OK'!$C20,'Job Number'!$E$2:$E$290,'Line Performance OK'!$A$8),"")</f>
        <v/>
      </c>
      <c r="AB20" s="11" t="str">
        <f>IFERROR($C$8/SUMIFS('Job Number'!#REF!,'Job Number'!$A$2:$A$290,'Line Performance OK'!AB$1,'Job Number'!$B$2:$B$290,'Line Performance OK'!$C20,'Job Number'!$E$2:$E$290,'Line Performance OK'!$A$8),"")</f>
        <v/>
      </c>
      <c r="AC20" s="11" t="str">
        <f>IFERROR($C$8/SUMIFS('Job Number'!#REF!,'Job Number'!$A$2:$A$290,'Line Performance OK'!AC$1,'Job Number'!$B$2:$B$290,'Line Performance OK'!$C20,'Job Number'!$E$2:$E$290,'Line Performance OK'!$A$8),"")</f>
        <v/>
      </c>
      <c r="AD20" s="11" t="str">
        <f>IFERROR($C$8/SUMIFS('Job Number'!#REF!,'Job Number'!$A$2:$A$290,'Line Performance OK'!AD$1,'Job Number'!$B$2:$B$290,'Line Performance OK'!$C20,'Job Number'!$E$2:$E$290,'Line Performance OK'!$A$8),"")</f>
        <v/>
      </c>
      <c r="AE20" s="11" t="str">
        <f>IFERROR($C$8/SUMIFS('Job Number'!#REF!,'Job Number'!$A$2:$A$290,'Line Performance OK'!AE$1,'Job Number'!$B$2:$B$290,'Line Performance OK'!$C20,'Job Number'!$E$2:$E$290,'Line Performance OK'!$A$8),"")</f>
        <v/>
      </c>
      <c r="AF20" s="11" t="str">
        <f>IFERROR($C$8/SUMIFS('Job Number'!#REF!,'Job Number'!$A$2:$A$290,'Line Performance OK'!AF$1,'Job Number'!$B$2:$B$290,'Line Performance OK'!$C20,'Job Number'!$E$2:$E$290,'Line Performance OK'!$A$8),"")</f>
        <v/>
      </c>
      <c r="AG20" s="11" t="str">
        <f>IFERROR($C$8/SUMIFS('Job Number'!#REF!,'Job Number'!$A$2:$A$290,'Line Performance OK'!AG$1,'Job Number'!$B$2:$B$290,'Line Performance OK'!$C20,'Job Number'!$E$2:$E$290,'Line Performance OK'!$A$8),"")</f>
        <v/>
      </c>
      <c r="AH20" s="11" t="str">
        <f>IFERROR($C$8/SUMIFS('Job Number'!#REF!,'Job Number'!$A$2:$A$290,'Line Performance OK'!AH$1,'Job Number'!$B$2:$B$290,'Line Performance OK'!$C20,'Job Number'!$E$2:$E$290,'Line Performance OK'!$A$8),"")</f>
        <v/>
      </c>
    </row>
    <row r="21" customHeight="1" spans="2:34">
      <c r="B21" s="9">
        <f t="shared" si="0"/>
        <v>0.889880952380952</v>
      </c>
      <c r="C21" s="10" t="e">
        <f>'Line Output'!#REF!</f>
        <v>#REF!</v>
      </c>
      <c r="D21" s="11" t="str">
        <f>IFERROR($C$8/SUMIFS('Job Number'!#REF!,'Job Number'!$A$2:$A$290,'Line Performance OK'!D$1,'Job Number'!$B$2:$B$290,'Line Performance OK'!$C21,'Job Number'!$E$2:$E$290,'Line Performance OK'!$A$8),"")</f>
        <v/>
      </c>
      <c r="E21" s="11" t="str">
        <f>IFERROR($C$8/SUMIFS('Job Number'!#REF!,'Job Number'!$A$2:$A$290,'Line Performance OK'!E$1,'Job Number'!$B$2:$B$290,'Line Performance OK'!$C21,'Job Number'!$E$2:$E$290,'Line Performance OK'!$A$8),"")</f>
        <v/>
      </c>
      <c r="F21" s="11">
        <v>0.889880952380952</v>
      </c>
      <c r="G21" s="11" t="str">
        <f>IFERROR($C$8/SUMIFS('Job Number'!#REF!,'Job Number'!$A$2:$A$290,'Line Performance OK'!G$1,'Job Number'!$B$2:$B$290,'Line Performance OK'!$C21,'Job Number'!$E$2:$E$290,'Line Performance OK'!$A$8),"")</f>
        <v/>
      </c>
      <c r="H21" s="11" t="str">
        <f>IFERROR($C$8/SUMIFS('Job Number'!#REF!,'Job Number'!$A$2:$A$290,'Line Performance OK'!H$1,'Job Number'!$B$2:$B$290,'Line Performance OK'!$C21,'Job Number'!$E$2:$E$290,'Line Performance OK'!$A$8),"")</f>
        <v/>
      </c>
      <c r="I21" s="11" t="str">
        <f>IFERROR($C$8/SUMIFS('Job Number'!#REF!,'Job Number'!$A$2:$A$290,'Line Performance OK'!I$1,'Job Number'!$B$2:$B$290,'Line Performance OK'!$C21,'Job Number'!$E$2:$E$290,'Line Performance OK'!$A$8),"")</f>
        <v/>
      </c>
      <c r="J21" s="11" t="str">
        <f>IFERROR($C$8/SUMIFS('Job Number'!#REF!,'Job Number'!$A$2:$A$290,'Line Performance OK'!J$1,'Job Number'!$B$2:$B$290,'Line Performance OK'!$C21,'Job Number'!$E$2:$E$290,'Line Performance OK'!$A$8),"")</f>
        <v/>
      </c>
      <c r="K21" s="11" t="str">
        <f>IFERROR($C$8/SUMIFS('Job Number'!#REF!,'Job Number'!$A$2:$A$290,'Line Performance OK'!K$1,'Job Number'!$B$2:$B$290,'Line Performance OK'!$C21,'Job Number'!$E$2:$E$290,'Line Performance OK'!$A$8),"")</f>
        <v/>
      </c>
      <c r="L21" s="11" t="str">
        <f>IFERROR($C$8/SUMIFS('Job Number'!#REF!,'Job Number'!$A$2:$A$290,'Line Performance OK'!L$1,'Job Number'!$B$2:$B$290,'Line Performance OK'!$C21,'Job Number'!$E$2:$E$290,'Line Performance OK'!$A$8),"")</f>
        <v/>
      </c>
      <c r="M21" s="11" t="str">
        <f>IFERROR($C$8/SUMIFS('Job Number'!#REF!,'Job Number'!$A$2:$A$290,'Line Performance OK'!M$1,'Job Number'!$B$2:$B$290,'Line Performance OK'!$C21,'Job Number'!$E$2:$E$290,'Line Performance OK'!$A$8),"")</f>
        <v/>
      </c>
      <c r="N21" s="11" t="str">
        <f>IFERROR($C$8/SUMIFS('Job Number'!#REF!,'Job Number'!$A$2:$A$290,'Line Performance OK'!N$1,'Job Number'!$B$2:$B$290,'Line Performance OK'!$C21,'Job Number'!$E$2:$E$290,'Line Performance OK'!$A$8),"")</f>
        <v/>
      </c>
      <c r="O21" s="11" t="str">
        <f>IFERROR($C$8/SUMIFS('Job Number'!#REF!,'Job Number'!$A$2:$A$290,'Line Performance OK'!O$1,'Job Number'!$B$2:$B$290,'Line Performance OK'!$C21,'Job Number'!$E$2:$E$290,'Line Performance OK'!$A$8),"")</f>
        <v/>
      </c>
      <c r="P21" s="11" t="str">
        <f>IFERROR($C$8/SUMIFS('Job Number'!#REF!,'Job Number'!$A$2:$A$290,'Line Performance OK'!P$1,'Job Number'!$B$2:$B$290,'Line Performance OK'!$C21,'Job Number'!$E$2:$E$290,'Line Performance OK'!$A$8),"")</f>
        <v/>
      </c>
      <c r="Q21" s="11" t="str">
        <f>IFERROR($C$8/SUMIFS('Job Number'!#REF!,'Job Number'!$A$2:$A$290,'Line Performance OK'!Q$1,'Job Number'!$B$2:$B$290,'Line Performance OK'!$C21,'Job Number'!$E$2:$E$290,'Line Performance OK'!$A$8),"")</f>
        <v/>
      </c>
      <c r="R21" s="11" t="str">
        <f>IFERROR($C$8/SUMIFS('Job Number'!#REF!,'Job Number'!$A$2:$A$290,'Line Performance OK'!R$1,'Job Number'!$B$2:$B$290,'Line Performance OK'!$C21,'Job Number'!$E$2:$E$290,'Line Performance OK'!$A$8),"")</f>
        <v/>
      </c>
      <c r="S21" s="11" t="str">
        <f>IFERROR($C$8/SUMIFS('Job Number'!#REF!,'Job Number'!$A$2:$A$290,'Line Performance OK'!S$1,'Job Number'!$B$2:$B$290,'Line Performance OK'!$C21,'Job Number'!$E$2:$E$290,'Line Performance OK'!$A$8),"")</f>
        <v/>
      </c>
      <c r="T21" s="11" t="str">
        <f>IFERROR($C$8/SUMIFS('Job Number'!#REF!,'Job Number'!$A$2:$A$290,'Line Performance OK'!T$1,'Job Number'!$B$2:$B$290,'Line Performance OK'!$C21,'Job Number'!$E$2:$E$290,'Line Performance OK'!$A$8),"")</f>
        <v/>
      </c>
      <c r="U21" s="11" t="str">
        <f>IFERROR($C$8/SUMIFS('Job Number'!#REF!,'Job Number'!$A$2:$A$290,'Line Performance OK'!U$1,'Job Number'!$B$2:$B$290,'Line Performance OK'!$C21,'Job Number'!$E$2:$E$290,'Line Performance OK'!$A$8),"")</f>
        <v/>
      </c>
      <c r="V21" s="11" t="str">
        <f>IFERROR($C$8/SUMIFS('Job Number'!#REF!,'Job Number'!$A$2:$A$290,'Line Performance OK'!V$1,'Job Number'!$B$2:$B$290,'Line Performance OK'!$C21,'Job Number'!$E$2:$E$290,'Line Performance OK'!$A$8),"")</f>
        <v/>
      </c>
      <c r="W21" s="11" t="str">
        <f>IFERROR($C$8/SUMIFS('Job Number'!#REF!,'Job Number'!$A$2:$A$290,'Line Performance OK'!W$1,'Job Number'!$B$2:$B$290,'Line Performance OK'!$C21,'Job Number'!$E$2:$E$290,'Line Performance OK'!$A$8),"")</f>
        <v/>
      </c>
      <c r="X21" s="11" t="str">
        <f>IFERROR($C$8/SUMIFS('Job Number'!#REF!,'Job Number'!$A$2:$A$290,'Line Performance OK'!X$1,'Job Number'!$B$2:$B$290,'Line Performance OK'!$C21,'Job Number'!$E$2:$E$290,'Line Performance OK'!$A$8),"")</f>
        <v/>
      </c>
      <c r="Y21" s="11" t="str">
        <f>IFERROR($C$8/SUMIFS('Job Number'!#REF!,'Job Number'!$A$2:$A$290,'Line Performance OK'!Y$1,'Job Number'!$B$2:$B$290,'Line Performance OK'!$C21,'Job Number'!$E$2:$E$290,'Line Performance OK'!$A$8),"")</f>
        <v/>
      </c>
      <c r="Z21" s="11" t="str">
        <f>IFERROR($C$8/SUMIFS('Job Number'!#REF!,'Job Number'!$A$2:$A$290,'Line Performance OK'!Z$1,'Job Number'!$B$2:$B$290,'Line Performance OK'!$C21,'Job Number'!$E$2:$E$290,'Line Performance OK'!$A$8),"")</f>
        <v/>
      </c>
      <c r="AA21" s="11" t="str">
        <f>IFERROR($C$8/SUMIFS('Job Number'!#REF!,'Job Number'!$A$2:$A$290,'Line Performance OK'!AA$1,'Job Number'!$B$2:$B$290,'Line Performance OK'!$C21,'Job Number'!$E$2:$E$290,'Line Performance OK'!$A$8),"")</f>
        <v/>
      </c>
      <c r="AB21" s="11" t="str">
        <f>IFERROR($C$8/SUMIFS('Job Number'!#REF!,'Job Number'!$A$2:$A$290,'Line Performance OK'!AB$1,'Job Number'!$B$2:$B$290,'Line Performance OK'!$C21,'Job Number'!$E$2:$E$290,'Line Performance OK'!$A$8),"")</f>
        <v/>
      </c>
      <c r="AC21" s="11" t="str">
        <f>IFERROR($C$8/SUMIFS('Job Number'!#REF!,'Job Number'!$A$2:$A$290,'Line Performance OK'!AC$1,'Job Number'!$B$2:$B$290,'Line Performance OK'!$C21,'Job Number'!$E$2:$E$290,'Line Performance OK'!$A$8),"")</f>
        <v/>
      </c>
      <c r="AD21" s="11" t="str">
        <f>IFERROR($C$8/SUMIFS('Job Number'!#REF!,'Job Number'!$A$2:$A$290,'Line Performance OK'!AD$1,'Job Number'!$B$2:$B$290,'Line Performance OK'!$C21,'Job Number'!$E$2:$E$290,'Line Performance OK'!$A$8),"")</f>
        <v/>
      </c>
      <c r="AE21" s="11" t="str">
        <f>IFERROR($C$8/SUMIFS('Job Number'!#REF!,'Job Number'!$A$2:$A$290,'Line Performance OK'!AE$1,'Job Number'!$B$2:$B$290,'Line Performance OK'!$C21,'Job Number'!$E$2:$E$290,'Line Performance OK'!$A$8),"")</f>
        <v/>
      </c>
      <c r="AF21" s="11" t="str">
        <f>IFERROR($C$8/SUMIFS('Job Number'!#REF!,'Job Number'!$A$2:$A$290,'Line Performance OK'!AF$1,'Job Number'!$B$2:$B$290,'Line Performance OK'!$C21,'Job Number'!$E$2:$E$290,'Line Performance OK'!$A$8),"")</f>
        <v/>
      </c>
      <c r="AG21" s="11" t="str">
        <f>IFERROR($C$8/SUMIFS('Job Number'!#REF!,'Job Number'!$A$2:$A$290,'Line Performance OK'!AG$1,'Job Number'!$B$2:$B$290,'Line Performance OK'!$C21,'Job Number'!$E$2:$E$290,'Line Performance OK'!$A$8),"")</f>
        <v/>
      </c>
      <c r="AH21" s="11" t="str">
        <f>IFERROR($C$8/SUMIFS('Job Number'!#REF!,'Job Number'!$A$2:$A$290,'Line Performance OK'!AH$1,'Job Number'!$B$2:$B$290,'Line Performance OK'!$C21,'Job Number'!$E$2:$E$290,'Line Performance OK'!$A$8),"")</f>
        <v/>
      </c>
    </row>
    <row r="22" customHeight="1" spans="2:34">
      <c r="B22" s="9">
        <f t="shared" si="0"/>
        <v>1.02678571428571</v>
      </c>
      <c r="C22" s="10" t="e">
        <f>'Line Output'!#REF!</f>
        <v>#REF!</v>
      </c>
      <c r="D22" s="11" t="str">
        <f>IFERROR($C$8/SUMIFS('Job Number'!#REF!,'Job Number'!$A$2:$A$290,'Line Performance OK'!D$1,'Job Number'!$B$2:$B$290,'Line Performance OK'!$C22,'Job Number'!$E$2:$E$290,'Line Performance OK'!$A$8),"")</f>
        <v/>
      </c>
      <c r="E22" s="11" t="str">
        <f>IFERROR($C$8/SUMIFS('Job Number'!#REF!,'Job Number'!$A$2:$A$290,'Line Performance OK'!E$1,'Job Number'!$B$2:$B$290,'Line Performance OK'!$C22,'Job Number'!$E$2:$E$290,'Line Performance OK'!$A$8),"")</f>
        <v/>
      </c>
      <c r="F22" s="11">
        <v>1.02678571428571</v>
      </c>
      <c r="G22" s="11" t="str">
        <f>IFERROR($C$8/SUMIFS('Job Number'!#REF!,'Job Number'!$A$2:$A$290,'Line Performance OK'!G$1,'Job Number'!$B$2:$B$290,'Line Performance OK'!$C22,'Job Number'!$E$2:$E$290,'Line Performance OK'!$A$8),"")</f>
        <v/>
      </c>
      <c r="H22" s="11" t="str">
        <f>IFERROR($C$8/SUMIFS('Job Number'!#REF!,'Job Number'!$A$2:$A$290,'Line Performance OK'!H$1,'Job Number'!$B$2:$B$290,'Line Performance OK'!$C22,'Job Number'!$E$2:$E$290,'Line Performance OK'!$A$8),"")</f>
        <v/>
      </c>
      <c r="I22" s="11" t="str">
        <f>IFERROR($C$8/SUMIFS('Job Number'!#REF!,'Job Number'!$A$2:$A$290,'Line Performance OK'!I$1,'Job Number'!$B$2:$B$290,'Line Performance OK'!$C22,'Job Number'!$E$2:$E$290,'Line Performance OK'!$A$8),"")</f>
        <v/>
      </c>
      <c r="J22" s="11" t="str">
        <f>IFERROR($C$8/SUMIFS('Job Number'!#REF!,'Job Number'!$A$2:$A$290,'Line Performance OK'!J$1,'Job Number'!$B$2:$B$290,'Line Performance OK'!$C22,'Job Number'!$E$2:$E$290,'Line Performance OK'!$A$8),"")</f>
        <v/>
      </c>
      <c r="K22" s="11" t="str">
        <f>IFERROR($C$8/SUMIFS('Job Number'!#REF!,'Job Number'!$A$2:$A$290,'Line Performance OK'!K$1,'Job Number'!$B$2:$B$290,'Line Performance OK'!$C22,'Job Number'!$E$2:$E$290,'Line Performance OK'!$A$8),"")</f>
        <v/>
      </c>
      <c r="L22" s="11" t="str">
        <f>IFERROR($C$8/SUMIFS('Job Number'!#REF!,'Job Number'!$A$2:$A$290,'Line Performance OK'!L$1,'Job Number'!$B$2:$B$290,'Line Performance OK'!$C22,'Job Number'!$E$2:$E$290,'Line Performance OK'!$A$8),"")</f>
        <v/>
      </c>
      <c r="M22" s="11" t="str">
        <f>IFERROR($C$8/SUMIFS('Job Number'!#REF!,'Job Number'!$A$2:$A$290,'Line Performance OK'!M$1,'Job Number'!$B$2:$B$290,'Line Performance OK'!$C22,'Job Number'!$E$2:$E$290,'Line Performance OK'!$A$8),"")</f>
        <v/>
      </c>
      <c r="N22" s="11" t="str">
        <f>IFERROR($C$8/SUMIFS('Job Number'!#REF!,'Job Number'!$A$2:$A$290,'Line Performance OK'!N$1,'Job Number'!$B$2:$B$290,'Line Performance OK'!$C22,'Job Number'!$E$2:$E$290,'Line Performance OK'!$A$8),"")</f>
        <v/>
      </c>
      <c r="O22" s="11" t="str">
        <f>IFERROR($C$8/SUMIFS('Job Number'!#REF!,'Job Number'!$A$2:$A$290,'Line Performance OK'!O$1,'Job Number'!$B$2:$B$290,'Line Performance OK'!$C22,'Job Number'!$E$2:$E$290,'Line Performance OK'!$A$8),"")</f>
        <v/>
      </c>
      <c r="P22" s="11" t="str">
        <f>IFERROR($C$8/SUMIFS('Job Number'!#REF!,'Job Number'!$A$2:$A$290,'Line Performance OK'!P$1,'Job Number'!$B$2:$B$290,'Line Performance OK'!$C22,'Job Number'!$E$2:$E$290,'Line Performance OK'!$A$8),"")</f>
        <v/>
      </c>
      <c r="Q22" s="11" t="str">
        <f>IFERROR($C$8/SUMIFS('Job Number'!#REF!,'Job Number'!$A$2:$A$290,'Line Performance OK'!Q$1,'Job Number'!$B$2:$B$290,'Line Performance OK'!$C22,'Job Number'!$E$2:$E$290,'Line Performance OK'!$A$8),"")</f>
        <v/>
      </c>
      <c r="R22" s="11" t="str">
        <f>IFERROR($C$8/SUMIFS('Job Number'!#REF!,'Job Number'!$A$2:$A$290,'Line Performance OK'!R$1,'Job Number'!$B$2:$B$290,'Line Performance OK'!$C22,'Job Number'!$E$2:$E$290,'Line Performance OK'!$A$8),"")</f>
        <v/>
      </c>
      <c r="S22" s="11" t="str">
        <f>IFERROR($C$8/SUMIFS('Job Number'!#REF!,'Job Number'!$A$2:$A$290,'Line Performance OK'!S$1,'Job Number'!$B$2:$B$290,'Line Performance OK'!$C22,'Job Number'!$E$2:$E$290,'Line Performance OK'!$A$8),"")</f>
        <v/>
      </c>
      <c r="T22" s="11" t="str">
        <f>IFERROR($C$8/SUMIFS('Job Number'!#REF!,'Job Number'!$A$2:$A$290,'Line Performance OK'!T$1,'Job Number'!$B$2:$B$290,'Line Performance OK'!$C22,'Job Number'!$E$2:$E$290,'Line Performance OK'!$A$8),"")</f>
        <v/>
      </c>
      <c r="U22" s="11" t="str">
        <f>IFERROR($C$8/SUMIFS('Job Number'!#REF!,'Job Number'!$A$2:$A$290,'Line Performance OK'!U$1,'Job Number'!$B$2:$B$290,'Line Performance OK'!$C22,'Job Number'!$E$2:$E$290,'Line Performance OK'!$A$8),"")</f>
        <v/>
      </c>
      <c r="V22" s="11" t="str">
        <f>IFERROR($C$8/SUMIFS('Job Number'!#REF!,'Job Number'!$A$2:$A$290,'Line Performance OK'!V$1,'Job Number'!$B$2:$B$290,'Line Performance OK'!$C22,'Job Number'!$E$2:$E$290,'Line Performance OK'!$A$8),"")</f>
        <v/>
      </c>
      <c r="W22" s="11" t="str">
        <f>IFERROR($C$8/SUMIFS('Job Number'!#REF!,'Job Number'!$A$2:$A$290,'Line Performance OK'!W$1,'Job Number'!$B$2:$B$290,'Line Performance OK'!$C22,'Job Number'!$E$2:$E$290,'Line Performance OK'!$A$8),"")</f>
        <v/>
      </c>
      <c r="X22" s="11" t="str">
        <f>IFERROR($C$8/SUMIFS('Job Number'!#REF!,'Job Number'!$A$2:$A$290,'Line Performance OK'!X$1,'Job Number'!$B$2:$B$290,'Line Performance OK'!$C22,'Job Number'!$E$2:$E$290,'Line Performance OK'!$A$8),"")</f>
        <v/>
      </c>
      <c r="Y22" s="11" t="str">
        <f>IFERROR($C$8/SUMIFS('Job Number'!#REF!,'Job Number'!$A$2:$A$290,'Line Performance OK'!Y$1,'Job Number'!$B$2:$B$290,'Line Performance OK'!$C22,'Job Number'!$E$2:$E$290,'Line Performance OK'!$A$8),"")</f>
        <v/>
      </c>
      <c r="Z22" s="11" t="str">
        <f>IFERROR($C$8/SUMIFS('Job Number'!#REF!,'Job Number'!$A$2:$A$290,'Line Performance OK'!Z$1,'Job Number'!$B$2:$B$290,'Line Performance OK'!$C22,'Job Number'!$E$2:$E$290,'Line Performance OK'!$A$8),"")</f>
        <v/>
      </c>
      <c r="AA22" s="11" t="str">
        <f>IFERROR($C$8/SUMIFS('Job Number'!#REF!,'Job Number'!$A$2:$A$290,'Line Performance OK'!AA$1,'Job Number'!$B$2:$B$290,'Line Performance OK'!$C22,'Job Number'!$E$2:$E$290,'Line Performance OK'!$A$8),"")</f>
        <v/>
      </c>
      <c r="AB22" s="11" t="str">
        <f>IFERROR($C$8/SUMIFS('Job Number'!#REF!,'Job Number'!$A$2:$A$290,'Line Performance OK'!AB$1,'Job Number'!$B$2:$B$290,'Line Performance OK'!$C22,'Job Number'!$E$2:$E$290,'Line Performance OK'!$A$8),"")</f>
        <v/>
      </c>
      <c r="AC22" s="11" t="str">
        <f>IFERROR($C$8/SUMIFS('Job Number'!#REF!,'Job Number'!$A$2:$A$290,'Line Performance OK'!AC$1,'Job Number'!$B$2:$B$290,'Line Performance OK'!$C22,'Job Number'!$E$2:$E$290,'Line Performance OK'!$A$8),"")</f>
        <v/>
      </c>
      <c r="AD22" s="11" t="str">
        <f>IFERROR($C$8/SUMIFS('Job Number'!#REF!,'Job Number'!$A$2:$A$290,'Line Performance OK'!AD$1,'Job Number'!$B$2:$B$290,'Line Performance OK'!$C22,'Job Number'!$E$2:$E$290,'Line Performance OK'!$A$8),"")</f>
        <v/>
      </c>
      <c r="AE22" s="11" t="str">
        <f>IFERROR($C$8/SUMIFS('Job Number'!#REF!,'Job Number'!$A$2:$A$290,'Line Performance OK'!AE$1,'Job Number'!$B$2:$B$290,'Line Performance OK'!$C22,'Job Number'!$E$2:$E$290,'Line Performance OK'!$A$8),"")</f>
        <v/>
      </c>
      <c r="AF22" s="11" t="str">
        <f>IFERROR($C$8/SUMIFS('Job Number'!#REF!,'Job Number'!$A$2:$A$290,'Line Performance OK'!AF$1,'Job Number'!$B$2:$B$290,'Line Performance OK'!$C22,'Job Number'!$E$2:$E$290,'Line Performance OK'!$A$8),"")</f>
        <v/>
      </c>
      <c r="AG22" s="11" t="str">
        <f>IFERROR($C$8/SUMIFS('Job Number'!#REF!,'Job Number'!$A$2:$A$290,'Line Performance OK'!AG$1,'Job Number'!$B$2:$B$290,'Line Performance OK'!$C22,'Job Number'!$E$2:$E$290,'Line Performance OK'!$A$8),"")</f>
        <v/>
      </c>
      <c r="AH22" s="11" t="str">
        <f>IFERROR($C$8/SUMIFS('Job Number'!#REF!,'Job Number'!$A$2:$A$290,'Line Performance OK'!AH$1,'Job Number'!$B$2:$B$290,'Line Performance OK'!$C22,'Job Number'!$E$2:$E$290,'Line Performance OK'!$A$8),"")</f>
        <v/>
      </c>
    </row>
    <row r="23" customHeight="1" spans="2:34">
      <c r="B23" s="9">
        <f t="shared" si="0"/>
        <v>1.02678571428571</v>
      </c>
      <c r="C23" s="10" t="e">
        <f>'Line Output'!#REF!</f>
        <v>#REF!</v>
      </c>
      <c r="D23" s="11" t="str">
        <f>IFERROR($C$8/SUMIFS('Job Number'!#REF!,'Job Number'!$A$2:$A$290,'Line Performance OK'!D$1,'Job Number'!$B$2:$B$290,'Line Performance OK'!$C23,'Job Number'!$E$2:$E$290,'Line Performance OK'!$A$8),"")</f>
        <v/>
      </c>
      <c r="E23" s="11" t="str">
        <f>IFERROR($C$8/SUMIFS('Job Number'!#REF!,'Job Number'!$A$2:$A$290,'Line Performance OK'!E$1,'Job Number'!$B$2:$B$290,'Line Performance OK'!$C23,'Job Number'!$E$2:$E$290,'Line Performance OK'!$A$8),"")</f>
        <v/>
      </c>
      <c r="F23" s="11">
        <v>1.02678571428571</v>
      </c>
      <c r="G23" s="11" t="str">
        <f>IFERROR($C$8/SUMIFS('Job Number'!#REF!,'Job Number'!$A$2:$A$290,'Line Performance OK'!G$1,'Job Number'!$B$2:$B$290,'Line Performance OK'!$C23,'Job Number'!$E$2:$E$290,'Line Performance OK'!$A$8),"")</f>
        <v/>
      </c>
      <c r="H23" s="11" t="str">
        <f>IFERROR($C$8/SUMIFS('Job Number'!#REF!,'Job Number'!$A$2:$A$290,'Line Performance OK'!H$1,'Job Number'!$B$2:$B$290,'Line Performance OK'!$C23,'Job Number'!$E$2:$E$290,'Line Performance OK'!$A$8),"")</f>
        <v/>
      </c>
      <c r="I23" s="11" t="str">
        <f>IFERROR($C$8/SUMIFS('Job Number'!#REF!,'Job Number'!$A$2:$A$290,'Line Performance OK'!I$1,'Job Number'!$B$2:$B$290,'Line Performance OK'!$C23,'Job Number'!$E$2:$E$290,'Line Performance OK'!$A$8),"")</f>
        <v/>
      </c>
      <c r="J23" s="11" t="str">
        <f>IFERROR($C$8/SUMIFS('Job Number'!#REF!,'Job Number'!$A$2:$A$290,'Line Performance OK'!J$1,'Job Number'!$B$2:$B$290,'Line Performance OK'!$C23,'Job Number'!$E$2:$E$290,'Line Performance OK'!$A$8),"")</f>
        <v/>
      </c>
      <c r="K23" s="11" t="str">
        <f>IFERROR($C$8/SUMIFS('Job Number'!#REF!,'Job Number'!$A$2:$A$290,'Line Performance OK'!K$1,'Job Number'!$B$2:$B$290,'Line Performance OK'!$C23,'Job Number'!$E$2:$E$290,'Line Performance OK'!$A$8),"")</f>
        <v/>
      </c>
      <c r="L23" s="11" t="str">
        <f>IFERROR($C$8/SUMIFS('Job Number'!#REF!,'Job Number'!$A$2:$A$290,'Line Performance OK'!L$1,'Job Number'!$B$2:$B$290,'Line Performance OK'!$C23,'Job Number'!$E$2:$E$290,'Line Performance OK'!$A$8),"")</f>
        <v/>
      </c>
      <c r="M23" s="11" t="str">
        <f>IFERROR($C$8/SUMIFS('Job Number'!#REF!,'Job Number'!$A$2:$A$290,'Line Performance OK'!M$1,'Job Number'!$B$2:$B$290,'Line Performance OK'!$C23,'Job Number'!$E$2:$E$290,'Line Performance OK'!$A$8),"")</f>
        <v/>
      </c>
      <c r="N23" s="11" t="str">
        <f>IFERROR($C$8/SUMIFS('Job Number'!#REF!,'Job Number'!$A$2:$A$290,'Line Performance OK'!N$1,'Job Number'!$B$2:$B$290,'Line Performance OK'!$C23,'Job Number'!$E$2:$E$290,'Line Performance OK'!$A$8),"")</f>
        <v/>
      </c>
      <c r="O23" s="11" t="str">
        <f>IFERROR($C$8/SUMIFS('Job Number'!#REF!,'Job Number'!$A$2:$A$290,'Line Performance OK'!O$1,'Job Number'!$B$2:$B$290,'Line Performance OK'!$C23,'Job Number'!$E$2:$E$290,'Line Performance OK'!$A$8),"")</f>
        <v/>
      </c>
      <c r="P23" s="11" t="str">
        <f>IFERROR($C$8/SUMIFS('Job Number'!#REF!,'Job Number'!$A$2:$A$290,'Line Performance OK'!P$1,'Job Number'!$B$2:$B$290,'Line Performance OK'!$C23,'Job Number'!$E$2:$E$290,'Line Performance OK'!$A$8),"")</f>
        <v/>
      </c>
      <c r="Q23" s="11" t="str">
        <f>IFERROR($C$8/SUMIFS('Job Number'!#REF!,'Job Number'!$A$2:$A$290,'Line Performance OK'!Q$1,'Job Number'!$B$2:$B$290,'Line Performance OK'!$C23,'Job Number'!$E$2:$E$290,'Line Performance OK'!$A$8),"")</f>
        <v/>
      </c>
      <c r="R23" s="11" t="str">
        <f>IFERROR($C$8/SUMIFS('Job Number'!#REF!,'Job Number'!$A$2:$A$290,'Line Performance OK'!R$1,'Job Number'!$B$2:$B$290,'Line Performance OK'!$C23,'Job Number'!$E$2:$E$290,'Line Performance OK'!$A$8),"")</f>
        <v/>
      </c>
      <c r="S23" s="11" t="str">
        <f>IFERROR($C$8/SUMIFS('Job Number'!#REF!,'Job Number'!$A$2:$A$290,'Line Performance OK'!S$1,'Job Number'!$B$2:$B$290,'Line Performance OK'!$C23,'Job Number'!$E$2:$E$290,'Line Performance OK'!$A$8),"")</f>
        <v/>
      </c>
      <c r="T23" s="11" t="str">
        <f>IFERROR($C$8/SUMIFS('Job Number'!#REF!,'Job Number'!$A$2:$A$290,'Line Performance OK'!T$1,'Job Number'!$B$2:$B$290,'Line Performance OK'!$C23,'Job Number'!$E$2:$E$290,'Line Performance OK'!$A$8),"")</f>
        <v/>
      </c>
      <c r="U23" s="11" t="str">
        <f>IFERROR($C$8/SUMIFS('Job Number'!#REF!,'Job Number'!$A$2:$A$290,'Line Performance OK'!U$1,'Job Number'!$B$2:$B$290,'Line Performance OK'!$C23,'Job Number'!$E$2:$E$290,'Line Performance OK'!$A$8),"")</f>
        <v/>
      </c>
      <c r="V23" s="11" t="str">
        <f>IFERROR($C$8/SUMIFS('Job Number'!#REF!,'Job Number'!$A$2:$A$290,'Line Performance OK'!V$1,'Job Number'!$B$2:$B$290,'Line Performance OK'!$C23,'Job Number'!$E$2:$E$290,'Line Performance OK'!$A$8),"")</f>
        <v/>
      </c>
      <c r="W23" s="11" t="str">
        <f>IFERROR($C$8/SUMIFS('Job Number'!#REF!,'Job Number'!$A$2:$A$290,'Line Performance OK'!W$1,'Job Number'!$B$2:$B$290,'Line Performance OK'!$C23,'Job Number'!$E$2:$E$290,'Line Performance OK'!$A$8),"")</f>
        <v/>
      </c>
      <c r="X23" s="11" t="str">
        <f>IFERROR($C$8/SUMIFS('Job Number'!#REF!,'Job Number'!$A$2:$A$290,'Line Performance OK'!X$1,'Job Number'!$B$2:$B$290,'Line Performance OK'!$C23,'Job Number'!$E$2:$E$290,'Line Performance OK'!$A$8),"")</f>
        <v/>
      </c>
      <c r="Y23" s="11" t="str">
        <f>IFERROR($C$8/SUMIFS('Job Number'!#REF!,'Job Number'!$A$2:$A$290,'Line Performance OK'!Y$1,'Job Number'!$B$2:$B$290,'Line Performance OK'!$C23,'Job Number'!$E$2:$E$290,'Line Performance OK'!$A$8),"")</f>
        <v/>
      </c>
      <c r="Z23" s="11" t="str">
        <f>IFERROR($C$8/SUMIFS('Job Number'!#REF!,'Job Number'!$A$2:$A$290,'Line Performance OK'!Z$1,'Job Number'!$B$2:$B$290,'Line Performance OK'!$C23,'Job Number'!$E$2:$E$290,'Line Performance OK'!$A$8),"")</f>
        <v/>
      </c>
      <c r="AA23" s="11" t="str">
        <f>IFERROR($C$8/SUMIFS('Job Number'!#REF!,'Job Number'!$A$2:$A$290,'Line Performance OK'!AA$1,'Job Number'!$B$2:$B$290,'Line Performance OK'!$C23,'Job Number'!$E$2:$E$290,'Line Performance OK'!$A$8),"")</f>
        <v/>
      </c>
      <c r="AB23" s="11" t="str">
        <f>IFERROR($C$8/SUMIFS('Job Number'!#REF!,'Job Number'!$A$2:$A$290,'Line Performance OK'!AB$1,'Job Number'!$B$2:$B$290,'Line Performance OK'!$C23,'Job Number'!$E$2:$E$290,'Line Performance OK'!$A$8),"")</f>
        <v/>
      </c>
      <c r="AC23" s="11" t="str">
        <f>IFERROR($C$8/SUMIFS('Job Number'!#REF!,'Job Number'!$A$2:$A$290,'Line Performance OK'!AC$1,'Job Number'!$B$2:$B$290,'Line Performance OK'!$C23,'Job Number'!$E$2:$E$290,'Line Performance OK'!$A$8),"")</f>
        <v/>
      </c>
      <c r="AD23" s="11" t="str">
        <f>IFERROR($C$8/SUMIFS('Job Number'!#REF!,'Job Number'!$A$2:$A$290,'Line Performance OK'!AD$1,'Job Number'!$B$2:$B$290,'Line Performance OK'!$C23,'Job Number'!$E$2:$E$290,'Line Performance OK'!$A$8),"")</f>
        <v/>
      </c>
      <c r="AE23" s="11" t="str">
        <f>IFERROR($C$8/SUMIFS('Job Number'!#REF!,'Job Number'!$A$2:$A$290,'Line Performance OK'!AE$1,'Job Number'!$B$2:$B$290,'Line Performance OK'!$C23,'Job Number'!$E$2:$E$290,'Line Performance OK'!$A$8),"")</f>
        <v/>
      </c>
      <c r="AF23" s="11" t="str">
        <f>IFERROR($C$8/SUMIFS('Job Number'!#REF!,'Job Number'!$A$2:$A$290,'Line Performance OK'!AF$1,'Job Number'!$B$2:$B$290,'Line Performance OK'!$C23,'Job Number'!$E$2:$E$290,'Line Performance OK'!$A$8),"")</f>
        <v/>
      </c>
      <c r="AG23" s="11" t="str">
        <f>IFERROR($C$8/SUMIFS('Job Number'!#REF!,'Job Number'!$A$2:$A$290,'Line Performance OK'!AG$1,'Job Number'!$B$2:$B$290,'Line Performance OK'!$C23,'Job Number'!$E$2:$E$290,'Line Performance OK'!$A$8),"")</f>
        <v/>
      </c>
      <c r="AH23" s="11" t="str">
        <f>IFERROR($C$8/SUMIFS('Job Number'!#REF!,'Job Number'!$A$2:$A$290,'Line Performance OK'!AH$1,'Job Number'!$B$2:$B$290,'Line Performance OK'!$C23,'Job Number'!$E$2:$E$290,'Line Performance OK'!$A$8),"")</f>
        <v/>
      </c>
    </row>
    <row r="24" customHeight="1" spans="2:34">
      <c r="B24" s="9">
        <f t="shared" si="0"/>
        <v>0.889880952380952</v>
      </c>
      <c r="C24" s="10" t="e">
        <f>'Line Output'!#REF!</f>
        <v>#REF!</v>
      </c>
      <c r="D24" s="11" t="str">
        <f>IFERROR($C$8/SUMIFS('Job Number'!#REF!,'Job Number'!$A$2:$A$290,'Line Performance OK'!D$1,'Job Number'!$B$2:$B$290,'Line Performance OK'!$C24,'Job Number'!$E$2:$E$290,'Line Performance OK'!$A$8),"")</f>
        <v/>
      </c>
      <c r="E24" s="11" t="str">
        <f>IFERROR($C$8/SUMIFS('Job Number'!#REF!,'Job Number'!$A$2:$A$290,'Line Performance OK'!E$1,'Job Number'!$B$2:$B$290,'Line Performance OK'!$C24,'Job Number'!$E$2:$E$290,'Line Performance OK'!$A$8),"")</f>
        <v/>
      </c>
      <c r="F24" s="11">
        <v>0.889880952380952</v>
      </c>
      <c r="G24" s="11" t="str">
        <f>IFERROR($C$8/SUMIFS('Job Number'!#REF!,'Job Number'!$A$2:$A$290,'Line Performance OK'!G$1,'Job Number'!$B$2:$B$290,'Line Performance OK'!$C24,'Job Number'!$E$2:$E$290,'Line Performance OK'!$A$8),"")</f>
        <v/>
      </c>
      <c r="H24" s="11" t="str">
        <f>IFERROR($C$8/SUMIFS('Job Number'!#REF!,'Job Number'!$A$2:$A$290,'Line Performance OK'!H$1,'Job Number'!$B$2:$B$290,'Line Performance OK'!$C24,'Job Number'!$E$2:$E$290,'Line Performance OK'!$A$8),"")</f>
        <v/>
      </c>
      <c r="I24" s="11" t="str">
        <f>IFERROR($C$8/SUMIFS('Job Number'!#REF!,'Job Number'!$A$2:$A$290,'Line Performance OK'!I$1,'Job Number'!$B$2:$B$290,'Line Performance OK'!$C24,'Job Number'!$E$2:$E$290,'Line Performance OK'!$A$8),"")</f>
        <v/>
      </c>
      <c r="J24" s="11" t="str">
        <f>IFERROR($C$8/SUMIFS('Job Number'!#REF!,'Job Number'!$A$2:$A$290,'Line Performance OK'!J$1,'Job Number'!$B$2:$B$290,'Line Performance OK'!$C24,'Job Number'!$E$2:$E$290,'Line Performance OK'!$A$8),"")</f>
        <v/>
      </c>
      <c r="K24" s="11" t="str">
        <f>IFERROR($C$8/SUMIFS('Job Number'!#REF!,'Job Number'!$A$2:$A$290,'Line Performance OK'!K$1,'Job Number'!$B$2:$B$290,'Line Performance OK'!$C24,'Job Number'!$E$2:$E$290,'Line Performance OK'!$A$8),"")</f>
        <v/>
      </c>
      <c r="L24" s="11" t="str">
        <f>IFERROR($C$8/SUMIFS('Job Number'!#REF!,'Job Number'!$A$2:$A$290,'Line Performance OK'!L$1,'Job Number'!$B$2:$B$290,'Line Performance OK'!$C24,'Job Number'!$E$2:$E$290,'Line Performance OK'!$A$8),"")</f>
        <v/>
      </c>
      <c r="M24" s="11" t="str">
        <f>IFERROR($C$8/SUMIFS('Job Number'!#REF!,'Job Number'!$A$2:$A$290,'Line Performance OK'!M$1,'Job Number'!$B$2:$B$290,'Line Performance OK'!$C24,'Job Number'!$E$2:$E$290,'Line Performance OK'!$A$8),"")</f>
        <v/>
      </c>
      <c r="N24" s="11" t="str">
        <f>IFERROR($C$8/SUMIFS('Job Number'!#REF!,'Job Number'!$A$2:$A$290,'Line Performance OK'!N$1,'Job Number'!$B$2:$B$290,'Line Performance OK'!$C24,'Job Number'!$E$2:$E$290,'Line Performance OK'!$A$8),"")</f>
        <v/>
      </c>
      <c r="O24" s="11" t="str">
        <f>IFERROR($C$8/SUMIFS('Job Number'!#REF!,'Job Number'!$A$2:$A$290,'Line Performance OK'!O$1,'Job Number'!$B$2:$B$290,'Line Performance OK'!$C24,'Job Number'!$E$2:$E$290,'Line Performance OK'!$A$8),"")</f>
        <v/>
      </c>
      <c r="P24" s="11" t="str">
        <f>IFERROR($C$8/SUMIFS('Job Number'!#REF!,'Job Number'!$A$2:$A$290,'Line Performance OK'!P$1,'Job Number'!$B$2:$B$290,'Line Performance OK'!$C24,'Job Number'!$E$2:$E$290,'Line Performance OK'!$A$8),"")</f>
        <v/>
      </c>
      <c r="Q24" s="11" t="str">
        <f>IFERROR($C$8/SUMIFS('Job Number'!#REF!,'Job Number'!$A$2:$A$290,'Line Performance OK'!Q$1,'Job Number'!$B$2:$B$290,'Line Performance OK'!$C24,'Job Number'!$E$2:$E$290,'Line Performance OK'!$A$8),"")</f>
        <v/>
      </c>
      <c r="R24" s="11" t="str">
        <f>IFERROR($C$8/SUMIFS('Job Number'!#REF!,'Job Number'!$A$2:$A$290,'Line Performance OK'!R$1,'Job Number'!$B$2:$B$290,'Line Performance OK'!$C24,'Job Number'!$E$2:$E$290,'Line Performance OK'!$A$8),"")</f>
        <v/>
      </c>
      <c r="S24" s="11" t="str">
        <f>IFERROR($C$8/SUMIFS('Job Number'!#REF!,'Job Number'!$A$2:$A$290,'Line Performance OK'!S$1,'Job Number'!$B$2:$B$290,'Line Performance OK'!$C24,'Job Number'!$E$2:$E$290,'Line Performance OK'!$A$8),"")</f>
        <v/>
      </c>
      <c r="T24" s="11" t="str">
        <f>IFERROR($C$8/SUMIFS('Job Number'!#REF!,'Job Number'!$A$2:$A$290,'Line Performance OK'!T$1,'Job Number'!$B$2:$B$290,'Line Performance OK'!$C24,'Job Number'!$E$2:$E$290,'Line Performance OK'!$A$8),"")</f>
        <v/>
      </c>
      <c r="U24" s="11" t="str">
        <f>IFERROR($C$8/SUMIFS('Job Number'!#REF!,'Job Number'!$A$2:$A$290,'Line Performance OK'!U$1,'Job Number'!$B$2:$B$290,'Line Performance OK'!$C24,'Job Number'!$E$2:$E$290,'Line Performance OK'!$A$8),"")</f>
        <v/>
      </c>
      <c r="V24" s="11" t="str">
        <f>IFERROR($C$8/SUMIFS('Job Number'!#REF!,'Job Number'!$A$2:$A$290,'Line Performance OK'!V$1,'Job Number'!$B$2:$B$290,'Line Performance OK'!$C24,'Job Number'!$E$2:$E$290,'Line Performance OK'!$A$8),"")</f>
        <v/>
      </c>
      <c r="W24" s="11" t="str">
        <f>IFERROR($C$8/SUMIFS('Job Number'!#REF!,'Job Number'!$A$2:$A$290,'Line Performance OK'!W$1,'Job Number'!$B$2:$B$290,'Line Performance OK'!$C24,'Job Number'!$E$2:$E$290,'Line Performance OK'!$A$8),"")</f>
        <v/>
      </c>
      <c r="X24" s="11" t="str">
        <f>IFERROR($C$8/SUMIFS('Job Number'!#REF!,'Job Number'!$A$2:$A$290,'Line Performance OK'!X$1,'Job Number'!$B$2:$B$290,'Line Performance OK'!$C24,'Job Number'!$E$2:$E$290,'Line Performance OK'!$A$8),"")</f>
        <v/>
      </c>
      <c r="Y24" s="11" t="str">
        <f>IFERROR($C$8/SUMIFS('Job Number'!#REF!,'Job Number'!$A$2:$A$290,'Line Performance OK'!Y$1,'Job Number'!$B$2:$B$290,'Line Performance OK'!$C24,'Job Number'!$E$2:$E$290,'Line Performance OK'!$A$8),"")</f>
        <v/>
      </c>
      <c r="Z24" s="11" t="str">
        <f>IFERROR($C$8/SUMIFS('Job Number'!#REF!,'Job Number'!$A$2:$A$290,'Line Performance OK'!Z$1,'Job Number'!$B$2:$B$290,'Line Performance OK'!$C24,'Job Number'!$E$2:$E$290,'Line Performance OK'!$A$8),"")</f>
        <v/>
      </c>
      <c r="AA24" s="11" t="str">
        <f>IFERROR($C$8/SUMIFS('Job Number'!#REF!,'Job Number'!$A$2:$A$290,'Line Performance OK'!AA$1,'Job Number'!$B$2:$B$290,'Line Performance OK'!$C24,'Job Number'!$E$2:$E$290,'Line Performance OK'!$A$8),"")</f>
        <v/>
      </c>
      <c r="AB24" s="11" t="str">
        <f>IFERROR($C$8/SUMIFS('Job Number'!#REF!,'Job Number'!$A$2:$A$290,'Line Performance OK'!AB$1,'Job Number'!$B$2:$B$290,'Line Performance OK'!$C24,'Job Number'!$E$2:$E$290,'Line Performance OK'!$A$8),"")</f>
        <v/>
      </c>
      <c r="AC24" s="11" t="str">
        <f>IFERROR($C$8/SUMIFS('Job Number'!#REF!,'Job Number'!$A$2:$A$290,'Line Performance OK'!AC$1,'Job Number'!$B$2:$B$290,'Line Performance OK'!$C24,'Job Number'!$E$2:$E$290,'Line Performance OK'!$A$8),"")</f>
        <v/>
      </c>
      <c r="AD24" s="11" t="str">
        <f>IFERROR($C$8/SUMIFS('Job Number'!#REF!,'Job Number'!$A$2:$A$290,'Line Performance OK'!AD$1,'Job Number'!$B$2:$B$290,'Line Performance OK'!$C24,'Job Number'!$E$2:$E$290,'Line Performance OK'!$A$8),"")</f>
        <v/>
      </c>
      <c r="AE24" s="11" t="str">
        <f>IFERROR($C$8/SUMIFS('Job Number'!#REF!,'Job Number'!$A$2:$A$290,'Line Performance OK'!AE$1,'Job Number'!$B$2:$B$290,'Line Performance OK'!$C24,'Job Number'!$E$2:$E$290,'Line Performance OK'!$A$8),"")</f>
        <v/>
      </c>
      <c r="AF24" s="11" t="str">
        <f>IFERROR($C$8/SUMIFS('Job Number'!#REF!,'Job Number'!$A$2:$A$290,'Line Performance OK'!AF$1,'Job Number'!$B$2:$B$290,'Line Performance OK'!$C24,'Job Number'!$E$2:$E$290,'Line Performance OK'!$A$8),"")</f>
        <v/>
      </c>
      <c r="AG24" s="11" t="str">
        <f>IFERROR($C$8/SUMIFS('Job Number'!#REF!,'Job Number'!$A$2:$A$290,'Line Performance OK'!AG$1,'Job Number'!$B$2:$B$290,'Line Performance OK'!$C24,'Job Number'!$E$2:$E$290,'Line Performance OK'!$A$8),"")</f>
        <v/>
      </c>
      <c r="AH24" s="11" t="str">
        <f>IFERROR($C$8/SUMIFS('Job Number'!#REF!,'Job Number'!$A$2:$A$290,'Line Performance OK'!AH$1,'Job Number'!$B$2:$B$290,'Line Performance OK'!$C24,'Job Number'!$E$2:$E$290,'Line Performance OK'!$A$8),"")</f>
        <v/>
      </c>
    </row>
    <row r="26" customHeight="1" spans="1:34">
      <c r="A26" s="5" t="e">
        <f>'Line Output'!#REF!</f>
        <v>#REF!</v>
      </c>
      <c r="B26" s="5" t="e">
        <f>'Line Output'!#REF!</f>
        <v>#REF!</v>
      </c>
      <c r="C26" s="6">
        <v>270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customHeight="1" spans="2:34">
      <c r="B27" s="9">
        <f t="shared" ref="B27:B37" si="1">IFERROR(SUM(D27:AH27)/COUNTIF(D27:AH27,"&gt;0"),0)</f>
        <v>1.07142857142857</v>
      </c>
      <c r="C27" s="10" t="e">
        <f>'Line Output'!#REF!</f>
        <v>#REF!</v>
      </c>
      <c r="D27" s="11" t="str">
        <f>IFERROR($C$26/SUMIFS('Job Number'!#REF!,'Job Number'!$A$2:$A$290,'Line Performance OK'!D$1,'Job Number'!$B$2:$B$290,'Line Performance OK'!$C27,'Job Number'!$E$2:$E$290,'Line Performance OK'!$A$26),"")</f>
        <v/>
      </c>
      <c r="E27" s="11" t="str">
        <f>IFERROR($C$26/SUMIFS('Job Number'!#REF!,'Job Number'!$A$2:$A$290,'Line Performance OK'!E$1,'Job Number'!$B$2:$B$290,'Line Performance OK'!$C27,'Job Number'!$E$2:$E$290,'Line Performance OK'!$A$26),"")</f>
        <v/>
      </c>
      <c r="F27" s="11">
        <v>1.07142857142857</v>
      </c>
      <c r="G27" s="11">
        <v>1.07142857142857</v>
      </c>
      <c r="H27" s="11" t="str">
        <f>IFERROR($C$26/SUMIFS('Job Number'!#REF!,'Job Number'!$A$2:$A$290,'Line Performance OK'!H$1,'Job Number'!$B$2:$B$290,'Line Performance OK'!$C27,'Job Number'!$E$2:$E$290,'Line Performance OK'!$A$26),"")</f>
        <v/>
      </c>
      <c r="I27" s="11" t="str">
        <f>IFERROR($C$26/SUMIFS('Job Number'!#REF!,'Job Number'!$A$2:$A$290,'Line Performance OK'!I$1,'Job Number'!$B$2:$B$290,'Line Performance OK'!$C27,'Job Number'!$E$2:$E$290,'Line Performance OK'!$A$26),"")</f>
        <v/>
      </c>
      <c r="J27" s="11" t="str">
        <f>IFERROR($C$26/SUMIFS('Job Number'!#REF!,'Job Number'!$A$2:$A$290,'Line Performance OK'!J$1,'Job Number'!$B$2:$B$290,'Line Performance OK'!$C27,'Job Number'!$E$2:$E$290,'Line Performance OK'!$A$26),"")</f>
        <v/>
      </c>
      <c r="K27" s="11" t="str">
        <f>IFERROR($C$26/SUMIFS('Job Number'!#REF!,'Job Number'!$A$2:$A$290,'Line Performance OK'!K$1,'Job Number'!$B$2:$B$290,'Line Performance OK'!$C27,'Job Number'!$E$2:$E$290,'Line Performance OK'!$A$26),"")</f>
        <v/>
      </c>
      <c r="L27" s="11" t="str">
        <f>IFERROR($C$26/SUMIFS('Job Number'!#REF!,'Job Number'!$A$2:$A$290,'Line Performance OK'!L$1,'Job Number'!$B$2:$B$290,'Line Performance OK'!$C27,'Job Number'!$E$2:$E$290,'Line Performance OK'!$A$26),"")</f>
        <v/>
      </c>
      <c r="M27" s="11">
        <v>1.07142857142857</v>
      </c>
      <c r="N27" s="11" t="str">
        <f>IFERROR($C$26/SUMIFS('Job Number'!#REF!,'Job Number'!$A$2:$A$290,'Line Performance OK'!N$1,'Job Number'!$B$2:$B$290,'Line Performance OK'!$C27,'Job Number'!$E$2:$E$290,'Line Performance OK'!$A$26),"")</f>
        <v/>
      </c>
      <c r="O27" s="11" t="str">
        <f>IFERROR($C$26/SUMIFS('Job Number'!#REF!,'Job Number'!$A$2:$A$290,'Line Performance OK'!O$1,'Job Number'!$B$2:$B$290,'Line Performance OK'!$C27,'Job Number'!$E$2:$E$290,'Line Performance OK'!$A$26),"")</f>
        <v/>
      </c>
      <c r="P27" s="11" t="str">
        <f>IFERROR($C$26/SUMIFS('Job Number'!#REF!,'Job Number'!$A$2:$A$290,'Line Performance OK'!P$1,'Job Number'!$B$2:$B$290,'Line Performance OK'!$C27,'Job Number'!$E$2:$E$290,'Line Performance OK'!$A$26),"")</f>
        <v/>
      </c>
      <c r="Q27" s="11" t="str">
        <f>IFERROR($C$26/SUMIFS('Job Number'!#REF!,'Job Number'!$A$2:$A$290,'Line Performance OK'!Q$1,'Job Number'!$B$2:$B$290,'Line Performance OK'!$C27,'Job Number'!$E$2:$E$290,'Line Performance OK'!$A$26),"")</f>
        <v/>
      </c>
      <c r="R27" s="11" t="str">
        <f>IFERROR($C$26/SUMIFS('Job Number'!#REF!,'Job Number'!$A$2:$A$290,'Line Performance OK'!R$1,'Job Number'!$B$2:$B$290,'Line Performance OK'!$C27,'Job Number'!$E$2:$E$290,'Line Performance OK'!$A$26),"")</f>
        <v/>
      </c>
      <c r="S27" s="11" t="str">
        <f>IFERROR($C$26/SUMIFS('Job Number'!#REF!,'Job Number'!$A$2:$A$290,'Line Performance OK'!S$1,'Job Number'!$B$2:$B$290,'Line Performance OK'!$C27,'Job Number'!$E$2:$E$290,'Line Performance OK'!$A$26),"")</f>
        <v/>
      </c>
      <c r="T27" s="11" t="str">
        <f>IFERROR($C$26/SUMIFS('Job Number'!#REF!,'Job Number'!$A$2:$A$290,'Line Performance OK'!T$1,'Job Number'!$B$2:$B$290,'Line Performance OK'!$C27,'Job Number'!$E$2:$E$290,'Line Performance OK'!$A$26),"")</f>
        <v/>
      </c>
      <c r="U27" s="11" t="str">
        <f>IFERROR($C$26/SUMIFS('Job Number'!#REF!,'Job Number'!$A$2:$A$290,'Line Performance OK'!U$1,'Job Number'!$B$2:$B$290,'Line Performance OK'!$C27,'Job Number'!$E$2:$E$290,'Line Performance OK'!$A$26),"")</f>
        <v/>
      </c>
      <c r="V27" s="11" t="str">
        <f>IFERROR($C$26/SUMIFS('Job Number'!#REF!,'Job Number'!$A$2:$A$290,'Line Performance OK'!V$1,'Job Number'!$B$2:$B$290,'Line Performance OK'!$C27,'Job Number'!$E$2:$E$290,'Line Performance OK'!$A$26),"")</f>
        <v/>
      </c>
      <c r="W27" s="11" t="str">
        <f>IFERROR($C$26/SUMIFS('Job Number'!#REF!,'Job Number'!$A$2:$A$290,'Line Performance OK'!W$1,'Job Number'!$B$2:$B$290,'Line Performance OK'!$C27,'Job Number'!$E$2:$E$290,'Line Performance OK'!$A$26),"")</f>
        <v/>
      </c>
      <c r="X27" s="11" t="str">
        <f>IFERROR($C$26/SUMIFS('Job Number'!#REF!,'Job Number'!$A$2:$A$290,'Line Performance OK'!X$1,'Job Number'!$B$2:$B$290,'Line Performance OK'!$C27,'Job Number'!$E$2:$E$290,'Line Performance OK'!$A$26),"")</f>
        <v/>
      </c>
      <c r="Y27" s="11" t="str">
        <f>IFERROR($C$26/SUMIFS('Job Number'!#REF!,'Job Number'!$A$2:$A$290,'Line Performance OK'!Y$1,'Job Number'!$B$2:$B$290,'Line Performance OK'!$C27,'Job Number'!$E$2:$E$290,'Line Performance OK'!$A$26),"")</f>
        <v/>
      </c>
      <c r="Z27" s="11" t="str">
        <f>IFERROR($C$26/SUMIFS('Job Number'!#REF!,'Job Number'!$A$2:$A$290,'Line Performance OK'!Z$1,'Job Number'!$B$2:$B$290,'Line Performance OK'!$C27,'Job Number'!$E$2:$E$290,'Line Performance OK'!$A$26),"")</f>
        <v/>
      </c>
      <c r="AA27" s="11" t="str">
        <f>IFERROR($C$26/SUMIFS('Job Number'!#REF!,'Job Number'!$A$2:$A$290,'Line Performance OK'!AA$1,'Job Number'!$B$2:$B$290,'Line Performance OK'!$C27,'Job Number'!$E$2:$E$290,'Line Performance OK'!$A$26),"")</f>
        <v/>
      </c>
      <c r="AB27" s="11" t="str">
        <f>IFERROR($C$26/SUMIFS('Job Number'!#REF!,'Job Number'!$A$2:$A$290,'Line Performance OK'!AB$1,'Job Number'!$B$2:$B$290,'Line Performance OK'!$C27,'Job Number'!$E$2:$E$290,'Line Performance OK'!$A$26),"")</f>
        <v/>
      </c>
      <c r="AC27" s="11" t="str">
        <f>IFERROR($C$26/SUMIFS('Job Number'!#REF!,'Job Number'!$A$2:$A$290,'Line Performance OK'!AC$1,'Job Number'!$B$2:$B$290,'Line Performance OK'!$C27,'Job Number'!$E$2:$E$290,'Line Performance OK'!$A$26),"")</f>
        <v/>
      </c>
      <c r="AD27" s="11" t="str">
        <f>IFERROR($C$26/SUMIFS('Job Number'!#REF!,'Job Number'!$A$2:$A$290,'Line Performance OK'!AD$1,'Job Number'!$B$2:$B$290,'Line Performance OK'!$C27,'Job Number'!$E$2:$E$290,'Line Performance OK'!$A$26),"")</f>
        <v/>
      </c>
      <c r="AE27" s="11" t="str">
        <f>IFERROR($C$26/SUMIFS('Job Number'!#REF!,'Job Number'!$A$2:$A$290,'Line Performance OK'!AE$1,'Job Number'!$B$2:$B$290,'Line Performance OK'!$C27,'Job Number'!$E$2:$E$290,'Line Performance OK'!$A$26),"")</f>
        <v/>
      </c>
      <c r="AF27" s="11" t="str">
        <f>IFERROR($C$26/SUMIFS('Job Number'!#REF!,'Job Number'!$A$2:$A$290,'Line Performance OK'!AF$1,'Job Number'!$B$2:$B$290,'Line Performance OK'!$C27,'Job Number'!$E$2:$E$290,'Line Performance OK'!$A$26),"")</f>
        <v/>
      </c>
      <c r="AG27" s="11" t="str">
        <f>IFERROR($C$26/SUMIFS('Job Number'!#REF!,'Job Number'!$A$2:$A$290,'Line Performance OK'!AG$1,'Job Number'!$B$2:$B$290,'Line Performance OK'!$C27,'Job Number'!$E$2:$E$290,'Line Performance OK'!$A$26),"")</f>
        <v/>
      </c>
      <c r="AH27" s="11" t="str">
        <f>IFERROR($C$26/SUMIFS('Job Number'!#REF!,'Job Number'!$A$2:$A$290,'Line Performance OK'!AH$1,'Job Number'!$B$2:$B$290,'Line Performance OK'!$C27,'Job Number'!$E$2:$E$290,'Line Performance OK'!$A$26),"")</f>
        <v/>
      </c>
    </row>
    <row r="28" customHeight="1" spans="2:34">
      <c r="B28" s="9">
        <f t="shared" si="1"/>
        <v>1.07142857142857</v>
      </c>
      <c r="C28" s="10" t="e">
        <f>'Line Output'!#REF!</f>
        <v>#REF!</v>
      </c>
      <c r="D28" s="11" t="str">
        <f>IFERROR($C$26/SUMIFS('Job Number'!#REF!,'Job Number'!$A$2:$A$290,'Line Performance OK'!D$1,'Job Number'!$B$2:$B$290,'Line Performance OK'!$C28,'Job Number'!$E$2:$E$290,'Line Performance OK'!$A$26),"")</f>
        <v/>
      </c>
      <c r="E28" s="11" t="str">
        <f>IFERROR($C$26/SUMIFS('Job Number'!#REF!,'Job Number'!$A$2:$A$290,'Line Performance OK'!E$1,'Job Number'!$B$2:$B$290,'Line Performance OK'!$C28,'Job Number'!$E$2:$E$290,'Line Performance OK'!$A$26),"")</f>
        <v/>
      </c>
      <c r="F28" s="11">
        <v>1.07142857142857</v>
      </c>
      <c r="G28" s="11">
        <v>1.07142857142857</v>
      </c>
      <c r="H28" s="11" t="str">
        <f>IFERROR($C$26/SUMIFS('Job Number'!#REF!,'Job Number'!$A$2:$A$290,'Line Performance OK'!H$1,'Job Number'!$B$2:$B$290,'Line Performance OK'!$C28,'Job Number'!$E$2:$E$290,'Line Performance OK'!$A$26),"")</f>
        <v/>
      </c>
      <c r="I28" s="11" t="str">
        <f>IFERROR($C$26/SUMIFS('Job Number'!#REF!,'Job Number'!$A$2:$A$290,'Line Performance OK'!I$1,'Job Number'!$B$2:$B$290,'Line Performance OK'!$C28,'Job Number'!$E$2:$E$290,'Line Performance OK'!$A$26),"")</f>
        <v/>
      </c>
      <c r="J28" s="11" t="str">
        <f>IFERROR($C$26/SUMIFS('Job Number'!#REF!,'Job Number'!$A$2:$A$290,'Line Performance OK'!J$1,'Job Number'!$B$2:$B$290,'Line Performance OK'!$C28,'Job Number'!$E$2:$E$290,'Line Performance OK'!$A$26),"")</f>
        <v/>
      </c>
      <c r="K28" s="11" t="str">
        <f>IFERROR($C$26/SUMIFS('Job Number'!#REF!,'Job Number'!$A$2:$A$290,'Line Performance OK'!K$1,'Job Number'!$B$2:$B$290,'Line Performance OK'!$C28,'Job Number'!$E$2:$E$290,'Line Performance OK'!$A$26),"")</f>
        <v/>
      </c>
      <c r="L28" s="11" t="str">
        <f>IFERROR($C$26/SUMIFS('Job Number'!#REF!,'Job Number'!$A$2:$A$290,'Line Performance OK'!L$1,'Job Number'!$B$2:$B$290,'Line Performance OK'!$C28,'Job Number'!$E$2:$E$290,'Line Performance OK'!$A$26),"")</f>
        <v/>
      </c>
      <c r="M28" s="11">
        <v>1.07142857142857</v>
      </c>
      <c r="N28" s="11" t="str">
        <f>IFERROR($C$26/SUMIFS('Job Number'!#REF!,'Job Number'!$A$2:$A$290,'Line Performance OK'!N$1,'Job Number'!$B$2:$B$290,'Line Performance OK'!$C28,'Job Number'!$E$2:$E$290,'Line Performance OK'!$A$26),"")</f>
        <v/>
      </c>
      <c r="O28" s="11" t="str">
        <f>IFERROR($C$26/SUMIFS('Job Number'!#REF!,'Job Number'!$A$2:$A$290,'Line Performance OK'!O$1,'Job Number'!$B$2:$B$290,'Line Performance OK'!$C28,'Job Number'!$E$2:$E$290,'Line Performance OK'!$A$26),"")</f>
        <v/>
      </c>
      <c r="P28" s="11" t="str">
        <f>IFERROR($C$26/SUMIFS('Job Number'!#REF!,'Job Number'!$A$2:$A$290,'Line Performance OK'!P$1,'Job Number'!$B$2:$B$290,'Line Performance OK'!$C28,'Job Number'!$E$2:$E$290,'Line Performance OK'!$A$26),"")</f>
        <v/>
      </c>
      <c r="Q28" s="11" t="str">
        <f>IFERROR($C$26/SUMIFS('Job Number'!#REF!,'Job Number'!$A$2:$A$290,'Line Performance OK'!Q$1,'Job Number'!$B$2:$B$290,'Line Performance OK'!$C28,'Job Number'!$E$2:$E$290,'Line Performance OK'!$A$26),"")</f>
        <v/>
      </c>
      <c r="R28" s="11" t="str">
        <f>IFERROR($C$26/SUMIFS('Job Number'!#REF!,'Job Number'!$A$2:$A$290,'Line Performance OK'!R$1,'Job Number'!$B$2:$B$290,'Line Performance OK'!$C28,'Job Number'!$E$2:$E$290,'Line Performance OK'!$A$26),"")</f>
        <v/>
      </c>
      <c r="S28" s="11" t="str">
        <f>IFERROR($C$26/SUMIFS('Job Number'!#REF!,'Job Number'!$A$2:$A$290,'Line Performance OK'!S$1,'Job Number'!$B$2:$B$290,'Line Performance OK'!$C28,'Job Number'!$E$2:$E$290,'Line Performance OK'!$A$26),"")</f>
        <v/>
      </c>
      <c r="T28" s="11" t="str">
        <f>IFERROR($C$26/SUMIFS('Job Number'!#REF!,'Job Number'!$A$2:$A$290,'Line Performance OK'!T$1,'Job Number'!$B$2:$B$290,'Line Performance OK'!$C28,'Job Number'!$E$2:$E$290,'Line Performance OK'!$A$26),"")</f>
        <v/>
      </c>
      <c r="U28" s="11" t="str">
        <f>IFERROR($C$26/SUMIFS('Job Number'!#REF!,'Job Number'!$A$2:$A$290,'Line Performance OK'!U$1,'Job Number'!$B$2:$B$290,'Line Performance OK'!$C28,'Job Number'!$E$2:$E$290,'Line Performance OK'!$A$26),"")</f>
        <v/>
      </c>
      <c r="V28" s="11" t="str">
        <f>IFERROR($C$26/SUMIFS('Job Number'!#REF!,'Job Number'!$A$2:$A$290,'Line Performance OK'!V$1,'Job Number'!$B$2:$B$290,'Line Performance OK'!$C28,'Job Number'!$E$2:$E$290,'Line Performance OK'!$A$26),"")</f>
        <v/>
      </c>
      <c r="W28" s="11" t="str">
        <f>IFERROR($C$26/SUMIFS('Job Number'!#REF!,'Job Number'!$A$2:$A$290,'Line Performance OK'!W$1,'Job Number'!$B$2:$B$290,'Line Performance OK'!$C28,'Job Number'!$E$2:$E$290,'Line Performance OK'!$A$26),"")</f>
        <v/>
      </c>
      <c r="X28" s="11" t="str">
        <f>IFERROR($C$26/SUMIFS('Job Number'!#REF!,'Job Number'!$A$2:$A$290,'Line Performance OK'!X$1,'Job Number'!$B$2:$B$290,'Line Performance OK'!$C28,'Job Number'!$E$2:$E$290,'Line Performance OK'!$A$26),"")</f>
        <v/>
      </c>
      <c r="Y28" s="11" t="str">
        <f>IFERROR($C$26/SUMIFS('Job Number'!#REF!,'Job Number'!$A$2:$A$290,'Line Performance OK'!Y$1,'Job Number'!$B$2:$B$290,'Line Performance OK'!$C28,'Job Number'!$E$2:$E$290,'Line Performance OK'!$A$26),"")</f>
        <v/>
      </c>
      <c r="Z28" s="11" t="str">
        <f>IFERROR($C$26/SUMIFS('Job Number'!#REF!,'Job Number'!$A$2:$A$290,'Line Performance OK'!Z$1,'Job Number'!$B$2:$B$290,'Line Performance OK'!$C28,'Job Number'!$E$2:$E$290,'Line Performance OK'!$A$26),"")</f>
        <v/>
      </c>
      <c r="AA28" s="11" t="str">
        <f>IFERROR($C$26/SUMIFS('Job Number'!#REF!,'Job Number'!$A$2:$A$290,'Line Performance OK'!AA$1,'Job Number'!$B$2:$B$290,'Line Performance OK'!$C28,'Job Number'!$E$2:$E$290,'Line Performance OK'!$A$26),"")</f>
        <v/>
      </c>
      <c r="AB28" s="11" t="str">
        <f>IFERROR($C$26/SUMIFS('Job Number'!#REF!,'Job Number'!$A$2:$A$290,'Line Performance OK'!AB$1,'Job Number'!$B$2:$B$290,'Line Performance OK'!$C28,'Job Number'!$E$2:$E$290,'Line Performance OK'!$A$26),"")</f>
        <v/>
      </c>
      <c r="AC28" s="11" t="str">
        <f>IFERROR($C$26/SUMIFS('Job Number'!#REF!,'Job Number'!$A$2:$A$290,'Line Performance OK'!AC$1,'Job Number'!$B$2:$B$290,'Line Performance OK'!$C28,'Job Number'!$E$2:$E$290,'Line Performance OK'!$A$26),"")</f>
        <v/>
      </c>
      <c r="AD28" s="11" t="str">
        <f>IFERROR($C$26/SUMIFS('Job Number'!#REF!,'Job Number'!$A$2:$A$290,'Line Performance OK'!AD$1,'Job Number'!$B$2:$B$290,'Line Performance OK'!$C28,'Job Number'!$E$2:$E$290,'Line Performance OK'!$A$26),"")</f>
        <v/>
      </c>
      <c r="AE28" s="11" t="str">
        <f>IFERROR($C$26/SUMIFS('Job Number'!#REF!,'Job Number'!$A$2:$A$290,'Line Performance OK'!AE$1,'Job Number'!$B$2:$B$290,'Line Performance OK'!$C28,'Job Number'!$E$2:$E$290,'Line Performance OK'!$A$26),"")</f>
        <v/>
      </c>
      <c r="AF28" s="11" t="str">
        <f>IFERROR($C$26/SUMIFS('Job Number'!#REF!,'Job Number'!$A$2:$A$290,'Line Performance OK'!AF$1,'Job Number'!$B$2:$B$290,'Line Performance OK'!$C28,'Job Number'!$E$2:$E$290,'Line Performance OK'!$A$26),"")</f>
        <v/>
      </c>
      <c r="AG28" s="11" t="str">
        <f>IFERROR($C$26/SUMIFS('Job Number'!#REF!,'Job Number'!$A$2:$A$290,'Line Performance OK'!AG$1,'Job Number'!$B$2:$B$290,'Line Performance OK'!$C28,'Job Number'!$E$2:$E$290,'Line Performance OK'!$A$26),"")</f>
        <v/>
      </c>
      <c r="AH28" s="11" t="str">
        <f>IFERROR($C$26/SUMIFS('Job Number'!#REF!,'Job Number'!$A$2:$A$290,'Line Performance OK'!AH$1,'Job Number'!$B$2:$B$290,'Line Performance OK'!$C28,'Job Number'!$E$2:$E$290,'Line Performance OK'!$A$26),"")</f>
        <v/>
      </c>
    </row>
    <row r="29" customHeight="1" spans="2:34">
      <c r="B29" s="9">
        <f t="shared" si="1"/>
        <v>1.06836734693878</v>
      </c>
      <c r="C29" s="10" t="e">
        <f>'Line Output'!#REF!</f>
        <v>#REF!</v>
      </c>
      <c r="D29" s="11" t="str">
        <f>IFERROR($C$26/SUMIFS('Job Number'!#REF!,'Job Number'!$A$2:$A$290,'Line Performance OK'!D$1,'Job Number'!$B$2:$B$290,'Line Performance OK'!$C29,'Job Number'!$E$2:$E$290,'Line Performance OK'!$A$26),"")</f>
        <v/>
      </c>
      <c r="E29" s="11" t="str">
        <f>IFERROR($C$26/SUMIFS('Job Number'!#REF!,'Job Number'!$A$2:$A$290,'Line Performance OK'!E$1,'Job Number'!$B$2:$B$290,'Line Performance OK'!$C29,'Job Number'!$E$2:$E$290,'Line Performance OK'!$A$26),"")</f>
        <v/>
      </c>
      <c r="F29" s="11">
        <v>1.07142857142857</v>
      </c>
      <c r="G29" s="11">
        <v>1.07142857142857</v>
      </c>
      <c r="H29" s="11" t="str">
        <f>IFERROR($C$26/SUMIFS('Job Number'!#REF!,'Job Number'!$A$2:$A$290,'Line Performance OK'!H$1,'Job Number'!$B$2:$B$290,'Line Performance OK'!$C29,'Job Number'!$E$2:$E$290,'Line Performance OK'!$A$26),"")</f>
        <v/>
      </c>
      <c r="I29" s="11" t="str">
        <f>IFERROR($C$26/SUMIFS('Job Number'!#REF!,'Job Number'!$A$2:$A$290,'Line Performance OK'!I$1,'Job Number'!$B$2:$B$290,'Line Performance OK'!$C29,'Job Number'!$E$2:$E$290,'Line Performance OK'!$A$26),"")</f>
        <v/>
      </c>
      <c r="J29" s="11" t="str">
        <f>IFERROR($C$26/SUMIFS('Job Number'!#REF!,'Job Number'!$A$2:$A$290,'Line Performance OK'!J$1,'Job Number'!$B$2:$B$290,'Line Performance OK'!$C29,'Job Number'!$E$2:$E$290,'Line Performance OK'!$A$26),"")</f>
        <v/>
      </c>
      <c r="K29" s="11" t="str">
        <f>IFERROR($C$26/SUMIFS('Job Number'!#REF!,'Job Number'!$A$2:$A$290,'Line Performance OK'!K$1,'Job Number'!$B$2:$B$290,'Line Performance OK'!$C29,'Job Number'!$E$2:$E$290,'Line Performance OK'!$A$26),"")</f>
        <v/>
      </c>
      <c r="L29" s="11" t="str">
        <f>IFERROR($C$26/SUMIFS('Job Number'!#REF!,'Job Number'!$A$2:$A$290,'Line Performance OK'!L$1,'Job Number'!$B$2:$B$290,'Line Performance OK'!$C29,'Job Number'!$E$2:$E$290,'Line Performance OK'!$A$26),"")</f>
        <v/>
      </c>
      <c r="M29" s="11">
        <v>1.06224489795918</v>
      </c>
      <c r="N29" s="11" t="str">
        <f>IFERROR($C$26/SUMIFS('Job Number'!#REF!,'Job Number'!$A$2:$A$290,'Line Performance OK'!N$1,'Job Number'!$B$2:$B$290,'Line Performance OK'!$C29,'Job Number'!$E$2:$E$290,'Line Performance OK'!$A$26),"")</f>
        <v/>
      </c>
      <c r="O29" s="11" t="str">
        <f>IFERROR($C$26/SUMIFS('Job Number'!#REF!,'Job Number'!$A$2:$A$290,'Line Performance OK'!O$1,'Job Number'!$B$2:$B$290,'Line Performance OK'!$C29,'Job Number'!$E$2:$E$290,'Line Performance OK'!$A$26),"")</f>
        <v/>
      </c>
      <c r="P29" s="11" t="str">
        <f>IFERROR($C$26/SUMIFS('Job Number'!#REF!,'Job Number'!$A$2:$A$290,'Line Performance OK'!P$1,'Job Number'!$B$2:$B$290,'Line Performance OK'!$C29,'Job Number'!$E$2:$E$290,'Line Performance OK'!$A$26),"")</f>
        <v/>
      </c>
      <c r="Q29" s="11" t="str">
        <f>IFERROR($C$26/SUMIFS('Job Number'!#REF!,'Job Number'!$A$2:$A$290,'Line Performance OK'!Q$1,'Job Number'!$B$2:$B$290,'Line Performance OK'!$C29,'Job Number'!$E$2:$E$290,'Line Performance OK'!$A$26),"")</f>
        <v/>
      </c>
      <c r="R29" s="11" t="str">
        <f>IFERROR($C$26/SUMIFS('Job Number'!#REF!,'Job Number'!$A$2:$A$290,'Line Performance OK'!R$1,'Job Number'!$B$2:$B$290,'Line Performance OK'!$C29,'Job Number'!$E$2:$E$290,'Line Performance OK'!$A$26),"")</f>
        <v/>
      </c>
      <c r="S29" s="11" t="str">
        <f>IFERROR($C$26/SUMIFS('Job Number'!#REF!,'Job Number'!$A$2:$A$290,'Line Performance OK'!S$1,'Job Number'!$B$2:$B$290,'Line Performance OK'!$C29,'Job Number'!$E$2:$E$290,'Line Performance OK'!$A$26),"")</f>
        <v/>
      </c>
      <c r="T29" s="11" t="str">
        <f>IFERROR($C$26/SUMIFS('Job Number'!#REF!,'Job Number'!$A$2:$A$290,'Line Performance OK'!T$1,'Job Number'!$B$2:$B$290,'Line Performance OK'!$C29,'Job Number'!$E$2:$E$290,'Line Performance OK'!$A$26),"")</f>
        <v/>
      </c>
      <c r="U29" s="11" t="str">
        <f>IFERROR($C$26/SUMIFS('Job Number'!#REF!,'Job Number'!$A$2:$A$290,'Line Performance OK'!U$1,'Job Number'!$B$2:$B$290,'Line Performance OK'!$C29,'Job Number'!$E$2:$E$290,'Line Performance OK'!$A$26),"")</f>
        <v/>
      </c>
      <c r="V29" s="11" t="str">
        <f>IFERROR($C$26/SUMIFS('Job Number'!#REF!,'Job Number'!$A$2:$A$290,'Line Performance OK'!V$1,'Job Number'!$B$2:$B$290,'Line Performance OK'!$C29,'Job Number'!$E$2:$E$290,'Line Performance OK'!$A$26),"")</f>
        <v/>
      </c>
      <c r="W29" s="11" t="str">
        <f>IFERROR($C$26/SUMIFS('Job Number'!#REF!,'Job Number'!$A$2:$A$290,'Line Performance OK'!W$1,'Job Number'!$B$2:$B$290,'Line Performance OK'!$C29,'Job Number'!$E$2:$E$290,'Line Performance OK'!$A$26),"")</f>
        <v/>
      </c>
      <c r="X29" s="11" t="str">
        <f>IFERROR($C$26/SUMIFS('Job Number'!#REF!,'Job Number'!$A$2:$A$290,'Line Performance OK'!X$1,'Job Number'!$B$2:$B$290,'Line Performance OK'!$C29,'Job Number'!$E$2:$E$290,'Line Performance OK'!$A$26),"")</f>
        <v/>
      </c>
      <c r="Y29" s="11" t="str">
        <f>IFERROR($C$26/SUMIFS('Job Number'!#REF!,'Job Number'!$A$2:$A$290,'Line Performance OK'!Y$1,'Job Number'!$B$2:$B$290,'Line Performance OK'!$C29,'Job Number'!$E$2:$E$290,'Line Performance OK'!$A$26),"")</f>
        <v/>
      </c>
      <c r="Z29" s="11" t="str">
        <f>IFERROR($C$26/SUMIFS('Job Number'!#REF!,'Job Number'!$A$2:$A$290,'Line Performance OK'!Z$1,'Job Number'!$B$2:$B$290,'Line Performance OK'!$C29,'Job Number'!$E$2:$E$290,'Line Performance OK'!$A$26),"")</f>
        <v/>
      </c>
      <c r="AA29" s="11" t="str">
        <f>IFERROR($C$26/SUMIFS('Job Number'!#REF!,'Job Number'!$A$2:$A$290,'Line Performance OK'!AA$1,'Job Number'!$B$2:$B$290,'Line Performance OK'!$C29,'Job Number'!$E$2:$E$290,'Line Performance OK'!$A$26),"")</f>
        <v/>
      </c>
      <c r="AB29" s="11" t="str">
        <f>IFERROR($C$26/SUMIFS('Job Number'!#REF!,'Job Number'!$A$2:$A$290,'Line Performance OK'!AB$1,'Job Number'!$B$2:$B$290,'Line Performance OK'!$C29,'Job Number'!$E$2:$E$290,'Line Performance OK'!$A$26),"")</f>
        <v/>
      </c>
      <c r="AC29" s="11" t="str">
        <f>IFERROR($C$26/SUMIFS('Job Number'!#REF!,'Job Number'!$A$2:$A$290,'Line Performance OK'!AC$1,'Job Number'!$B$2:$B$290,'Line Performance OK'!$C29,'Job Number'!$E$2:$E$290,'Line Performance OK'!$A$26),"")</f>
        <v/>
      </c>
      <c r="AD29" s="11" t="str">
        <f>IFERROR($C$26/SUMIFS('Job Number'!#REF!,'Job Number'!$A$2:$A$290,'Line Performance OK'!AD$1,'Job Number'!$B$2:$B$290,'Line Performance OK'!$C29,'Job Number'!$E$2:$E$290,'Line Performance OK'!$A$26),"")</f>
        <v/>
      </c>
      <c r="AE29" s="11" t="str">
        <f>IFERROR($C$26/SUMIFS('Job Number'!#REF!,'Job Number'!$A$2:$A$290,'Line Performance OK'!AE$1,'Job Number'!$B$2:$B$290,'Line Performance OK'!$C29,'Job Number'!$E$2:$E$290,'Line Performance OK'!$A$26),"")</f>
        <v/>
      </c>
      <c r="AF29" s="11" t="str">
        <f>IFERROR($C$26/SUMIFS('Job Number'!#REF!,'Job Number'!$A$2:$A$290,'Line Performance OK'!AF$1,'Job Number'!$B$2:$B$290,'Line Performance OK'!$C29,'Job Number'!$E$2:$E$290,'Line Performance OK'!$A$26),"")</f>
        <v/>
      </c>
      <c r="AG29" s="11" t="str">
        <f>IFERROR($C$26/SUMIFS('Job Number'!#REF!,'Job Number'!$A$2:$A$290,'Line Performance OK'!AG$1,'Job Number'!$B$2:$B$290,'Line Performance OK'!$C29,'Job Number'!$E$2:$E$290,'Line Performance OK'!$A$26),"")</f>
        <v/>
      </c>
      <c r="AH29" s="11" t="str">
        <f>IFERROR($C$26/SUMIFS('Job Number'!#REF!,'Job Number'!$A$2:$A$290,'Line Performance OK'!AH$1,'Job Number'!$B$2:$B$290,'Line Performance OK'!$C29,'Job Number'!$E$2:$E$290,'Line Performance OK'!$A$26),"")</f>
        <v/>
      </c>
    </row>
    <row r="30" customHeight="1" spans="2:34">
      <c r="B30" s="9">
        <f t="shared" si="1"/>
        <v>0.885702245960072</v>
      </c>
      <c r="C30" s="10" t="e">
        <f>'Line Output'!#REF!</f>
        <v>#REF!</v>
      </c>
      <c r="D30" s="11" t="str">
        <f>IFERROR($C$26/SUMIFS('Job Number'!#REF!,'Job Number'!$A$2:$A$290,'Line Performance OK'!D$1,'Job Number'!$B$2:$B$290,'Line Performance OK'!$C30,'Job Number'!$E$2:$E$290,'Line Performance OK'!$A$26),"")</f>
        <v/>
      </c>
      <c r="E30" s="11">
        <v>0.801954584650762</v>
      </c>
      <c r="F30" s="11">
        <v>0.87</v>
      </c>
      <c r="G30" s="11">
        <v>0.845070422535211</v>
      </c>
      <c r="H30" s="11">
        <v>1.01</v>
      </c>
      <c r="I30" s="11">
        <v>0.94</v>
      </c>
      <c r="J30" s="11">
        <v>1.03</v>
      </c>
      <c r="K30" s="11" t="str">
        <f>IFERROR($C$26/SUMIFS('Job Number'!#REF!,'Job Number'!$A$2:$A$290,'Line Performance OK'!K$1,'Job Number'!$B$2:$B$290,'Line Performance OK'!$C30,'Job Number'!$E$2:$E$290,'Line Performance OK'!$A$26),"")</f>
        <v/>
      </c>
      <c r="L30" s="11" t="str">
        <f>IFERROR($C$26/SUMIFS('Job Number'!#REF!,'Job Number'!$A$2:$A$290,'Line Performance OK'!L$1,'Job Number'!$B$2:$B$290,'Line Performance OK'!$C30,'Job Number'!$E$2:$E$290,'Line Performance OK'!$A$26),"")</f>
        <v/>
      </c>
      <c r="M30" s="11">
        <v>0.854295206454675</v>
      </c>
      <c r="N30" s="11">
        <v>0.8</v>
      </c>
      <c r="O30" s="11">
        <v>0.82</v>
      </c>
      <c r="P30" s="11" t="str">
        <f>IFERROR($C$26/SUMIFS('Job Number'!#REF!,'Job Number'!$A$2:$A$290,'Line Performance OK'!P$1,'Job Number'!$B$2:$B$290,'Line Performance OK'!$C30,'Job Number'!$E$2:$E$290,'Line Performance OK'!$A$26),"")</f>
        <v/>
      </c>
      <c r="Q30" s="11" t="str">
        <f>IFERROR($C$26/SUMIFS('Job Number'!#REF!,'Job Number'!$A$2:$A$290,'Line Performance OK'!Q$1,'Job Number'!$B$2:$B$290,'Line Performance OK'!$C30,'Job Number'!$E$2:$E$290,'Line Performance OK'!$A$26),"")</f>
        <v/>
      </c>
      <c r="R30" s="11" t="str">
        <f>IFERROR($C$26/SUMIFS('Job Number'!#REF!,'Job Number'!$A$2:$A$290,'Line Performance OK'!R$1,'Job Number'!$B$2:$B$290,'Line Performance OK'!$C30,'Job Number'!$E$2:$E$290,'Line Performance OK'!$A$26),"")</f>
        <v/>
      </c>
      <c r="S30" s="11" t="str">
        <f>IFERROR($C$26/SUMIFS('Job Number'!#REF!,'Job Number'!$A$2:$A$290,'Line Performance OK'!S$1,'Job Number'!$B$2:$B$290,'Line Performance OK'!$C30,'Job Number'!$E$2:$E$290,'Line Performance OK'!$A$26),"")</f>
        <v/>
      </c>
      <c r="T30" s="11" t="str">
        <f>IFERROR($C$26/SUMIFS('Job Number'!#REF!,'Job Number'!$A$2:$A$290,'Line Performance OK'!T$1,'Job Number'!$B$2:$B$290,'Line Performance OK'!$C30,'Job Number'!$E$2:$E$290,'Line Performance OK'!$A$26),"")</f>
        <v/>
      </c>
      <c r="U30" s="11" t="str">
        <f>IFERROR($C$26/SUMIFS('Job Number'!#REF!,'Job Number'!$A$2:$A$290,'Line Performance OK'!U$1,'Job Number'!$B$2:$B$290,'Line Performance OK'!$C30,'Job Number'!$E$2:$E$290,'Line Performance OK'!$A$26),"")</f>
        <v/>
      </c>
      <c r="V30" s="11" t="str">
        <f>IFERROR($C$26/SUMIFS('Job Number'!#REF!,'Job Number'!$A$2:$A$290,'Line Performance OK'!V$1,'Job Number'!$B$2:$B$290,'Line Performance OK'!$C30,'Job Number'!$E$2:$E$290,'Line Performance OK'!$A$26),"")</f>
        <v/>
      </c>
      <c r="W30" s="11" t="str">
        <f>IFERROR($C$26/SUMIFS('Job Number'!#REF!,'Job Number'!$A$2:$A$290,'Line Performance OK'!W$1,'Job Number'!$B$2:$B$290,'Line Performance OK'!$C30,'Job Number'!$E$2:$E$290,'Line Performance OK'!$A$26),"")</f>
        <v/>
      </c>
      <c r="X30" s="11" t="str">
        <f>IFERROR($C$26/SUMIFS('Job Number'!#REF!,'Job Number'!$A$2:$A$290,'Line Performance OK'!X$1,'Job Number'!$B$2:$B$290,'Line Performance OK'!$C30,'Job Number'!$E$2:$E$290,'Line Performance OK'!$A$26),"")</f>
        <v/>
      </c>
      <c r="Y30" s="11" t="str">
        <f>IFERROR($C$26/SUMIFS('Job Number'!#REF!,'Job Number'!$A$2:$A$290,'Line Performance OK'!Y$1,'Job Number'!$B$2:$B$290,'Line Performance OK'!$C30,'Job Number'!$E$2:$E$290,'Line Performance OK'!$A$26),"")</f>
        <v/>
      </c>
      <c r="Z30" s="11" t="str">
        <f>IFERROR($C$26/SUMIFS('Job Number'!#REF!,'Job Number'!$A$2:$A$290,'Line Performance OK'!Z$1,'Job Number'!$B$2:$B$290,'Line Performance OK'!$C30,'Job Number'!$E$2:$E$290,'Line Performance OK'!$A$26),"")</f>
        <v/>
      </c>
      <c r="AA30" s="11" t="str">
        <f>IFERROR($C$26/SUMIFS('Job Number'!#REF!,'Job Number'!$A$2:$A$290,'Line Performance OK'!AA$1,'Job Number'!$B$2:$B$290,'Line Performance OK'!$C30,'Job Number'!$E$2:$E$290,'Line Performance OK'!$A$26),"")</f>
        <v/>
      </c>
      <c r="AB30" s="11" t="str">
        <f>IFERROR($C$26/SUMIFS('Job Number'!#REF!,'Job Number'!$A$2:$A$290,'Line Performance OK'!AB$1,'Job Number'!$B$2:$B$290,'Line Performance OK'!$C30,'Job Number'!$E$2:$E$290,'Line Performance OK'!$A$26),"")</f>
        <v/>
      </c>
      <c r="AC30" s="11" t="str">
        <f>IFERROR($C$26/SUMIFS('Job Number'!#REF!,'Job Number'!$A$2:$A$290,'Line Performance OK'!AC$1,'Job Number'!$B$2:$B$290,'Line Performance OK'!$C30,'Job Number'!$E$2:$E$290,'Line Performance OK'!$A$26),"")</f>
        <v/>
      </c>
      <c r="AD30" s="11" t="str">
        <f>IFERROR($C$26/SUMIFS('Job Number'!#REF!,'Job Number'!$A$2:$A$290,'Line Performance OK'!AD$1,'Job Number'!$B$2:$B$290,'Line Performance OK'!$C30,'Job Number'!$E$2:$E$290,'Line Performance OK'!$A$26),"")</f>
        <v/>
      </c>
      <c r="AE30" s="11" t="str">
        <f>IFERROR($C$26/SUMIFS('Job Number'!#REF!,'Job Number'!$A$2:$A$290,'Line Performance OK'!AE$1,'Job Number'!$B$2:$B$290,'Line Performance OK'!$C30,'Job Number'!$E$2:$E$290,'Line Performance OK'!$A$26),"")</f>
        <v/>
      </c>
      <c r="AF30" s="11" t="str">
        <f>IFERROR($C$26/SUMIFS('Job Number'!#REF!,'Job Number'!$A$2:$A$290,'Line Performance OK'!AF$1,'Job Number'!$B$2:$B$290,'Line Performance OK'!$C30,'Job Number'!$E$2:$E$290,'Line Performance OK'!$A$26),"")</f>
        <v/>
      </c>
      <c r="AG30" s="11" t="str">
        <f>IFERROR($C$26/SUMIFS('Job Number'!#REF!,'Job Number'!$A$2:$A$290,'Line Performance OK'!AG$1,'Job Number'!$B$2:$B$290,'Line Performance OK'!$C30,'Job Number'!$E$2:$E$290,'Line Performance OK'!$A$26),"")</f>
        <v/>
      </c>
      <c r="AH30" s="11" t="str">
        <f>IFERROR($C$26/SUMIFS('Job Number'!#REF!,'Job Number'!$A$2:$A$290,'Line Performance OK'!AH$1,'Job Number'!$B$2:$B$290,'Line Performance OK'!$C30,'Job Number'!$E$2:$E$290,'Line Performance OK'!$A$26),"")</f>
        <v/>
      </c>
    </row>
    <row r="31" customHeight="1" spans="2:34">
      <c r="B31" s="9">
        <f t="shared" si="1"/>
        <v>0.9732818450665</v>
      </c>
      <c r="C31" s="10" t="e">
        <f>'Line Output'!#REF!</f>
        <v>#REF!</v>
      </c>
      <c r="D31" s="11" t="str">
        <f>IFERROR($C$26/SUMIFS('Job Number'!#REF!,'Job Number'!$A$2:$A$290,'Line Performance OK'!D$1,'Job Number'!$B$2:$B$290,'Line Performance OK'!$C31,'Job Number'!$E$2:$E$290,'Line Performance OK'!$A$26),"")</f>
        <v/>
      </c>
      <c r="E31" s="11">
        <v>1.04949874686717</v>
      </c>
      <c r="F31" s="11">
        <v>1.13</v>
      </c>
      <c r="G31" s="11">
        <v>0.904605263157895</v>
      </c>
      <c r="H31" s="11">
        <v>0.8</v>
      </c>
      <c r="I31" s="11">
        <v>1.05</v>
      </c>
      <c r="J31" s="11">
        <v>1.02</v>
      </c>
      <c r="K31" s="11" t="str">
        <f>IFERROR($C$26/SUMIFS('Job Number'!#REF!,'Job Number'!$A$2:$A$290,'Line Performance OK'!K$1,'Job Number'!$B$2:$B$290,'Line Performance OK'!$C31,'Job Number'!$E$2:$E$290,'Line Performance OK'!$A$26),"")</f>
        <v/>
      </c>
      <c r="L31" s="11" t="str">
        <f>IFERROR($C$26/SUMIFS('Job Number'!#REF!,'Job Number'!$A$2:$A$290,'Line Performance OK'!L$1,'Job Number'!$B$2:$B$290,'Line Performance OK'!$C31,'Job Number'!$E$2:$E$290,'Line Performance OK'!$A$26),"")</f>
        <v/>
      </c>
      <c r="M31" s="11">
        <v>0.905432595573441</v>
      </c>
      <c r="N31" s="11">
        <v>0.88</v>
      </c>
      <c r="O31" s="11">
        <v>1.02</v>
      </c>
      <c r="P31" s="11" t="str">
        <f>IFERROR($C$26/SUMIFS('Job Number'!#REF!,'Job Number'!$A$2:$A$290,'Line Performance OK'!P$1,'Job Number'!$B$2:$B$290,'Line Performance OK'!$C31,'Job Number'!$E$2:$E$290,'Line Performance OK'!$A$26),"")</f>
        <v/>
      </c>
      <c r="Q31" s="11" t="str">
        <f>IFERROR($C$26/SUMIFS('Job Number'!#REF!,'Job Number'!$A$2:$A$290,'Line Performance OK'!Q$1,'Job Number'!$B$2:$B$290,'Line Performance OK'!$C31,'Job Number'!$E$2:$E$290,'Line Performance OK'!$A$26),"")</f>
        <v/>
      </c>
      <c r="R31" s="11" t="str">
        <f>IFERROR($C$26/SUMIFS('Job Number'!#REF!,'Job Number'!$A$2:$A$290,'Line Performance OK'!R$1,'Job Number'!$B$2:$B$290,'Line Performance OK'!$C31,'Job Number'!$E$2:$E$290,'Line Performance OK'!$A$26),"")</f>
        <v/>
      </c>
      <c r="S31" s="11" t="str">
        <f>IFERROR($C$26/SUMIFS('Job Number'!#REF!,'Job Number'!$A$2:$A$290,'Line Performance OK'!S$1,'Job Number'!$B$2:$B$290,'Line Performance OK'!$C31,'Job Number'!$E$2:$E$290,'Line Performance OK'!$A$26),"")</f>
        <v/>
      </c>
      <c r="T31" s="11" t="str">
        <f>IFERROR($C$26/SUMIFS('Job Number'!#REF!,'Job Number'!$A$2:$A$290,'Line Performance OK'!T$1,'Job Number'!$B$2:$B$290,'Line Performance OK'!$C31,'Job Number'!$E$2:$E$290,'Line Performance OK'!$A$26),"")</f>
        <v/>
      </c>
      <c r="U31" s="11" t="str">
        <f>IFERROR($C$26/SUMIFS('Job Number'!#REF!,'Job Number'!$A$2:$A$290,'Line Performance OK'!U$1,'Job Number'!$B$2:$B$290,'Line Performance OK'!$C31,'Job Number'!$E$2:$E$290,'Line Performance OK'!$A$26),"")</f>
        <v/>
      </c>
      <c r="V31" s="11" t="str">
        <f>IFERROR($C$26/SUMIFS('Job Number'!#REF!,'Job Number'!$A$2:$A$290,'Line Performance OK'!V$1,'Job Number'!$B$2:$B$290,'Line Performance OK'!$C31,'Job Number'!$E$2:$E$290,'Line Performance OK'!$A$26),"")</f>
        <v/>
      </c>
      <c r="W31" s="11" t="str">
        <f>IFERROR($C$26/SUMIFS('Job Number'!#REF!,'Job Number'!$A$2:$A$290,'Line Performance OK'!W$1,'Job Number'!$B$2:$B$290,'Line Performance OK'!$C31,'Job Number'!$E$2:$E$290,'Line Performance OK'!$A$26),"")</f>
        <v/>
      </c>
      <c r="X31" s="11" t="str">
        <f>IFERROR($C$26/SUMIFS('Job Number'!#REF!,'Job Number'!$A$2:$A$290,'Line Performance OK'!X$1,'Job Number'!$B$2:$B$290,'Line Performance OK'!$C31,'Job Number'!$E$2:$E$290,'Line Performance OK'!$A$26),"")</f>
        <v/>
      </c>
      <c r="Y31" s="11" t="str">
        <f>IFERROR($C$26/SUMIFS('Job Number'!#REF!,'Job Number'!$A$2:$A$290,'Line Performance OK'!Y$1,'Job Number'!$B$2:$B$290,'Line Performance OK'!$C31,'Job Number'!$E$2:$E$290,'Line Performance OK'!$A$26),"")</f>
        <v/>
      </c>
      <c r="Z31" s="11" t="str">
        <f>IFERROR($C$26/SUMIFS('Job Number'!#REF!,'Job Number'!$A$2:$A$290,'Line Performance OK'!Z$1,'Job Number'!$B$2:$B$290,'Line Performance OK'!$C31,'Job Number'!$E$2:$E$290,'Line Performance OK'!$A$26),"")</f>
        <v/>
      </c>
      <c r="AA31" s="11" t="str">
        <f>IFERROR($C$26/SUMIFS('Job Number'!#REF!,'Job Number'!$A$2:$A$290,'Line Performance OK'!AA$1,'Job Number'!$B$2:$B$290,'Line Performance OK'!$C31,'Job Number'!$E$2:$E$290,'Line Performance OK'!$A$26),"")</f>
        <v/>
      </c>
      <c r="AB31" s="11" t="str">
        <f>IFERROR($C$26/SUMIFS('Job Number'!#REF!,'Job Number'!$A$2:$A$290,'Line Performance OK'!AB$1,'Job Number'!$B$2:$B$290,'Line Performance OK'!$C31,'Job Number'!$E$2:$E$290,'Line Performance OK'!$A$26),"")</f>
        <v/>
      </c>
      <c r="AC31" s="11" t="str">
        <f>IFERROR($C$26/SUMIFS('Job Number'!#REF!,'Job Number'!$A$2:$A$290,'Line Performance OK'!AC$1,'Job Number'!$B$2:$B$290,'Line Performance OK'!$C31,'Job Number'!$E$2:$E$290,'Line Performance OK'!$A$26),"")</f>
        <v/>
      </c>
      <c r="AD31" s="11" t="str">
        <f>IFERROR($C$26/SUMIFS('Job Number'!#REF!,'Job Number'!$A$2:$A$290,'Line Performance OK'!AD$1,'Job Number'!$B$2:$B$290,'Line Performance OK'!$C31,'Job Number'!$E$2:$E$290,'Line Performance OK'!$A$26),"")</f>
        <v/>
      </c>
      <c r="AE31" s="11" t="str">
        <f>IFERROR($C$26/SUMIFS('Job Number'!#REF!,'Job Number'!$A$2:$A$290,'Line Performance OK'!AE$1,'Job Number'!$B$2:$B$290,'Line Performance OK'!$C31,'Job Number'!$E$2:$E$290,'Line Performance OK'!$A$26),"")</f>
        <v/>
      </c>
      <c r="AF31" s="11" t="str">
        <f>IFERROR($C$26/SUMIFS('Job Number'!#REF!,'Job Number'!$A$2:$A$290,'Line Performance OK'!AF$1,'Job Number'!$B$2:$B$290,'Line Performance OK'!$C31,'Job Number'!$E$2:$E$290,'Line Performance OK'!$A$26),"")</f>
        <v/>
      </c>
      <c r="AG31" s="11" t="str">
        <f>IFERROR($C$26/SUMIFS('Job Number'!#REF!,'Job Number'!$A$2:$A$290,'Line Performance OK'!AG$1,'Job Number'!$B$2:$B$290,'Line Performance OK'!$C31,'Job Number'!$E$2:$E$290,'Line Performance OK'!$A$26),"")</f>
        <v/>
      </c>
      <c r="AH31" s="11" t="str">
        <f>IFERROR($C$26/SUMIFS('Job Number'!#REF!,'Job Number'!$A$2:$A$290,'Line Performance OK'!AH$1,'Job Number'!$B$2:$B$290,'Line Performance OK'!$C31,'Job Number'!$E$2:$E$290,'Line Performance OK'!$A$26),"")</f>
        <v/>
      </c>
    </row>
    <row r="32" customHeight="1" spans="2:34">
      <c r="B32" s="9">
        <f t="shared" si="1"/>
        <v>1.07142857142857</v>
      </c>
      <c r="C32" s="10" t="e">
        <f>'Line Output'!#REF!</f>
        <v>#REF!</v>
      </c>
      <c r="D32" s="11" t="str">
        <f>IFERROR($C$26/SUMIFS('Job Number'!#REF!,'Job Number'!$A$2:$A$290,'Line Performance OK'!D$1,'Job Number'!$B$2:$B$290,'Line Performance OK'!$C32,'Job Number'!$E$2:$E$290,'Line Performance OK'!$A$26),"")</f>
        <v/>
      </c>
      <c r="E32" s="11" t="str">
        <f>IFERROR($C$26/SUMIFS('Job Number'!#REF!,'Job Number'!$A$2:$A$290,'Line Performance OK'!E$1,'Job Number'!$B$2:$B$290,'Line Performance OK'!$C32,'Job Number'!$E$2:$E$290,'Line Performance OK'!$A$26),"")</f>
        <v/>
      </c>
      <c r="F32" s="11">
        <v>1.07142857142857</v>
      </c>
      <c r="G32" s="11">
        <v>1.07142857142857</v>
      </c>
      <c r="H32" s="11" t="str">
        <f>IFERROR($C$26/SUMIFS('Job Number'!#REF!,'Job Number'!$A$2:$A$290,'Line Performance OK'!H$1,'Job Number'!$B$2:$B$290,'Line Performance OK'!$C32,'Job Number'!$E$2:$E$290,'Line Performance OK'!$A$26),"")</f>
        <v/>
      </c>
      <c r="I32" s="11" t="str">
        <f>IFERROR($C$26/SUMIFS('Job Number'!#REF!,'Job Number'!$A$2:$A$290,'Line Performance OK'!I$1,'Job Number'!$B$2:$B$290,'Line Performance OK'!$C32,'Job Number'!$E$2:$E$290,'Line Performance OK'!$A$26),"")</f>
        <v/>
      </c>
      <c r="J32" s="11" t="str">
        <f>IFERROR($C$26/SUMIFS('Job Number'!#REF!,'Job Number'!$A$2:$A$290,'Line Performance OK'!J$1,'Job Number'!$B$2:$B$290,'Line Performance OK'!$C32,'Job Number'!$E$2:$E$290,'Line Performance OK'!$A$26),"")</f>
        <v/>
      </c>
      <c r="K32" s="11" t="str">
        <f>IFERROR($C$26/SUMIFS('Job Number'!#REF!,'Job Number'!$A$2:$A$290,'Line Performance OK'!K$1,'Job Number'!$B$2:$B$290,'Line Performance OK'!$C32,'Job Number'!$E$2:$E$290,'Line Performance OK'!$A$26),"")</f>
        <v/>
      </c>
      <c r="L32" s="11" t="str">
        <f>IFERROR($C$26/SUMIFS('Job Number'!#REF!,'Job Number'!$A$2:$A$290,'Line Performance OK'!L$1,'Job Number'!$B$2:$B$290,'Line Performance OK'!$C32,'Job Number'!$E$2:$E$290,'Line Performance OK'!$A$26),"")</f>
        <v/>
      </c>
      <c r="M32" s="11">
        <v>1.07142857142857</v>
      </c>
      <c r="N32" s="11" t="str">
        <f>IFERROR($C$26/SUMIFS('Job Number'!#REF!,'Job Number'!$A$2:$A$290,'Line Performance OK'!N$1,'Job Number'!$B$2:$B$290,'Line Performance OK'!$C32,'Job Number'!$E$2:$E$290,'Line Performance OK'!$A$26),"")</f>
        <v/>
      </c>
      <c r="O32" s="11" t="str">
        <f>IFERROR($C$26/SUMIFS('Job Number'!#REF!,'Job Number'!$A$2:$A$290,'Line Performance OK'!O$1,'Job Number'!$B$2:$B$290,'Line Performance OK'!$C32,'Job Number'!$E$2:$E$290,'Line Performance OK'!$A$26),"")</f>
        <v/>
      </c>
      <c r="P32" s="11" t="str">
        <f>IFERROR($C$26/SUMIFS('Job Number'!#REF!,'Job Number'!$A$2:$A$290,'Line Performance OK'!P$1,'Job Number'!$B$2:$B$290,'Line Performance OK'!$C32,'Job Number'!$E$2:$E$290,'Line Performance OK'!$A$26),"")</f>
        <v/>
      </c>
      <c r="Q32" s="11" t="str">
        <f>IFERROR($C$26/SUMIFS('Job Number'!#REF!,'Job Number'!$A$2:$A$290,'Line Performance OK'!Q$1,'Job Number'!$B$2:$B$290,'Line Performance OK'!$C32,'Job Number'!$E$2:$E$290,'Line Performance OK'!$A$26),"")</f>
        <v/>
      </c>
      <c r="R32" s="11" t="str">
        <f>IFERROR($C$26/SUMIFS('Job Number'!#REF!,'Job Number'!$A$2:$A$290,'Line Performance OK'!R$1,'Job Number'!$B$2:$B$290,'Line Performance OK'!$C32,'Job Number'!$E$2:$E$290,'Line Performance OK'!$A$26),"")</f>
        <v/>
      </c>
      <c r="S32" s="11" t="str">
        <f>IFERROR($C$26/SUMIFS('Job Number'!#REF!,'Job Number'!$A$2:$A$290,'Line Performance OK'!S$1,'Job Number'!$B$2:$B$290,'Line Performance OK'!$C32,'Job Number'!$E$2:$E$290,'Line Performance OK'!$A$26),"")</f>
        <v/>
      </c>
      <c r="T32" s="11" t="str">
        <f>IFERROR($C$26/SUMIFS('Job Number'!#REF!,'Job Number'!$A$2:$A$290,'Line Performance OK'!T$1,'Job Number'!$B$2:$B$290,'Line Performance OK'!$C32,'Job Number'!$E$2:$E$290,'Line Performance OK'!$A$26),"")</f>
        <v/>
      </c>
      <c r="U32" s="11" t="str">
        <f>IFERROR($C$26/SUMIFS('Job Number'!#REF!,'Job Number'!$A$2:$A$290,'Line Performance OK'!U$1,'Job Number'!$B$2:$B$290,'Line Performance OK'!$C32,'Job Number'!$E$2:$E$290,'Line Performance OK'!$A$26),"")</f>
        <v/>
      </c>
      <c r="V32" s="11" t="str">
        <f>IFERROR($C$26/SUMIFS('Job Number'!#REF!,'Job Number'!$A$2:$A$290,'Line Performance OK'!V$1,'Job Number'!$B$2:$B$290,'Line Performance OK'!$C32,'Job Number'!$E$2:$E$290,'Line Performance OK'!$A$26),"")</f>
        <v/>
      </c>
      <c r="W32" s="11" t="str">
        <f>IFERROR($C$26/SUMIFS('Job Number'!#REF!,'Job Number'!$A$2:$A$290,'Line Performance OK'!W$1,'Job Number'!$B$2:$B$290,'Line Performance OK'!$C32,'Job Number'!$E$2:$E$290,'Line Performance OK'!$A$26),"")</f>
        <v/>
      </c>
      <c r="X32" s="11" t="str">
        <f>IFERROR($C$26/SUMIFS('Job Number'!#REF!,'Job Number'!$A$2:$A$290,'Line Performance OK'!X$1,'Job Number'!$B$2:$B$290,'Line Performance OK'!$C32,'Job Number'!$E$2:$E$290,'Line Performance OK'!$A$26),"")</f>
        <v/>
      </c>
      <c r="Y32" s="11" t="str">
        <f>IFERROR($C$26/SUMIFS('Job Number'!#REF!,'Job Number'!$A$2:$A$290,'Line Performance OK'!Y$1,'Job Number'!$B$2:$B$290,'Line Performance OK'!$C32,'Job Number'!$E$2:$E$290,'Line Performance OK'!$A$26),"")</f>
        <v/>
      </c>
      <c r="Z32" s="11" t="str">
        <f>IFERROR($C$26/SUMIFS('Job Number'!#REF!,'Job Number'!$A$2:$A$290,'Line Performance OK'!Z$1,'Job Number'!$B$2:$B$290,'Line Performance OK'!$C32,'Job Number'!$E$2:$E$290,'Line Performance OK'!$A$26),"")</f>
        <v/>
      </c>
      <c r="AA32" s="11" t="str">
        <f>IFERROR($C$26/SUMIFS('Job Number'!#REF!,'Job Number'!$A$2:$A$290,'Line Performance OK'!AA$1,'Job Number'!$B$2:$B$290,'Line Performance OK'!$C32,'Job Number'!$E$2:$E$290,'Line Performance OK'!$A$26),"")</f>
        <v/>
      </c>
      <c r="AB32" s="11" t="str">
        <f>IFERROR($C$26/SUMIFS('Job Number'!#REF!,'Job Number'!$A$2:$A$290,'Line Performance OK'!AB$1,'Job Number'!$B$2:$B$290,'Line Performance OK'!$C32,'Job Number'!$E$2:$E$290,'Line Performance OK'!$A$26),"")</f>
        <v/>
      </c>
      <c r="AC32" s="11" t="str">
        <f>IFERROR($C$26/SUMIFS('Job Number'!#REF!,'Job Number'!$A$2:$A$290,'Line Performance OK'!AC$1,'Job Number'!$B$2:$B$290,'Line Performance OK'!$C32,'Job Number'!$E$2:$E$290,'Line Performance OK'!$A$26),"")</f>
        <v/>
      </c>
      <c r="AD32" s="11" t="str">
        <f>IFERROR($C$26/SUMIFS('Job Number'!#REF!,'Job Number'!$A$2:$A$290,'Line Performance OK'!AD$1,'Job Number'!$B$2:$B$290,'Line Performance OK'!$C32,'Job Number'!$E$2:$E$290,'Line Performance OK'!$A$26),"")</f>
        <v/>
      </c>
      <c r="AE32" s="11" t="str">
        <f>IFERROR($C$26/SUMIFS('Job Number'!#REF!,'Job Number'!$A$2:$A$290,'Line Performance OK'!AE$1,'Job Number'!$B$2:$B$290,'Line Performance OK'!$C32,'Job Number'!$E$2:$E$290,'Line Performance OK'!$A$26),"")</f>
        <v/>
      </c>
      <c r="AF32" s="11" t="str">
        <f>IFERROR($C$26/SUMIFS('Job Number'!#REF!,'Job Number'!$A$2:$A$290,'Line Performance OK'!AF$1,'Job Number'!$B$2:$B$290,'Line Performance OK'!$C32,'Job Number'!$E$2:$E$290,'Line Performance OK'!$A$26),"")</f>
        <v/>
      </c>
      <c r="AG32" s="11" t="str">
        <f>IFERROR($C$26/SUMIFS('Job Number'!#REF!,'Job Number'!$A$2:$A$290,'Line Performance OK'!AG$1,'Job Number'!$B$2:$B$290,'Line Performance OK'!$C32,'Job Number'!$E$2:$E$290,'Line Performance OK'!$A$26),"")</f>
        <v/>
      </c>
      <c r="AH32" s="11" t="str">
        <f>IFERROR($C$26/SUMIFS('Job Number'!#REF!,'Job Number'!$A$2:$A$290,'Line Performance OK'!AH$1,'Job Number'!$B$2:$B$290,'Line Performance OK'!$C32,'Job Number'!$E$2:$E$290,'Line Performance OK'!$A$26),"")</f>
        <v/>
      </c>
    </row>
    <row r="33" customHeight="1" spans="2:34">
      <c r="B33" s="9">
        <f t="shared" si="1"/>
        <v>1.05102040816327</v>
      </c>
      <c r="C33" s="10" t="e">
        <f>'Line Output'!#REF!</f>
        <v>#REF!</v>
      </c>
      <c r="D33" s="11" t="str">
        <f>IFERROR($C$26/SUMIFS('Job Number'!#REF!,'Job Number'!$A$2:$A$290,'Line Performance OK'!D$1,'Job Number'!$B$2:$B$290,'Line Performance OK'!$C33,'Job Number'!$E$2:$E$290,'Line Performance OK'!$A$26),"")</f>
        <v/>
      </c>
      <c r="E33" s="11" t="str">
        <f>IFERROR($C$26/SUMIFS('Job Number'!#REF!,'Job Number'!$A$2:$A$290,'Line Performance OK'!E$1,'Job Number'!$B$2:$B$290,'Line Performance OK'!$C33,'Job Number'!$E$2:$E$290,'Line Performance OK'!$A$26),"")</f>
        <v/>
      </c>
      <c r="F33" s="11">
        <v>1.07142857142857</v>
      </c>
      <c r="G33" s="11">
        <v>1.01020408163265</v>
      </c>
      <c r="H33" s="11" t="str">
        <f>IFERROR($C$26/SUMIFS('Job Number'!#REF!,'Job Number'!$A$2:$A$290,'Line Performance OK'!H$1,'Job Number'!$B$2:$B$290,'Line Performance OK'!$C33,'Job Number'!$E$2:$E$290,'Line Performance OK'!$A$26),"")</f>
        <v/>
      </c>
      <c r="I33" s="11" t="str">
        <f>IFERROR($C$26/SUMIFS('Job Number'!#REF!,'Job Number'!$A$2:$A$290,'Line Performance OK'!I$1,'Job Number'!$B$2:$B$290,'Line Performance OK'!$C33,'Job Number'!$E$2:$E$290,'Line Performance OK'!$A$26),"")</f>
        <v/>
      </c>
      <c r="J33" s="11" t="str">
        <f>IFERROR($C$26/SUMIFS('Job Number'!#REF!,'Job Number'!$A$2:$A$290,'Line Performance OK'!J$1,'Job Number'!$B$2:$B$290,'Line Performance OK'!$C33,'Job Number'!$E$2:$E$290,'Line Performance OK'!$A$26),"")</f>
        <v/>
      </c>
      <c r="K33" s="11" t="str">
        <f>IFERROR($C$26/SUMIFS('Job Number'!#REF!,'Job Number'!$A$2:$A$290,'Line Performance OK'!K$1,'Job Number'!$B$2:$B$290,'Line Performance OK'!$C33,'Job Number'!$E$2:$E$290,'Line Performance OK'!$A$26),"")</f>
        <v/>
      </c>
      <c r="L33" s="11" t="str">
        <f>IFERROR($C$26/SUMIFS('Job Number'!#REF!,'Job Number'!$A$2:$A$290,'Line Performance OK'!L$1,'Job Number'!$B$2:$B$290,'Line Performance OK'!$C33,'Job Number'!$E$2:$E$290,'Line Performance OK'!$A$26),"")</f>
        <v/>
      </c>
      <c r="M33" s="11">
        <v>1.07142857142857</v>
      </c>
      <c r="N33" s="11" t="str">
        <f>IFERROR($C$26/SUMIFS('Job Number'!#REF!,'Job Number'!$A$2:$A$290,'Line Performance OK'!N$1,'Job Number'!$B$2:$B$290,'Line Performance OK'!$C33,'Job Number'!$E$2:$E$290,'Line Performance OK'!$A$26),"")</f>
        <v/>
      </c>
      <c r="O33" s="11" t="str">
        <f>IFERROR($C$26/SUMIFS('Job Number'!#REF!,'Job Number'!$A$2:$A$290,'Line Performance OK'!O$1,'Job Number'!$B$2:$B$290,'Line Performance OK'!$C33,'Job Number'!$E$2:$E$290,'Line Performance OK'!$A$26),"")</f>
        <v/>
      </c>
      <c r="P33" s="11" t="str">
        <f>IFERROR($C$26/SUMIFS('Job Number'!#REF!,'Job Number'!$A$2:$A$290,'Line Performance OK'!P$1,'Job Number'!$B$2:$B$290,'Line Performance OK'!$C33,'Job Number'!$E$2:$E$290,'Line Performance OK'!$A$26),"")</f>
        <v/>
      </c>
      <c r="Q33" s="11" t="str">
        <f>IFERROR($C$26/SUMIFS('Job Number'!#REF!,'Job Number'!$A$2:$A$290,'Line Performance OK'!Q$1,'Job Number'!$B$2:$B$290,'Line Performance OK'!$C33,'Job Number'!$E$2:$E$290,'Line Performance OK'!$A$26),"")</f>
        <v/>
      </c>
      <c r="R33" s="11" t="str">
        <f>IFERROR($C$26/SUMIFS('Job Number'!#REF!,'Job Number'!$A$2:$A$290,'Line Performance OK'!R$1,'Job Number'!$B$2:$B$290,'Line Performance OK'!$C33,'Job Number'!$E$2:$E$290,'Line Performance OK'!$A$26),"")</f>
        <v/>
      </c>
      <c r="S33" s="11" t="str">
        <f>IFERROR($C$26/SUMIFS('Job Number'!#REF!,'Job Number'!$A$2:$A$290,'Line Performance OK'!S$1,'Job Number'!$B$2:$B$290,'Line Performance OK'!$C33,'Job Number'!$E$2:$E$290,'Line Performance OK'!$A$26),"")</f>
        <v/>
      </c>
      <c r="T33" s="11" t="str">
        <f>IFERROR($C$26/SUMIFS('Job Number'!#REF!,'Job Number'!$A$2:$A$290,'Line Performance OK'!T$1,'Job Number'!$B$2:$B$290,'Line Performance OK'!$C33,'Job Number'!$E$2:$E$290,'Line Performance OK'!$A$26),"")</f>
        <v/>
      </c>
      <c r="U33" s="11" t="str">
        <f>IFERROR($C$26/SUMIFS('Job Number'!#REF!,'Job Number'!$A$2:$A$290,'Line Performance OK'!U$1,'Job Number'!$B$2:$B$290,'Line Performance OK'!$C33,'Job Number'!$E$2:$E$290,'Line Performance OK'!$A$26),"")</f>
        <v/>
      </c>
      <c r="V33" s="11" t="str">
        <f>IFERROR($C$26/SUMIFS('Job Number'!#REF!,'Job Number'!$A$2:$A$290,'Line Performance OK'!V$1,'Job Number'!$B$2:$B$290,'Line Performance OK'!$C33,'Job Number'!$E$2:$E$290,'Line Performance OK'!$A$26),"")</f>
        <v/>
      </c>
      <c r="W33" s="11" t="str">
        <f>IFERROR($C$26/SUMIFS('Job Number'!#REF!,'Job Number'!$A$2:$A$290,'Line Performance OK'!W$1,'Job Number'!$B$2:$B$290,'Line Performance OK'!$C33,'Job Number'!$E$2:$E$290,'Line Performance OK'!$A$26),"")</f>
        <v/>
      </c>
      <c r="X33" s="11" t="str">
        <f>IFERROR($C$26/SUMIFS('Job Number'!#REF!,'Job Number'!$A$2:$A$290,'Line Performance OK'!X$1,'Job Number'!$B$2:$B$290,'Line Performance OK'!$C33,'Job Number'!$E$2:$E$290,'Line Performance OK'!$A$26),"")</f>
        <v/>
      </c>
      <c r="Y33" s="11" t="str">
        <f>IFERROR($C$26/SUMIFS('Job Number'!#REF!,'Job Number'!$A$2:$A$290,'Line Performance OK'!Y$1,'Job Number'!$B$2:$B$290,'Line Performance OK'!$C33,'Job Number'!$E$2:$E$290,'Line Performance OK'!$A$26),"")</f>
        <v/>
      </c>
      <c r="Z33" s="11" t="str">
        <f>IFERROR($C$26/SUMIFS('Job Number'!#REF!,'Job Number'!$A$2:$A$290,'Line Performance OK'!Z$1,'Job Number'!$B$2:$B$290,'Line Performance OK'!$C33,'Job Number'!$E$2:$E$290,'Line Performance OK'!$A$26),"")</f>
        <v/>
      </c>
      <c r="AA33" s="11" t="str">
        <f>IFERROR($C$26/SUMIFS('Job Number'!#REF!,'Job Number'!$A$2:$A$290,'Line Performance OK'!AA$1,'Job Number'!$B$2:$B$290,'Line Performance OK'!$C33,'Job Number'!$E$2:$E$290,'Line Performance OK'!$A$26),"")</f>
        <v/>
      </c>
      <c r="AB33" s="11" t="str">
        <f>IFERROR($C$26/SUMIFS('Job Number'!#REF!,'Job Number'!$A$2:$A$290,'Line Performance OK'!AB$1,'Job Number'!$B$2:$B$290,'Line Performance OK'!$C33,'Job Number'!$E$2:$E$290,'Line Performance OK'!$A$26),"")</f>
        <v/>
      </c>
      <c r="AC33" s="11" t="str">
        <f>IFERROR($C$26/SUMIFS('Job Number'!#REF!,'Job Number'!$A$2:$A$290,'Line Performance OK'!AC$1,'Job Number'!$B$2:$B$290,'Line Performance OK'!$C33,'Job Number'!$E$2:$E$290,'Line Performance OK'!$A$26),"")</f>
        <v/>
      </c>
      <c r="AD33" s="11" t="str">
        <f>IFERROR($C$26/SUMIFS('Job Number'!#REF!,'Job Number'!$A$2:$A$290,'Line Performance OK'!AD$1,'Job Number'!$B$2:$B$290,'Line Performance OK'!$C33,'Job Number'!$E$2:$E$290,'Line Performance OK'!$A$26),"")</f>
        <v/>
      </c>
      <c r="AE33" s="11" t="str">
        <f>IFERROR($C$26/SUMIFS('Job Number'!#REF!,'Job Number'!$A$2:$A$290,'Line Performance OK'!AE$1,'Job Number'!$B$2:$B$290,'Line Performance OK'!$C33,'Job Number'!$E$2:$E$290,'Line Performance OK'!$A$26),"")</f>
        <v/>
      </c>
      <c r="AF33" s="11" t="str">
        <f>IFERROR($C$26/SUMIFS('Job Number'!#REF!,'Job Number'!$A$2:$A$290,'Line Performance OK'!AF$1,'Job Number'!$B$2:$B$290,'Line Performance OK'!$C33,'Job Number'!$E$2:$E$290,'Line Performance OK'!$A$26),"")</f>
        <v/>
      </c>
      <c r="AG33" s="11" t="str">
        <f>IFERROR($C$26/SUMIFS('Job Number'!#REF!,'Job Number'!$A$2:$A$290,'Line Performance OK'!AG$1,'Job Number'!$B$2:$B$290,'Line Performance OK'!$C33,'Job Number'!$E$2:$E$290,'Line Performance OK'!$A$26),"")</f>
        <v/>
      </c>
      <c r="AH33" s="11" t="str">
        <f>IFERROR($C$26/SUMIFS('Job Number'!#REF!,'Job Number'!$A$2:$A$290,'Line Performance OK'!AH$1,'Job Number'!$B$2:$B$290,'Line Performance OK'!$C33,'Job Number'!$E$2:$E$290,'Line Performance OK'!$A$26),"")</f>
        <v/>
      </c>
    </row>
    <row r="34" customHeight="1" spans="2:34">
      <c r="B34" s="9">
        <f t="shared" si="1"/>
        <v>0.741360544217687</v>
      </c>
      <c r="C34" s="10" t="e">
        <f>'Line Output'!#REF!</f>
        <v>#REF!</v>
      </c>
      <c r="D34" s="11" t="str">
        <f>IFERROR($C$26/SUMIFS('Job Number'!#REF!,'Job Number'!$A$2:$A$290,'Line Performance OK'!D$1,'Job Number'!$B$2:$B$290,'Line Performance OK'!$C34,'Job Number'!$E$2:$E$290,'Line Performance OK'!$A$26),"")</f>
        <v/>
      </c>
      <c r="E34" s="11" t="str">
        <f>IFERROR($C$26/SUMIFS('Job Number'!#REF!,'Job Number'!$A$2:$A$290,'Line Performance OK'!E$1,'Job Number'!$B$2:$B$290,'Line Performance OK'!$C34,'Job Number'!$E$2:$E$290,'Line Performance OK'!$A$26),"")</f>
        <v/>
      </c>
      <c r="F34" s="11">
        <v>0.77</v>
      </c>
      <c r="G34" s="11">
        <v>0.673469387755102</v>
      </c>
      <c r="H34" s="11" t="str">
        <f>IFERROR($C$26/SUMIFS('Job Number'!#REF!,'Job Number'!$A$2:$A$290,'Line Performance OK'!H$1,'Job Number'!$B$2:$B$290,'Line Performance OK'!$C34,'Job Number'!$E$2:$E$290,'Line Performance OK'!$A$26),"")</f>
        <v/>
      </c>
      <c r="I34" s="11" t="str">
        <f>IFERROR($C$26/SUMIFS('Job Number'!#REF!,'Job Number'!$A$2:$A$290,'Line Performance OK'!I$1,'Job Number'!$B$2:$B$290,'Line Performance OK'!$C34,'Job Number'!$E$2:$E$290,'Line Performance OK'!$A$26),"")</f>
        <v/>
      </c>
      <c r="J34" s="11" t="str">
        <f>IFERROR($C$26/SUMIFS('Job Number'!#REF!,'Job Number'!$A$2:$A$290,'Line Performance OK'!J$1,'Job Number'!$B$2:$B$290,'Line Performance OK'!$C34,'Job Number'!$E$2:$E$290,'Line Performance OK'!$A$26),"")</f>
        <v/>
      </c>
      <c r="K34" s="11" t="str">
        <f>IFERROR($C$26/SUMIFS('Job Number'!#REF!,'Job Number'!$A$2:$A$290,'Line Performance OK'!K$1,'Job Number'!$B$2:$B$290,'Line Performance OK'!$C34,'Job Number'!$E$2:$E$290,'Line Performance OK'!$A$26),"")</f>
        <v/>
      </c>
      <c r="L34" s="11" t="str">
        <f>IFERROR($C$26/SUMIFS('Job Number'!#REF!,'Job Number'!$A$2:$A$290,'Line Performance OK'!L$1,'Job Number'!$B$2:$B$290,'Line Performance OK'!$C34,'Job Number'!$E$2:$E$290,'Line Performance OK'!$A$26),"")</f>
        <v/>
      </c>
      <c r="M34" s="11">
        <v>0.780612244897959</v>
      </c>
      <c r="N34" s="11" t="str">
        <f>IFERROR($C$26/SUMIFS('Job Number'!#REF!,'Job Number'!$A$2:$A$290,'Line Performance OK'!N$1,'Job Number'!$B$2:$B$290,'Line Performance OK'!$C34,'Job Number'!$E$2:$E$290,'Line Performance OK'!$A$26),"")</f>
        <v/>
      </c>
      <c r="O34" s="11" t="str">
        <f>IFERROR($C$26/SUMIFS('Job Number'!#REF!,'Job Number'!$A$2:$A$290,'Line Performance OK'!O$1,'Job Number'!$B$2:$B$290,'Line Performance OK'!$C34,'Job Number'!$E$2:$E$290,'Line Performance OK'!$A$26),"")</f>
        <v/>
      </c>
      <c r="P34" s="11" t="str">
        <f>IFERROR($C$26/SUMIFS('Job Number'!#REF!,'Job Number'!$A$2:$A$290,'Line Performance OK'!P$1,'Job Number'!$B$2:$B$290,'Line Performance OK'!$C34,'Job Number'!$E$2:$E$290,'Line Performance OK'!$A$26),"")</f>
        <v/>
      </c>
      <c r="Q34" s="11" t="str">
        <f>IFERROR($C$26/SUMIFS('Job Number'!#REF!,'Job Number'!$A$2:$A$290,'Line Performance OK'!Q$1,'Job Number'!$B$2:$B$290,'Line Performance OK'!$C34,'Job Number'!$E$2:$E$290,'Line Performance OK'!$A$26),"")</f>
        <v/>
      </c>
      <c r="R34" s="11" t="str">
        <f>IFERROR($C$26/SUMIFS('Job Number'!#REF!,'Job Number'!$A$2:$A$290,'Line Performance OK'!R$1,'Job Number'!$B$2:$B$290,'Line Performance OK'!$C34,'Job Number'!$E$2:$E$290,'Line Performance OK'!$A$26),"")</f>
        <v/>
      </c>
      <c r="S34" s="11" t="str">
        <f>IFERROR($C$26/SUMIFS('Job Number'!#REF!,'Job Number'!$A$2:$A$290,'Line Performance OK'!S$1,'Job Number'!$B$2:$B$290,'Line Performance OK'!$C34,'Job Number'!$E$2:$E$290,'Line Performance OK'!$A$26),"")</f>
        <v/>
      </c>
      <c r="T34" s="11" t="str">
        <f>IFERROR($C$26/SUMIFS('Job Number'!#REF!,'Job Number'!$A$2:$A$290,'Line Performance OK'!T$1,'Job Number'!$B$2:$B$290,'Line Performance OK'!$C34,'Job Number'!$E$2:$E$290,'Line Performance OK'!$A$26),"")</f>
        <v/>
      </c>
      <c r="U34" s="11" t="str">
        <f>IFERROR($C$26/SUMIFS('Job Number'!#REF!,'Job Number'!$A$2:$A$290,'Line Performance OK'!U$1,'Job Number'!$B$2:$B$290,'Line Performance OK'!$C34,'Job Number'!$E$2:$E$290,'Line Performance OK'!$A$26),"")</f>
        <v/>
      </c>
      <c r="V34" s="11" t="str">
        <f>IFERROR($C$26/SUMIFS('Job Number'!#REF!,'Job Number'!$A$2:$A$290,'Line Performance OK'!V$1,'Job Number'!$B$2:$B$290,'Line Performance OK'!$C34,'Job Number'!$E$2:$E$290,'Line Performance OK'!$A$26),"")</f>
        <v/>
      </c>
      <c r="W34" s="11" t="str">
        <f>IFERROR($C$26/SUMIFS('Job Number'!#REF!,'Job Number'!$A$2:$A$290,'Line Performance OK'!W$1,'Job Number'!$B$2:$B$290,'Line Performance OK'!$C34,'Job Number'!$E$2:$E$290,'Line Performance OK'!$A$26),"")</f>
        <v/>
      </c>
      <c r="X34" s="11" t="str">
        <f>IFERROR($C$26/SUMIFS('Job Number'!#REF!,'Job Number'!$A$2:$A$290,'Line Performance OK'!X$1,'Job Number'!$B$2:$B$290,'Line Performance OK'!$C34,'Job Number'!$E$2:$E$290,'Line Performance OK'!$A$26),"")</f>
        <v/>
      </c>
      <c r="Y34" s="11" t="str">
        <f>IFERROR($C$26/SUMIFS('Job Number'!#REF!,'Job Number'!$A$2:$A$290,'Line Performance OK'!Y$1,'Job Number'!$B$2:$B$290,'Line Performance OK'!$C34,'Job Number'!$E$2:$E$290,'Line Performance OK'!$A$26),"")</f>
        <v/>
      </c>
      <c r="Z34" s="11" t="str">
        <f>IFERROR($C$26/SUMIFS('Job Number'!#REF!,'Job Number'!$A$2:$A$290,'Line Performance OK'!Z$1,'Job Number'!$B$2:$B$290,'Line Performance OK'!$C34,'Job Number'!$E$2:$E$290,'Line Performance OK'!$A$26),"")</f>
        <v/>
      </c>
      <c r="AA34" s="11" t="str">
        <f>IFERROR($C$26/SUMIFS('Job Number'!#REF!,'Job Number'!$A$2:$A$290,'Line Performance OK'!AA$1,'Job Number'!$B$2:$B$290,'Line Performance OK'!$C34,'Job Number'!$E$2:$E$290,'Line Performance OK'!$A$26),"")</f>
        <v/>
      </c>
      <c r="AB34" s="11" t="str">
        <f>IFERROR($C$26/SUMIFS('Job Number'!#REF!,'Job Number'!$A$2:$A$290,'Line Performance OK'!AB$1,'Job Number'!$B$2:$B$290,'Line Performance OK'!$C34,'Job Number'!$E$2:$E$290,'Line Performance OK'!$A$26),"")</f>
        <v/>
      </c>
      <c r="AC34" s="11" t="str">
        <f>IFERROR($C$26/SUMIFS('Job Number'!#REF!,'Job Number'!$A$2:$A$290,'Line Performance OK'!AC$1,'Job Number'!$B$2:$B$290,'Line Performance OK'!$C34,'Job Number'!$E$2:$E$290,'Line Performance OK'!$A$26),"")</f>
        <v/>
      </c>
      <c r="AD34" s="11" t="str">
        <f>IFERROR($C$26/SUMIFS('Job Number'!#REF!,'Job Number'!$A$2:$A$290,'Line Performance OK'!AD$1,'Job Number'!$B$2:$B$290,'Line Performance OK'!$C34,'Job Number'!$E$2:$E$290,'Line Performance OK'!$A$26),"")</f>
        <v/>
      </c>
      <c r="AE34" s="11" t="str">
        <f>IFERROR($C$26/SUMIFS('Job Number'!#REF!,'Job Number'!$A$2:$A$290,'Line Performance OK'!AE$1,'Job Number'!$B$2:$B$290,'Line Performance OK'!$C34,'Job Number'!$E$2:$E$290,'Line Performance OK'!$A$26),"")</f>
        <v/>
      </c>
      <c r="AF34" s="11" t="str">
        <f>IFERROR($C$26/SUMIFS('Job Number'!#REF!,'Job Number'!$A$2:$A$290,'Line Performance OK'!AF$1,'Job Number'!$B$2:$B$290,'Line Performance OK'!$C34,'Job Number'!$E$2:$E$290,'Line Performance OK'!$A$26),"")</f>
        <v/>
      </c>
      <c r="AG34" s="11" t="str">
        <f>IFERROR($C$26/SUMIFS('Job Number'!#REF!,'Job Number'!$A$2:$A$290,'Line Performance OK'!AG$1,'Job Number'!$B$2:$B$290,'Line Performance OK'!$C34,'Job Number'!$E$2:$E$290,'Line Performance OK'!$A$26),"")</f>
        <v/>
      </c>
      <c r="AH34" s="11" t="str">
        <f>IFERROR($C$26/SUMIFS('Job Number'!#REF!,'Job Number'!$A$2:$A$290,'Line Performance OK'!AH$1,'Job Number'!$B$2:$B$290,'Line Performance OK'!$C34,'Job Number'!$E$2:$E$290,'Line Performance OK'!$A$26),"")</f>
        <v/>
      </c>
    </row>
    <row r="35" customHeight="1" spans="2:34">
      <c r="B35" s="9">
        <f t="shared" si="1"/>
        <v>0.949867919217037</v>
      </c>
      <c r="C35" s="10" t="e">
        <f>'Line Output'!#REF!</f>
        <v>#REF!</v>
      </c>
      <c r="D35" s="11" t="str">
        <f>IFERROR($C$26/SUMIFS('Job Number'!#REF!,'Job Number'!$A$2:$A$290,'Line Performance OK'!D$1,'Job Number'!$B$2:$B$290,'Line Performance OK'!$C35,'Job Number'!$E$2:$E$290,'Line Performance OK'!$A$26),"")</f>
        <v/>
      </c>
      <c r="E35" s="11">
        <v>1.0261569416499</v>
      </c>
      <c r="F35" s="11">
        <v>1.06</v>
      </c>
      <c r="G35" s="11">
        <v>1.0261569416499</v>
      </c>
      <c r="H35" s="11">
        <v>0.97</v>
      </c>
      <c r="I35" s="11">
        <v>0.98</v>
      </c>
      <c r="J35" s="11">
        <v>1.07</v>
      </c>
      <c r="K35" s="11" t="str">
        <f>IFERROR($C$26/SUMIFS('Job Number'!#REF!,'Job Number'!$A$2:$A$290,'Line Performance OK'!K$1,'Job Number'!$B$2:$B$290,'Line Performance OK'!$C35,'Job Number'!$E$2:$E$290,'Line Performance OK'!$A$26),"")</f>
        <v/>
      </c>
      <c r="L35" s="11" t="str">
        <f>IFERROR($C$26/SUMIFS('Job Number'!#REF!,'Job Number'!$A$2:$A$290,'Line Performance OK'!L$1,'Job Number'!$B$2:$B$290,'Line Performance OK'!$C35,'Job Number'!$E$2:$E$290,'Line Performance OK'!$A$26),"")</f>
        <v/>
      </c>
      <c r="M35" s="11">
        <v>0.836497389653536</v>
      </c>
      <c r="N35" s="11">
        <v>0.8</v>
      </c>
      <c r="O35" s="11">
        <v>0.78</v>
      </c>
      <c r="P35" s="11" t="str">
        <f>IFERROR($C$26/SUMIFS('Job Number'!#REF!,'Job Number'!$A$2:$A$290,'Line Performance OK'!P$1,'Job Number'!$B$2:$B$290,'Line Performance OK'!$C35,'Job Number'!$E$2:$E$290,'Line Performance OK'!$A$26),"")</f>
        <v/>
      </c>
      <c r="Q35" s="11" t="str">
        <f>IFERROR($C$26/SUMIFS('Job Number'!#REF!,'Job Number'!$A$2:$A$290,'Line Performance OK'!Q$1,'Job Number'!$B$2:$B$290,'Line Performance OK'!$C35,'Job Number'!$E$2:$E$290,'Line Performance OK'!$A$26),"")</f>
        <v/>
      </c>
      <c r="R35" s="11" t="str">
        <f>IFERROR($C$26/SUMIFS('Job Number'!#REF!,'Job Number'!$A$2:$A$290,'Line Performance OK'!R$1,'Job Number'!$B$2:$B$290,'Line Performance OK'!$C35,'Job Number'!$E$2:$E$290,'Line Performance OK'!$A$26),"")</f>
        <v/>
      </c>
      <c r="S35" s="11" t="str">
        <f>IFERROR($C$26/SUMIFS('Job Number'!#REF!,'Job Number'!$A$2:$A$290,'Line Performance OK'!S$1,'Job Number'!$B$2:$B$290,'Line Performance OK'!$C35,'Job Number'!$E$2:$E$290,'Line Performance OK'!$A$26),"")</f>
        <v/>
      </c>
      <c r="T35" s="11" t="str">
        <f>IFERROR($C$26/SUMIFS('Job Number'!#REF!,'Job Number'!$A$2:$A$290,'Line Performance OK'!T$1,'Job Number'!$B$2:$B$290,'Line Performance OK'!$C35,'Job Number'!$E$2:$E$290,'Line Performance OK'!$A$26),"")</f>
        <v/>
      </c>
      <c r="U35" s="11" t="str">
        <f>IFERROR($C$26/SUMIFS('Job Number'!#REF!,'Job Number'!$A$2:$A$290,'Line Performance OK'!U$1,'Job Number'!$B$2:$B$290,'Line Performance OK'!$C35,'Job Number'!$E$2:$E$290,'Line Performance OK'!$A$26),"")</f>
        <v/>
      </c>
      <c r="V35" s="11" t="str">
        <f>IFERROR($C$26/SUMIFS('Job Number'!#REF!,'Job Number'!$A$2:$A$290,'Line Performance OK'!V$1,'Job Number'!$B$2:$B$290,'Line Performance OK'!$C35,'Job Number'!$E$2:$E$290,'Line Performance OK'!$A$26),"")</f>
        <v/>
      </c>
      <c r="W35" s="11" t="str">
        <f>IFERROR($C$26/SUMIFS('Job Number'!#REF!,'Job Number'!$A$2:$A$290,'Line Performance OK'!W$1,'Job Number'!$B$2:$B$290,'Line Performance OK'!$C35,'Job Number'!$E$2:$E$290,'Line Performance OK'!$A$26),"")</f>
        <v/>
      </c>
      <c r="X35" s="11" t="str">
        <f>IFERROR($C$26/SUMIFS('Job Number'!#REF!,'Job Number'!$A$2:$A$290,'Line Performance OK'!X$1,'Job Number'!$B$2:$B$290,'Line Performance OK'!$C35,'Job Number'!$E$2:$E$290,'Line Performance OK'!$A$26),"")</f>
        <v/>
      </c>
      <c r="Y35" s="11" t="str">
        <f>IFERROR($C$26/SUMIFS('Job Number'!#REF!,'Job Number'!$A$2:$A$290,'Line Performance OK'!Y$1,'Job Number'!$B$2:$B$290,'Line Performance OK'!$C35,'Job Number'!$E$2:$E$290,'Line Performance OK'!$A$26),"")</f>
        <v/>
      </c>
      <c r="Z35" s="11" t="str">
        <f>IFERROR($C$26/SUMIFS('Job Number'!#REF!,'Job Number'!$A$2:$A$290,'Line Performance OK'!Z$1,'Job Number'!$B$2:$B$290,'Line Performance OK'!$C35,'Job Number'!$E$2:$E$290,'Line Performance OK'!$A$26),"")</f>
        <v/>
      </c>
      <c r="AA35" s="11" t="str">
        <f>IFERROR($C$26/SUMIFS('Job Number'!#REF!,'Job Number'!$A$2:$A$290,'Line Performance OK'!AA$1,'Job Number'!$B$2:$B$290,'Line Performance OK'!$C35,'Job Number'!$E$2:$E$290,'Line Performance OK'!$A$26),"")</f>
        <v/>
      </c>
      <c r="AB35" s="11" t="str">
        <f>IFERROR($C$26/SUMIFS('Job Number'!#REF!,'Job Number'!$A$2:$A$290,'Line Performance OK'!AB$1,'Job Number'!$B$2:$B$290,'Line Performance OK'!$C35,'Job Number'!$E$2:$E$290,'Line Performance OK'!$A$26),"")</f>
        <v/>
      </c>
      <c r="AC35" s="11" t="str">
        <f>IFERROR($C$26/SUMIFS('Job Number'!#REF!,'Job Number'!$A$2:$A$290,'Line Performance OK'!AC$1,'Job Number'!$B$2:$B$290,'Line Performance OK'!$C35,'Job Number'!$E$2:$E$290,'Line Performance OK'!$A$26),"")</f>
        <v/>
      </c>
      <c r="AD35" s="11" t="str">
        <f>IFERROR($C$26/SUMIFS('Job Number'!#REF!,'Job Number'!$A$2:$A$290,'Line Performance OK'!AD$1,'Job Number'!$B$2:$B$290,'Line Performance OK'!$C35,'Job Number'!$E$2:$E$290,'Line Performance OK'!$A$26),"")</f>
        <v/>
      </c>
      <c r="AE35" s="11" t="str">
        <f>IFERROR($C$26/SUMIFS('Job Number'!#REF!,'Job Number'!$A$2:$A$290,'Line Performance OK'!AE$1,'Job Number'!$B$2:$B$290,'Line Performance OK'!$C35,'Job Number'!$E$2:$E$290,'Line Performance OK'!$A$26),"")</f>
        <v/>
      </c>
      <c r="AF35" s="11" t="str">
        <f>IFERROR($C$26/SUMIFS('Job Number'!#REF!,'Job Number'!$A$2:$A$290,'Line Performance OK'!AF$1,'Job Number'!$B$2:$B$290,'Line Performance OK'!$C35,'Job Number'!$E$2:$E$290,'Line Performance OK'!$A$26),"")</f>
        <v/>
      </c>
      <c r="AG35" s="11" t="str">
        <f>IFERROR($C$26/SUMIFS('Job Number'!#REF!,'Job Number'!$A$2:$A$290,'Line Performance OK'!AG$1,'Job Number'!$B$2:$B$290,'Line Performance OK'!$C35,'Job Number'!$E$2:$E$290,'Line Performance OK'!$A$26),"")</f>
        <v/>
      </c>
      <c r="AH35" s="11" t="str">
        <f>IFERROR($C$26/SUMIFS('Job Number'!#REF!,'Job Number'!$A$2:$A$290,'Line Performance OK'!AH$1,'Job Number'!$B$2:$B$290,'Line Performance OK'!$C35,'Job Number'!$E$2:$E$290,'Line Performance OK'!$A$26),"")</f>
        <v/>
      </c>
    </row>
    <row r="36" customHeight="1" spans="2:34">
      <c r="B36" s="9">
        <f t="shared" si="1"/>
        <v>0.941137810020945</v>
      </c>
      <c r="C36" s="10" t="e">
        <f>'Line Output'!#REF!</f>
        <v>#REF!</v>
      </c>
      <c r="D36" s="11" t="str">
        <f>IFERROR($C$26/SUMIFS('Job Number'!#REF!,'Job Number'!$A$2:$A$290,'Line Performance OK'!D$1,'Job Number'!$B$2:$B$290,'Line Performance OK'!$C36,'Job Number'!$E$2:$E$290,'Line Performance OK'!$A$26),"")</f>
        <v/>
      </c>
      <c r="E36" s="11">
        <v>0.851235230934479</v>
      </c>
      <c r="F36" s="11">
        <v>1</v>
      </c>
      <c r="G36" s="11">
        <v>1.08892921960073</v>
      </c>
      <c r="H36" s="11">
        <v>0.92</v>
      </c>
      <c r="I36" s="11">
        <v>1.04</v>
      </c>
      <c r="J36" s="11">
        <v>1.07</v>
      </c>
      <c r="K36" s="11" t="str">
        <f>IFERROR($C$26/SUMIFS('Job Number'!#REF!,'Job Number'!$A$2:$A$290,'Line Performance OK'!K$1,'Job Number'!$B$2:$B$290,'Line Performance OK'!$C36,'Job Number'!$E$2:$E$290,'Line Performance OK'!$A$26),"")</f>
        <v/>
      </c>
      <c r="L36" s="11" t="str">
        <f>IFERROR($C$26/SUMIFS('Job Number'!#REF!,'Job Number'!$A$2:$A$290,'Line Performance OK'!L$1,'Job Number'!$B$2:$B$290,'Line Performance OK'!$C36,'Job Number'!$E$2:$E$290,'Line Performance OK'!$A$26),"")</f>
        <v/>
      </c>
      <c r="M36" s="11">
        <v>0.910075839653305</v>
      </c>
      <c r="N36" s="11">
        <v>0.68</v>
      </c>
      <c r="O36" s="11">
        <v>0.91</v>
      </c>
      <c r="P36" s="11" t="str">
        <f>IFERROR($C$26/SUMIFS('Job Number'!#REF!,'Job Number'!$A$2:$A$290,'Line Performance OK'!P$1,'Job Number'!$B$2:$B$290,'Line Performance OK'!$C36,'Job Number'!$E$2:$E$290,'Line Performance OK'!$A$26),"")</f>
        <v/>
      </c>
      <c r="Q36" s="11" t="str">
        <f>IFERROR($C$26/SUMIFS('Job Number'!#REF!,'Job Number'!$A$2:$A$290,'Line Performance OK'!Q$1,'Job Number'!$B$2:$B$290,'Line Performance OK'!$C36,'Job Number'!$E$2:$E$290,'Line Performance OK'!$A$26),"")</f>
        <v/>
      </c>
      <c r="R36" s="11" t="str">
        <f>IFERROR($C$26/SUMIFS('Job Number'!#REF!,'Job Number'!$A$2:$A$290,'Line Performance OK'!R$1,'Job Number'!$B$2:$B$290,'Line Performance OK'!$C36,'Job Number'!$E$2:$E$290,'Line Performance OK'!$A$26),"")</f>
        <v/>
      </c>
      <c r="S36" s="11" t="str">
        <f>IFERROR($C$26/SUMIFS('Job Number'!#REF!,'Job Number'!$A$2:$A$290,'Line Performance OK'!S$1,'Job Number'!$B$2:$B$290,'Line Performance OK'!$C36,'Job Number'!$E$2:$E$290,'Line Performance OK'!$A$26),"")</f>
        <v/>
      </c>
      <c r="T36" s="11" t="str">
        <f>IFERROR($C$26/SUMIFS('Job Number'!#REF!,'Job Number'!$A$2:$A$290,'Line Performance OK'!T$1,'Job Number'!$B$2:$B$290,'Line Performance OK'!$C36,'Job Number'!$E$2:$E$290,'Line Performance OK'!$A$26),"")</f>
        <v/>
      </c>
      <c r="U36" s="11" t="str">
        <f>IFERROR($C$26/SUMIFS('Job Number'!#REF!,'Job Number'!$A$2:$A$290,'Line Performance OK'!U$1,'Job Number'!$B$2:$B$290,'Line Performance OK'!$C36,'Job Number'!$E$2:$E$290,'Line Performance OK'!$A$26),"")</f>
        <v/>
      </c>
      <c r="V36" s="11" t="str">
        <f>IFERROR($C$26/SUMIFS('Job Number'!#REF!,'Job Number'!$A$2:$A$290,'Line Performance OK'!V$1,'Job Number'!$B$2:$B$290,'Line Performance OK'!$C36,'Job Number'!$E$2:$E$290,'Line Performance OK'!$A$26),"")</f>
        <v/>
      </c>
      <c r="W36" s="11" t="str">
        <f>IFERROR($C$26/SUMIFS('Job Number'!#REF!,'Job Number'!$A$2:$A$290,'Line Performance OK'!W$1,'Job Number'!$B$2:$B$290,'Line Performance OK'!$C36,'Job Number'!$E$2:$E$290,'Line Performance OK'!$A$26),"")</f>
        <v/>
      </c>
      <c r="X36" s="11" t="str">
        <f>IFERROR($C$26/SUMIFS('Job Number'!#REF!,'Job Number'!$A$2:$A$290,'Line Performance OK'!X$1,'Job Number'!$B$2:$B$290,'Line Performance OK'!$C36,'Job Number'!$E$2:$E$290,'Line Performance OK'!$A$26),"")</f>
        <v/>
      </c>
      <c r="Y36" s="11" t="str">
        <f>IFERROR($C$26/SUMIFS('Job Number'!#REF!,'Job Number'!$A$2:$A$290,'Line Performance OK'!Y$1,'Job Number'!$B$2:$B$290,'Line Performance OK'!$C36,'Job Number'!$E$2:$E$290,'Line Performance OK'!$A$26),"")</f>
        <v/>
      </c>
      <c r="Z36" s="11" t="str">
        <f>IFERROR($C$26/SUMIFS('Job Number'!#REF!,'Job Number'!$A$2:$A$290,'Line Performance OK'!Z$1,'Job Number'!$B$2:$B$290,'Line Performance OK'!$C36,'Job Number'!$E$2:$E$290,'Line Performance OK'!$A$26),"")</f>
        <v/>
      </c>
      <c r="AA36" s="11" t="str">
        <f>IFERROR($C$26/SUMIFS('Job Number'!#REF!,'Job Number'!$A$2:$A$290,'Line Performance OK'!AA$1,'Job Number'!$B$2:$B$290,'Line Performance OK'!$C36,'Job Number'!$E$2:$E$290,'Line Performance OK'!$A$26),"")</f>
        <v/>
      </c>
      <c r="AB36" s="11" t="str">
        <f>IFERROR($C$26/SUMIFS('Job Number'!#REF!,'Job Number'!$A$2:$A$290,'Line Performance OK'!AB$1,'Job Number'!$B$2:$B$290,'Line Performance OK'!$C36,'Job Number'!$E$2:$E$290,'Line Performance OK'!$A$26),"")</f>
        <v/>
      </c>
      <c r="AC36" s="11" t="str">
        <f>IFERROR($C$26/SUMIFS('Job Number'!#REF!,'Job Number'!$A$2:$A$290,'Line Performance OK'!AC$1,'Job Number'!$B$2:$B$290,'Line Performance OK'!$C36,'Job Number'!$E$2:$E$290,'Line Performance OK'!$A$26),"")</f>
        <v/>
      </c>
      <c r="AD36" s="11" t="str">
        <f>IFERROR($C$26/SUMIFS('Job Number'!#REF!,'Job Number'!$A$2:$A$290,'Line Performance OK'!AD$1,'Job Number'!$B$2:$B$290,'Line Performance OK'!$C36,'Job Number'!$E$2:$E$290,'Line Performance OK'!$A$26),"")</f>
        <v/>
      </c>
      <c r="AE36" s="11" t="str">
        <f>IFERROR($C$26/SUMIFS('Job Number'!#REF!,'Job Number'!$A$2:$A$290,'Line Performance OK'!AE$1,'Job Number'!$B$2:$B$290,'Line Performance OK'!$C36,'Job Number'!$E$2:$E$290,'Line Performance OK'!$A$26),"")</f>
        <v/>
      </c>
      <c r="AF36" s="11" t="str">
        <f>IFERROR($C$26/SUMIFS('Job Number'!#REF!,'Job Number'!$A$2:$A$290,'Line Performance OK'!AF$1,'Job Number'!$B$2:$B$290,'Line Performance OK'!$C36,'Job Number'!$E$2:$E$290,'Line Performance OK'!$A$26),"")</f>
        <v/>
      </c>
      <c r="AG36" s="11" t="str">
        <f>IFERROR($C$26/SUMIFS('Job Number'!#REF!,'Job Number'!$A$2:$A$290,'Line Performance OK'!AG$1,'Job Number'!$B$2:$B$290,'Line Performance OK'!$C36,'Job Number'!$E$2:$E$290,'Line Performance OK'!$A$26),"")</f>
        <v/>
      </c>
      <c r="AH36" s="11" t="str">
        <f>IFERROR($C$26/SUMIFS('Job Number'!#REF!,'Job Number'!$A$2:$A$290,'Line Performance OK'!AH$1,'Job Number'!$B$2:$B$290,'Line Performance OK'!$C36,'Job Number'!$E$2:$E$290,'Line Performance OK'!$A$26),"")</f>
        <v/>
      </c>
    </row>
    <row r="37" customHeight="1" spans="2:34">
      <c r="B37" s="9">
        <f t="shared" si="1"/>
        <v>0.890144395078606</v>
      </c>
      <c r="C37" s="10" t="e">
        <f>'Line Output'!#REF!</f>
        <v>#REF!</v>
      </c>
      <c r="D37" s="11" t="str">
        <f>IFERROR($C$26/SUMIFS('Job Number'!#REF!,'Job Number'!$A$2:$A$290,'Line Performance OK'!D$1,'Job Number'!$B$2:$B$290,'Line Performance OK'!$C37,'Job Number'!$E$2:$E$290,'Line Performance OK'!$A$26),"")</f>
        <v/>
      </c>
      <c r="E37" s="11" t="str">
        <f>IFERROR($C$26/SUMIFS('Job Number'!#REF!,'Job Number'!$A$2:$A$290,'Line Performance OK'!E$1,'Job Number'!$B$2:$B$290,'Line Performance OK'!$C37,'Job Number'!$E$2:$E$290,'Line Performance OK'!$A$26),"")</f>
        <v/>
      </c>
      <c r="F37" s="11">
        <v>0.832792207792208</v>
      </c>
      <c r="G37" s="11">
        <v>0.913533834586466</v>
      </c>
      <c r="H37" s="11" t="str">
        <f>IFERROR($C$26/SUMIFS('Job Number'!#REF!,'Job Number'!$A$2:$A$290,'Line Performance OK'!H$1,'Job Number'!$B$2:$B$290,'Line Performance OK'!$C37,'Job Number'!$E$2:$E$290,'Line Performance OK'!$A$26),"")</f>
        <v/>
      </c>
      <c r="I37" s="11" t="str">
        <f>IFERROR($C$26/SUMIFS('Job Number'!#REF!,'Job Number'!$A$2:$A$290,'Line Performance OK'!I$1,'Job Number'!$B$2:$B$290,'Line Performance OK'!$C37,'Job Number'!$E$2:$E$290,'Line Performance OK'!$A$26),"")</f>
        <v/>
      </c>
      <c r="J37" s="11" t="str">
        <f>IFERROR($C$26/SUMIFS('Job Number'!#REF!,'Job Number'!$A$2:$A$290,'Line Performance OK'!J$1,'Job Number'!$B$2:$B$290,'Line Performance OK'!$C37,'Job Number'!$E$2:$E$290,'Line Performance OK'!$A$26),"")</f>
        <v/>
      </c>
      <c r="K37" s="11" t="str">
        <f>IFERROR($C$26/SUMIFS('Job Number'!#REF!,'Job Number'!$A$2:$A$290,'Line Performance OK'!K$1,'Job Number'!$B$2:$B$290,'Line Performance OK'!$C37,'Job Number'!$E$2:$E$290,'Line Performance OK'!$A$26),"")</f>
        <v/>
      </c>
      <c r="L37" s="11" t="str">
        <f>IFERROR($C$26/SUMIFS('Job Number'!#REF!,'Job Number'!$A$2:$A$290,'Line Performance OK'!L$1,'Job Number'!$B$2:$B$290,'Line Performance OK'!$C37,'Job Number'!$E$2:$E$290,'Line Performance OK'!$A$26),"")</f>
        <v/>
      </c>
      <c r="M37" s="11">
        <v>0.924107142857143</v>
      </c>
      <c r="N37" s="11" t="str">
        <f>IFERROR($C$26/SUMIFS('Job Number'!#REF!,'Job Number'!$A$2:$A$290,'Line Performance OK'!N$1,'Job Number'!$B$2:$B$290,'Line Performance OK'!$C37,'Job Number'!$E$2:$E$290,'Line Performance OK'!$A$26),"")</f>
        <v/>
      </c>
      <c r="O37" s="11" t="str">
        <f>IFERROR($C$26/SUMIFS('Job Number'!#REF!,'Job Number'!$A$2:$A$290,'Line Performance OK'!O$1,'Job Number'!$B$2:$B$290,'Line Performance OK'!$C37,'Job Number'!$E$2:$E$290,'Line Performance OK'!$A$26),"")</f>
        <v/>
      </c>
      <c r="P37" s="11" t="str">
        <f>IFERROR($C$26/SUMIFS('Job Number'!#REF!,'Job Number'!$A$2:$A$290,'Line Performance OK'!P$1,'Job Number'!$B$2:$B$290,'Line Performance OK'!$C37,'Job Number'!$E$2:$E$290,'Line Performance OK'!$A$26),"")</f>
        <v/>
      </c>
      <c r="Q37" s="11" t="str">
        <f>IFERROR($C$26/SUMIFS('Job Number'!#REF!,'Job Number'!$A$2:$A$290,'Line Performance OK'!Q$1,'Job Number'!$B$2:$B$290,'Line Performance OK'!$C37,'Job Number'!$E$2:$E$290,'Line Performance OK'!$A$26),"")</f>
        <v/>
      </c>
      <c r="R37" s="11" t="str">
        <f>IFERROR($C$26/SUMIFS('Job Number'!#REF!,'Job Number'!$A$2:$A$290,'Line Performance OK'!R$1,'Job Number'!$B$2:$B$290,'Line Performance OK'!$C37,'Job Number'!$E$2:$E$290,'Line Performance OK'!$A$26),"")</f>
        <v/>
      </c>
      <c r="S37" s="11" t="str">
        <f>IFERROR($C$26/SUMIFS('Job Number'!#REF!,'Job Number'!$A$2:$A$290,'Line Performance OK'!S$1,'Job Number'!$B$2:$B$290,'Line Performance OK'!$C37,'Job Number'!$E$2:$E$290,'Line Performance OK'!$A$26),"")</f>
        <v/>
      </c>
      <c r="T37" s="11" t="str">
        <f>IFERROR($C$26/SUMIFS('Job Number'!#REF!,'Job Number'!$A$2:$A$290,'Line Performance OK'!T$1,'Job Number'!$B$2:$B$290,'Line Performance OK'!$C37,'Job Number'!$E$2:$E$290,'Line Performance OK'!$A$26),"")</f>
        <v/>
      </c>
      <c r="U37" s="11" t="str">
        <f>IFERROR($C$26/SUMIFS('Job Number'!#REF!,'Job Number'!$A$2:$A$290,'Line Performance OK'!U$1,'Job Number'!$B$2:$B$290,'Line Performance OK'!$C37,'Job Number'!$E$2:$E$290,'Line Performance OK'!$A$26),"")</f>
        <v/>
      </c>
      <c r="V37" s="11" t="str">
        <f>IFERROR($C$26/SUMIFS('Job Number'!#REF!,'Job Number'!$A$2:$A$290,'Line Performance OK'!V$1,'Job Number'!$B$2:$B$290,'Line Performance OK'!$C37,'Job Number'!$E$2:$E$290,'Line Performance OK'!$A$26),"")</f>
        <v/>
      </c>
      <c r="W37" s="11" t="str">
        <f>IFERROR($C$26/SUMIFS('Job Number'!#REF!,'Job Number'!$A$2:$A$290,'Line Performance OK'!W$1,'Job Number'!$B$2:$B$290,'Line Performance OK'!$C37,'Job Number'!$E$2:$E$290,'Line Performance OK'!$A$26),"")</f>
        <v/>
      </c>
      <c r="X37" s="11" t="str">
        <f>IFERROR($C$26/SUMIFS('Job Number'!#REF!,'Job Number'!$A$2:$A$290,'Line Performance OK'!X$1,'Job Number'!$B$2:$B$290,'Line Performance OK'!$C37,'Job Number'!$E$2:$E$290,'Line Performance OK'!$A$26),"")</f>
        <v/>
      </c>
      <c r="Y37" s="11" t="str">
        <f>IFERROR($C$26/SUMIFS('Job Number'!#REF!,'Job Number'!$A$2:$A$290,'Line Performance OK'!Y$1,'Job Number'!$B$2:$B$290,'Line Performance OK'!$C37,'Job Number'!$E$2:$E$290,'Line Performance OK'!$A$26),"")</f>
        <v/>
      </c>
      <c r="Z37" s="11" t="str">
        <f>IFERROR($C$26/SUMIFS('Job Number'!#REF!,'Job Number'!$A$2:$A$290,'Line Performance OK'!Z$1,'Job Number'!$B$2:$B$290,'Line Performance OK'!$C37,'Job Number'!$E$2:$E$290,'Line Performance OK'!$A$26),"")</f>
        <v/>
      </c>
      <c r="AA37" s="11" t="str">
        <f>IFERROR($C$26/SUMIFS('Job Number'!#REF!,'Job Number'!$A$2:$A$290,'Line Performance OK'!AA$1,'Job Number'!$B$2:$B$290,'Line Performance OK'!$C37,'Job Number'!$E$2:$E$290,'Line Performance OK'!$A$26),"")</f>
        <v/>
      </c>
      <c r="AB37" s="11" t="str">
        <f>IFERROR($C$26/SUMIFS('Job Number'!#REF!,'Job Number'!$A$2:$A$290,'Line Performance OK'!AB$1,'Job Number'!$B$2:$B$290,'Line Performance OK'!$C37,'Job Number'!$E$2:$E$290,'Line Performance OK'!$A$26),"")</f>
        <v/>
      </c>
      <c r="AC37" s="11" t="str">
        <f>IFERROR($C$26/SUMIFS('Job Number'!#REF!,'Job Number'!$A$2:$A$290,'Line Performance OK'!AC$1,'Job Number'!$B$2:$B$290,'Line Performance OK'!$C37,'Job Number'!$E$2:$E$290,'Line Performance OK'!$A$26),"")</f>
        <v/>
      </c>
      <c r="AD37" s="11" t="str">
        <f>IFERROR($C$26/SUMIFS('Job Number'!#REF!,'Job Number'!$A$2:$A$290,'Line Performance OK'!AD$1,'Job Number'!$B$2:$B$290,'Line Performance OK'!$C37,'Job Number'!$E$2:$E$290,'Line Performance OK'!$A$26),"")</f>
        <v/>
      </c>
      <c r="AE37" s="11" t="str">
        <f>IFERROR($C$26/SUMIFS('Job Number'!#REF!,'Job Number'!$A$2:$A$290,'Line Performance OK'!AE$1,'Job Number'!$B$2:$B$290,'Line Performance OK'!$C37,'Job Number'!$E$2:$E$290,'Line Performance OK'!$A$26),"")</f>
        <v/>
      </c>
      <c r="AF37" s="11" t="str">
        <f>IFERROR($C$26/SUMIFS('Job Number'!#REF!,'Job Number'!$A$2:$A$290,'Line Performance OK'!AF$1,'Job Number'!$B$2:$B$290,'Line Performance OK'!$C37,'Job Number'!$E$2:$E$290,'Line Performance OK'!$A$26),"")</f>
        <v/>
      </c>
      <c r="AG37" s="11" t="str">
        <f>IFERROR($C$26/SUMIFS('Job Number'!#REF!,'Job Number'!$A$2:$A$290,'Line Performance OK'!AG$1,'Job Number'!$B$2:$B$290,'Line Performance OK'!$C37,'Job Number'!$E$2:$E$290,'Line Performance OK'!$A$26),"")</f>
        <v/>
      </c>
      <c r="AH37" s="11" t="str">
        <f>IFERROR($C$26/SUMIFS('Job Number'!#REF!,'Job Number'!$A$2:$A$290,'Line Performance OK'!AH$1,'Job Number'!$B$2:$B$290,'Line Performance OK'!$C37,'Job Number'!$E$2:$E$290,'Line Performance OK'!$A$26),"")</f>
        <v/>
      </c>
    </row>
    <row r="38" customHeight="1" spans="2:34">
      <c r="B38" s="9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ht="17.25" customHeight="1" spans="1:34">
      <c r="A39" s="5" t="e">
        <f>'Line Output'!#REF!</f>
        <v>#REF!</v>
      </c>
      <c r="B39" s="5" t="e">
        <f>'Line Output'!#REF!</f>
        <v>#REF!</v>
      </c>
      <c r="C39" s="13">
        <v>140</v>
      </c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customHeight="1" spans="2:34">
      <c r="B40" s="9">
        <f>IFERROR(SUM(D40:AH40)/COUNTIF(D40:AH40,"&gt;0"),0)</f>
        <v>1</v>
      </c>
      <c r="C40" s="12" t="e">
        <f>'Line Output'!#REF!</f>
        <v>#REF!</v>
      </c>
      <c r="D40" s="11" t="str">
        <f>IFERROR($C$39/SUMIFS('Job Number'!#REF!,'Job Number'!$A$2:$A$290,'Line Performance OK'!D$1,'Job Number'!$B$2:$B$290,'Line Performance OK'!$C40,'Job Number'!$E$2:$E$290,'Line Performance OK'!$A$39),"")</f>
        <v/>
      </c>
      <c r="E40" s="11" t="str">
        <f>IFERROR($C$39/SUMIFS('Job Number'!#REF!,'Job Number'!$A$2:$A$290,'Line Performance OK'!E$1,'Job Number'!$B$2:$B$290,'Line Performance OK'!$C40,'Job Number'!$E$2:$E$290,'Line Performance OK'!$A$39),"")</f>
        <v/>
      </c>
      <c r="F40" s="11">
        <v>1</v>
      </c>
      <c r="G40" s="11" t="str">
        <f>IFERROR($C$39/SUMIFS('Job Number'!#REF!,'Job Number'!$A$2:$A$290,'Line Performance OK'!G$1,'Job Number'!$B$2:$B$290,'Line Performance OK'!$C40,'Job Number'!$E$2:$E$290,'Line Performance OK'!$A$39),"")</f>
        <v/>
      </c>
      <c r="H40" s="11" t="str">
        <f>IFERROR($C$39/SUMIFS('Job Number'!#REF!,'Job Number'!$A$2:$A$290,'Line Performance OK'!H$1,'Job Number'!$B$2:$B$290,'Line Performance OK'!$C40,'Job Number'!$E$2:$E$290,'Line Performance OK'!$A$39),"")</f>
        <v/>
      </c>
      <c r="I40" s="11" t="str">
        <f>IFERROR($C$39/SUMIFS('Job Number'!#REF!,'Job Number'!$A$2:$A$290,'Line Performance OK'!I$1,'Job Number'!$B$2:$B$290,'Line Performance OK'!$C40,'Job Number'!$E$2:$E$290,'Line Performance OK'!$A$39),"")</f>
        <v/>
      </c>
      <c r="J40" s="11" t="str">
        <f>IFERROR($C$39/SUMIFS('Job Number'!#REF!,'Job Number'!$A$2:$A$290,'Line Performance OK'!J$1,'Job Number'!$B$2:$B$290,'Line Performance OK'!$C40,'Job Number'!$E$2:$E$290,'Line Performance OK'!$A$39),"")</f>
        <v/>
      </c>
      <c r="K40" s="11" t="str">
        <f>IFERROR($C$39/SUMIFS('Job Number'!#REF!,'Job Number'!$A$2:$A$290,'Line Performance OK'!K$1,'Job Number'!$B$2:$B$290,'Line Performance OK'!$C40,'Job Number'!$E$2:$E$290,'Line Performance OK'!$A$39),"")</f>
        <v/>
      </c>
      <c r="L40" s="11" t="str">
        <f>IFERROR($C$39/SUMIFS('Job Number'!#REF!,'Job Number'!$A$2:$A$290,'Line Performance OK'!L$1,'Job Number'!$B$2:$B$290,'Line Performance OK'!$C40,'Job Number'!$E$2:$E$290,'Line Performance OK'!$A$39),"")</f>
        <v/>
      </c>
      <c r="M40" s="11" t="str">
        <f>IFERROR($C$39/SUMIFS('Job Number'!#REF!,'Job Number'!$A$2:$A$290,'Line Performance OK'!M$1,'Job Number'!$B$2:$B$290,'Line Performance OK'!$C40,'Job Number'!$E$2:$E$290,'Line Performance OK'!$A$39),"")</f>
        <v/>
      </c>
      <c r="N40" s="11" t="str">
        <f>IFERROR($C$39/SUMIFS('Job Number'!#REF!,'Job Number'!$A$2:$A$290,'Line Performance OK'!N$1,'Job Number'!$B$2:$B$290,'Line Performance OK'!$C40,'Job Number'!$E$2:$E$290,'Line Performance OK'!$A$39),"")</f>
        <v/>
      </c>
      <c r="O40" s="11" t="str">
        <f>IFERROR($C$39/SUMIFS('Job Number'!#REF!,'Job Number'!$A$2:$A$290,'Line Performance OK'!O$1,'Job Number'!$B$2:$B$290,'Line Performance OK'!$C40,'Job Number'!$E$2:$E$290,'Line Performance OK'!$A$39),"")</f>
        <v/>
      </c>
      <c r="P40" s="11" t="str">
        <f>IFERROR($C$39/SUMIFS('Job Number'!#REF!,'Job Number'!$A$2:$A$290,'Line Performance OK'!P$1,'Job Number'!$B$2:$B$290,'Line Performance OK'!$C40,'Job Number'!$E$2:$E$290,'Line Performance OK'!$A$39),"")</f>
        <v/>
      </c>
      <c r="Q40" s="11" t="str">
        <f>IFERROR($C$39/SUMIFS('Job Number'!#REF!,'Job Number'!$A$2:$A$290,'Line Performance OK'!Q$1,'Job Number'!$B$2:$B$290,'Line Performance OK'!$C40,'Job Number'!$E$2:$E$290,'Line Performance OK'!$A$39),"")</f>
        <v/>
      </c>
      <c r="R40" s="11" t="str">
        <f>IFERROR($C$39/SUMIFS('Job Number'!#REF!,'Job Number'!$A$2:$A$290,'Line Performance OK'!R$1,'Job Number'!$B$2:$B$290,'Line Performance OK'!$C40,'Job Number'!$E$2:$E$290,'Line Performance OK'!$A$39),"")</f>
        <v/>
      </c>
      <c r="S40" s="11" t="str">
        <f>IFERROR($C$39/SUMIFS('Job Number'!#REF!,'Job Number'!$A$2:$A$290,'Line Performance OK'!S$1,'Job Number'!$B$2:$B$290,'Line Performance OK'!$C40,'Job Number'!$E$2:$E$290,'Line Performance OK'!$A$39),"")</f>
        <v/>
      </c>
      <c r="T40" s="11" t="str">
        <f>IFERROR($C$39/SUMIFS('Job Number'!#REF!,'Job Number'!$A$2:$A$290,'Line Performance OK'!T$1,'Job Number'!$B$2:$B$290,'Line Performance OK'!$C40,'Job Number'!$E$2:$E$290,'Line Performance OK'!$A$39),"")</f>
        <v/>
      </c>
      <c r="U40" s="11" t="str">
        <f>IFERROR($C$39/SUMIFS('Job Number'!#REF!,'Job Number'!$A$2:$A$290,'Line Performance OK'!U$1,'Job Number'!$B$2:$B$290,'Line Performance OK'!$C40,'Job Number'!$E$2:$E$290,'Line Performance OK'!$A$39),"")</f>
        <v/>
      </c>
      <c r="V40" s="11" t="str">
        <f>IFERROR($C$39/SUMIFS('Job Number'!#REF!,'Job Number'!$A$2:$A$290,'Line Performance OK'!V$1,'Job Number'!$B$2:$B$290,'Line Performance OK'!$C40,'Job Number'!$E$2:$E$290,'Line Performance OK'!$A$39),"")</f>
        <v/>
      </c>
      <c r="W40" s="11" t="str">
        <f>IFERROR($C$39/SUMIFS('Job Number'!#REF!,'Job Number'!$A$2:$A$290,'Line Performance OK'!W$1,'Job Number'!$B$2:$B$290,'Line Performance OK'!$C40,'Job Number'!$E$2:$E$290,'Line Performance OK'!$A$39),"")</f>
        <v/>
      </c>
      <c r="X40" s="11" t="str">
        <f>IFERROR($C$39/SUMIFS('Job Number'!#REF!,'Job Number'!$A$2:$A$290,'Line Performance OK'!X$1,'Job Number'!$B$2:$B$290,'Line Performance OK'!$C40,'Job Number'!$E$2:$E$290,'Line Performance OK'!$A$39),"")</f>
        <v/>
      </c>
      <c r="Y40" s="11" t="str">
        <f>IFERROR($C$39/SUMIFS('Job Number'!#REF!,'Job Number'!$A$2:$A$290,'Line Performance OK'!Y$1,'Job Number'!$B$2:$B$290,'Line Performance OK'!$C40,'Job Number'!$E$2:$E$290,'Line Performance OK'!$A$39),"")</f>
        <v/>
      </c>
      <c r="Z40" s="11" t="str">
        <f>IFERROR($C$39/SUMIFS('Job Number'!#REF!,'Job Number'!$A$2:$A$290,'Line Performance OK'!Z$1,'Job Number'!$B$2:$B$290,'Line Performance OK'!$C40,'Job Number'!$E$2:$E$290,'Line Performance OK'!$A$39),"")</f>
        <v/>
      </c>
      <c r="AA40" s="11" t="str">
        <f>IFERROR($C$39/SUMIFS('Job Number'!#REF!,'Job Number'!$A$2:$A$290,'Line Performance OK'!AA$1,'Job Number'!$B$2:$B$290,'Line Performance OK'!$C40,'Job Number'!$E$2:$E$290,'Line Performance OK'!$A$39),"")</f>
        <v/>
      </c>
      <c r="AB40" s="11" t="str">
        <f>IFERROR($C$39/SUMIFS('Job Number'!#REF!,'Job Number'!$A$2:$A$290,'Line Performance OK'!AB$1,'Job Number'!$B$2:$B$290,'Line Performance OK'!$C40,'Job Number'!$E$2:$E$290,'Line Performance OK'!$A$39),"")</f>
        <v/>
      </c>
      <c r="AC40" s="11" t="str">
        <f>IFERROR($C$39/SUMIFS('Job Number'!#REF!,'Job Number'!$A$2:$A$290,'Line Performance OK'!AC$1,'Job Number'!$B$2:$B$290,'Line Performance OK'!$C40,'Job Number'!$E$2:$E$290,'Line Performance OK'!$A$39),"")</f>
        <v/>
      </c>
      <c r="AD40" s="11" t="str">
        <f>IFERROR($C$39/SUMIFS('Job Number'!#REF!,'Job Number'!$A$2:$A$290,'Line Performance OK'!AD$1,'Job Number'!$B$2:$B$290,'Line Performance OK'!$C40,'Job Number'!$E$2:$E$290,'Line Performance OK'!$A$39),"")</f>
        <v/>
      </c>
      <c r="AE40" s="11" t="str">
        <f>IFERROR($C$39/SUMIFS('Job Number'!#REF!,'Job Number'!$A$2:$A$290,'Line Performance OK'!AE$1,'Job Number'!$B$2:$B$290,'Line Performance OK'!$C40,'Job Number'!$E$2:$E$290,'Line Performance OK'!$A$39),"")</f>
        <v/>
      </c>
      <c r="AF40" s="11" t="str">
        <f>IFERROR($C$39/SUMIFS('Job Number'!#REF!,'Job Number'!$A$2:$A$290,'Line Performance OK'!AF$1,'Job Number'!$B$2:$B$290,'Line Performance OK'!$C40,'Job Number'!$E$2:$E$290,'Line Performance OK'!$A$39),"")</f>
        <v/>
      </c>
      <c r="AG40" s="11" t="str">
        <f>IFERROR($C$39/SUMIFS('Job Number'!#REF!,'Job Number'!$A$2:$A$290,'Line Performance OK'!AG$1,'Job Number'!$B$2:$B$290,'Line Performance OK'!$C40,'Job Number'!$E$2:$E$290,'Line Performance OK'!$A$39),"")</f>
        <v/>
      </c>
      <c r="AH40" s="11" t="str">
        <f>IFERROR($C$39/SUMIFS('Job Number'!#REF!,'Job Number'!$A$2:$A$290,'Line Performance OK'!AH$1,'Job Number'!$B$2:$B$290,'Line Performance OK'!$C40,'Job Number'!$E$2:$E$290,'Line Performance OK'!$A$39),"")</f>
        <v/>
      </c>
    </row>
    <row r="41" ht="14.25" customHeight="1" spans="2:34">
      <c r="B41" s="9">
        <f>IFERROR(SUM(D41:AH41)/COUNTIF(D41:AH41,"&gt;0"),0)</f>
        <v>1</v>
      </c>
      <c r="C41" s="12" t="e">
        <f>'Line Output'!#REF!</f>
        <v>#REF!</v>
      </c>
      <c r="D41" s="11" t="str">
        <f>IFERROR($C$39/SUMIFS('Job Number'!#REF!,'Job Number'!$A$2:$A$290,'Line Performance OK'!D$1,'Job Number'!$B$2:$B$290,'Line Performance OK'!$C41,'Job Number'!$E$2:$E$290,'Line Performance OK'!$A$39),"")</f>
        <v/>
      </c>
      <c r="E41" s="11" t="str">
        <f>IFERROR($C$39/SUMIFS('Job Number'!#REF!,'Job Number'!$A$2:$A$290,'Line Performance OK'!E$1,'Job Number'!$B$2:$B$290,'Line Performance OK'!$C41,'Job Number'!$E$2:$E$290,'Line Performance OK'!$A$39),"")</f>
        <v/>
      </c>
      <c r="F41" s="11">
        <v>1</v>
      </c>
      <c r="G41" s="11" t="str">
        <f>IFERROR($C$39/SUMIFS('Job Number'!#REF!,'Job Number'!$A$2:$A$290,'Line Performance OK'!G$1,'Job Number'!$B$2:$B$290,'Line Performance OK'!$C41,'Job Number'!$E$2:$E$290,'Line Performance OK'!$A$39),"")</f>
        <v/>
      </c>
      <c r="H41" s="11" t="str">
        <f>IFERROR($C$39/SUMIFS('Job Number'!#REF!,'Job Number'!$A$2:$A$290,'Line Performance OK'!H$1,'Job Number'!$B$2:$B$290,'Line Performance OK'!$C41,'Job Number'!$E$2:$E$290,'Line Performance OK'!$A$39),"")</f>
        <v/>
      </c>
      <c r="I41" s="11" t="str">
        <f>IFERROR($C$39/SUMIFS('Job Number'!#REF!,'Job Number'!$A$2:$A$290,'Line Performance OK'!I$1,'Job Number'!$B$2:$B$290,'Line Performance OK'!$C41,'Job Number'!$E$2:$E$290,'Line Performance OK'!$A$39),"")</f>
        <v/>
      </c>
      <c r="J41" s="11" t="str">
        <f>IFERROR($C$39/SUMIFS('Job Number'!#REF!,'Job Number'!$A$2:$A$290,'Line Performance OK'!J$1,'Job Number'!$B$2:$B$290,'Line Performance OK'!$C41,'Job Number'!$E$2:$E$290,'Line Performance OK'!$A$39),"")</f>
        <v/>
      </c>
      <c r="K41" s="11" t="str">
        <f>IFERROR($C$39/SUMIFS('Job Number'!#REF!,'Job Number'!$A$2:$A$290,'Line Performance OK'!K$1,'Job Number'!$B$2:$B$290,'Line Performance OK'!$C41,'Job Number'!$E$2:$E$290,'Line Performance OK'!$A$39),"")</f>
        <v/>
      </c>
      <c r="L41" s="11" t="str">
        <f>IFERROR($C$39/SUMIFS('Job Number'!#REF!,'Job Number'!$A$2:$A$290,'Line Performance OK'!L$1,'Job Number'!$B$2:$B$290,'Line Performance OK'!$C41,'Job Number'!$E$2:$E$290,'Line Performance OK'!$A$39),"")</f>
        <v/>
      </c>
      <c r="M41" s="11" t="str">
        <f>IFERROR($C$39/SUMIFS('Job Number'!#REF!,'Job Number'!$A$2:$A$290,'Line Performance OK'!M$1,'Job Number'!$B$2:$B$290,'Line Performance OK'!$C41,'Job Number'!$E$2:$E$290,'Line Performance OK'!$A$39),"")</f>
        <v/>
      </c>
      <c r="N41" s="11" t="str">
        <f>IFERROR($C$39/SUMIFS('Job Number'!#REF!,'Job Number'!$A$2:$A$290,'Line Performance OK'!N$1,'Job Number'!$B$2:$B$290,'Line Performance OK'!$C41,'Job Number'!$E$2:$E$290,'Line Performance OK'!$A$39),"")</f>
        <v/>
      </c>
      <c r="O41" s="11" t="str">
        <f>IFERROR($C$39/SUMIFS('Job Number'!#REF!,'Job Number'!$A$2:$A$290,'Line Performance OK'!O$1,'Job Number'!$B$2:$B$290,'Line Performance OK'!$C41,'Job Number'!$E$2:$E$290,'Line Performance OK'!$A$39),"")</f>
        <v/>
      </c>
      <c r="P41" s="11" t="str">
        <f>IFERROR($C$39/SUMIFS('Job Number'!#REF!,'Job Number'!$A$2:$A$290,'Line Performance OK'!P$1,'Job Number'!$B$2:$B$290,'Line Performance OK'!$C41,'Job Number'!$E$2:$E$290,'Line Performance OK'!$A$39),"")</f>
        <v/>
      </c>
      <c r="Q41" s="11" t="str">
        <f>IFERROR($C$39/SUMIFS('Job Number'!#REF!,'Job Number'!$A$2:$A$290,'Line Performance OK'!Q$1,'Job Number'!$B$2:$B$290,'Line Performance OK'!$C41,'Job Number'!$E$2:$E$290,'Line Performance OK'!$A$39),"")</f>
        <v/>
      </c>
      <c r="R41" s="11" t="str">
        <f>IFERROR($C$39/SUMIFS('Job Number'!#REF!,'Job Number'!$A$2:$A$290,'Line Performance OK'!R$1,'Job Number'!$B$2:$B$290,'Line Performance OK'!$C41,'Job Number'!$E$2:$E$290,'Line Performance OK'!$A$39),"")</f>
        <v/>
      </c>
      <c r="S41" s="11" t="str">
        <f>IFERROR($C$39/SUMIFS('Job Number'!#REF!,'Job Number'!$A$2:$A$290,'Line Performance OK'!S$1,'Job Number'!$B$2:$B$290,'Line Performance OK'!$C41,'Job Number'!$E$2:$E$290,'Line Performance OK'!$A$39),"")</f>
        <v/>
      </c>
      <c r="T41" s="11" t="str">
        <f>IFERROR($C$39/SUMIFS('Job Number'!#REF!,'Job Number'!$A$2:$A$290,'Line Performance OK'!T$1,'Job Number'!$B$2:$B$290,'Line Performance OK'!$C41,'Job Number'!$E$2:$E$290,'Line Performance OK'!$A$39),"")</f>
        <v/>
      </c>
      <c r="U41" s="11" t="str">
        <f>IFERROR($C$39/SUMIFS('Job Number'!#REF!,'Job Number'!$A$2:$A$290,'Line Performance OK'!U$1,'Job Number'!$B$2:$B$290,'Line Performance OK'!$C41,'Job Number'!$E$2:$E$290,'Line Performance OK'!$A$39),"")</f>
        <v/>
      </c>
      <c r="V41" s="11" t="str">
        <f>IFERROR($C$39/SUMIFS('Job Number'!#REF!,'Job Number'!$A$2:$A$290,'Line Performance OK'!V$1,'Job Number'!$B$2:$B$290,'Line Performance OK'!$C41,'Job Number'!$E$2:$E$290,'Line Performance OK'!$A$39),"")</f>
        <v/>
      </c>
      <c r="W41" s="11" t="str">
        <f>IFERROR($C$39/SUMIFS('Job Number'!#REF!,'Job Number'!$A$2:$A$290,'Line Performance OK'!W$1,'Job Number'!$B$2:$B$290,'Line Performance OK'!$C41,'Job Number'!$E$2:$E$290,'Line Performance OK'!$A$39),"")</f>
        <v/>
      </c>
      <c r="X41" s="11" t="str">
        <f>IFERROR($C$39/SUMIFS('Job Number'!#REF!,'Job Number'!$A$2:$A$290,'Line Performance OK'!X$1,'Job Number'!$B$2:$B$290,'Line Performance OK'!$C41,'Job Number'!$E$2:$E$290,'Line Performance OK'!$A$39),"")</f>
        <v/>
      </c>
      <c r="Y41" s="11" t="str">
        <f>IFERROR($C$39/SUMIFS('Job Number'!#REF!,'Job Number'!$A$2:$A$290,'Line Performance OK'!Y$1,'Job Number'!$B$2:$B$290,'Line Performance OK'!$C41,'Job Number'!$E$2:$E$290,'Line Performance OK'!$A$39),"")</f>
        <v/>
      </c>
      <c r="Z41" s="11" t="str">
        <f>IFERROR($C$39/SUMIFS('Job Number'!#REF!,'Job Number'!$A$2:$A$290,'Line Performance OK'!Z$1,'Job Number'!$B$2:$B$290,'Line Performance OK'!$C41,'Job Number'!$E$2:$E$290,'Line Performance OK'!$A$39),"")</f>
        <v/>
      </c>
      <c r="AA41" s="11" t="str">
        <f>IFERROR($C$39/SUMIFS('Job Number'!#REF!,'Job Number'!$A$2:$A$290,'Line Performance OK'!AA$1,'Job Number'!$B$2:$B$290,'Line Performance OK'!$C41,'Job Number'!$E$2:$E$290,'Line Performance OK'!$A$39),"")</f>
        <v/>
      </c>
      <c r="AB41" s="11" t="str">
        <f>IFERROR($C$39/SUMIFS('Job Number'!#REF!,'Job Number'!$A$2:$A$290,'Line Performance OK'!AB$1,'Job Number'!$B$2:$B$290,'Line Performance OK'!$C41,'Job Number'!$E$2:$E$290,'Line Performance OK'!$A$39),"")</f>
        <v/>
      </c>
      <c r="AC41" s="11" t="str">
        <f>IFERROR($C$39/SUMIFS('Job Number'!#REF!,'Job Number'!$A$2:$A$290,'Line Performance OK'!AC$1,'Job Number'!$B$2:$B$290,'Line Performance OK'!$C41,'Job Number'!$E$2:$E$290,'Line Performance OK'!$A$39),"")</f>
        <v/>
      </c>
      <c r="AD41" s="11" t="str">
        <f>IFERROR($C$39/SUMIFS('Job Number'!#REF!,'Job Number'!$A$2:$A$290,'Line Performance OK'!AD$1,'Job Number'!$B$2:$B$290,'Line Performance OK'!$C41,'Job Number'!$E$2:$E$290,'Line Performance OK'!$A$39),"")</f>
        <v/>
      </c>
      <c r="AE41" s="11" t="str">
        <f>IFERROR($C$39/SUMIFS('Job Number'!#REF!,'Job Number'!$A$2:$A$290,'Line Performance OK'!AE$1,'Job Number'!$B$2:$B$290,'Line Performance OK'!$C41,'Job Number'!$E$2:$E$290,'Line Performance OK'!$A$39),"")</f>
        <v/>
      </c>
      <c r="AF41" s="11" t="str">
        <f>IFERROR($C$39/SUMIFS('Job Number'!#REF!,'Job Number'!$A$2:$A$290,'Line Performance OK'!AF$1,'Job Number'!$B$2:$B$290,'Line Performance OK'!$C41,'Job Number'!$E$2:$E$290,'Line Performance OK'!$A$39),"")</f>
        <v/>
      </c>
      <c r="AG41" s="11" t="str">
        <f>IFERROR($C$39/SUMIFS('Job Number'!#REF!,'Job Number'!$A$2:$A$290,'Line Performance OK'!AG$1,'Job Number'!$B$2:$B$290,'Line Performance OK'!$C41,'Job Number'!$E$2:$E$290,'Line Performance OK'!$A$39),"")</f>
        <v/>
      </c>
      <c r="AH41" s="11" t="str">
        <f>IFERROR($C$39/SUMIFS('Job Number'!#REF!,'Job Number'!$A$2:$A$290,'Line Performance OK'!AH$1,'Job Number'!$B$2:$B$290,'Line Performance OK'!$C41,'Job Number'!$E$2:$E$290,'Line Performance OK'!$A$39),"")</f>
        <v/>
      </c>
    </row>
    <row r="42" ht="14.25" customHeight="1" spans="2:34">
      <c r="B42" s="9">
        <f>IFERROR(SUM(D42:AH42)/COUNTIF(D42:AH42,"&gt;0"),0)</f>
        <v>1</v>
      </c>
      <c r="C42" s="12" t="e">
        <f>'Line Output'!#REF!</f>
        <v>#REF!</v>
      </c>
      <c r="D42" s="11" t="str">
        <f>IFERROR($C$39/SUMIFS('Job Number'!#REF!,'Job Number'!$A$2:$A$290,'Line Performance OK'!D$1,'Job Number'!$B$2:$B$290,'Line Performance OK'!$C42,'Job Number'!$E$2:$E$290,'Line Performance OK'!$A$39),"")</f>
        <v/>
      </c>
      <c r="E42" s="11" t="str">
        <f>IFERROR($C$39/SUMIFS('Job Number'!#REF!,'Job Number'!$A$2:$A$290,'Line Performance OK'!E$1,'Job Number'!$B$2:$B$290,'Line Performance OK'!$C42,'Job Number'!$E$2:$E$290,'Line Performance OK'!$A$39),"")</f>
        <v/>
      </c>
      <c r="F42" s="11">
        <v>1</v>
      </c>
      <c r="G42" s="11" t="str">
        <f>IFERROR($C$39/SUMIFS('Job Number'!#REF!,'Job Number'!$A$2:$A$290,'Line Performance OK'!G$1,'Job Number'!$B$2:$B$290,'Line Performance OK'!$C42,'Job Number'!$E$2:$E$290,'Line Performance OK'!$A$39),"")</f>
        <v/>
      </c>
      <c r="H42" s="11" t="str">
        <f>IFERROR($C$39/SUMIFS('Job Number'!#REF!,'Job Number'!$A$2:$A$290,'Line Performance OK'!H$1,'Job Number'!$B$2:$B$290,'Line Performance OK'!$C42,'Job Number'!$E$2:$E$290,'Line Performance OK'!$A$39),"")</f>
        <v/>
      </c>
      <c r="I42" s="11" t="str">
        <f>IFERROR($C$39/SUMIFS('Job Number'!#REF!,'Job Number'!$A$2:$A$290,'Line Performance OK'!I$1,'Job Number'!$B$2:$B$290,'Line Performance OK'!$C42,'Job Number'!$E$2:$E$290,'Line Performance OK'!$A$39),"")</f>
        <v/>
      </c>
      <c r="J42" s="11" t="str">
        <f>IFERROR($C$39/SUMIFS('Job Number'!#REF!,'Job Number'!$A$2:$A$290,'Line Performance OK'!J$1,'Job Number'!$B$2:$B$290,'Line Performance OK'!$C42,'Job Number'!$E$2:$E$290,'Line Performance OK'!$A$39),"")</f>
        <v/>
      </c>
      <c r="K42" s="11" t="str">
        <f>IFERROR($C$39/SUMIFS('Job Number'!#REF!,'Job Number'!$A$2:$A$290,'Line Performance OK'!K$1,'Job Number'!$B$2:$B$290,'Line Performance OK'!$C42,'Job Number'!$E$2:$E$290,'Line Performance OK'!$A$39),"")</f>
        <v/>
      </c>
      <c r="L42" s="11" t="str">
        <f>IFERROR($C$39/SUMIFS('Job Number'!#REF!,'Job Number'!$A$2:$A$290,'Line Performance OK'!L$1,'Job Number'!$B$2:$B$290,'Line Performance OK'!$C42,'Job Number'!$E$2:$E$290,'Line Performance OK'!$A$39),"")</f>
        <v/>
      </c>
      <c r="M42" s="11" t="str">
        <f>IFERROR($C$39/SUMIFS('Job Number'!#REF!,'Job Number'!$A$2:$A$290,'Line Performance OK'!M$1,'Job Number'!$B$2:$B$290,'Line Performance OK'!$C42,'Job Number'!$E$2:$E$290,'Line Performance OK'!$A$39),"")</f>
        <v/>
      </c>
      <c r="N42" s="11" t="str">
        <f>IFERROR($C$39/SUMIFS('Job Number'!#REF!,'Job Number'!$A$2:$A$290,'Line Performance OK'!N$1,'Job Number'!$B$2:$B$290,'Line Performance OK'!$C42,'Job Number'!$E$2:$E$290,'Line Performance OK'!$A$39),"")</f>
        <v/>
      </c>
      <c r="O42" s="11" t="str">
        <f>IFERROR($C$39/SUMIFS('Job Number'!#REF!,'Job Number'!$A$2:$A$290,'Line Performance OK'!O$1,'Job Number'!$B$2:$B$290,'Line Performance OK'!$C42,'Job Number'!$E$2:$E$290,'Line Performance OK'!$A$39),"")</f>
        <v/>
      </c>
      <c r="P42" s="11" t="str">
        <f>IFERROR($C$39/SUMIFS('Job Number'!#REF!,'Job Number'!$A$2:$A$290,'Line Performance OK'!P$1,'Job Number'!$B$2:$B$290,'Line Performance OK'!$C42,'Job Number'!$E$2:$E$290,'Line Performance OK'!$A$39),"")</f>
        <v/>
      </c>
      <c r="Q42" s="11" t="str">
        <f>IFERROR($C$39/SUMIFS('Job Number'!#REF!,'Job Number'!$A$2:$A$290,'Line Performance OK'!Q$1,'Job Number'!$B$2:$B$290,'Line Performance OK'!$C42,'Job Number'!$E$2:$E$290,'Line Performance OK'!$A$39),"")</f>
        <v/>
      </c>
      <c r="R42" s="11" t="str">
        <f>IFERROR($C$39/SUMIFS('Job Number'!#REF!,'Job Number'!$A$2:$A$290,'Line Performance OK'!R$1,'Job Number'!$B$2:$B$290,'Line Performance OK'!$C42,'Job Number'!$E$2:$E$290,'Line Performance OK'!$A$39),"")</f>
        <v/>
      </c>
      <c r="S42" s="11" t="str">
        <f>IFERROR($C$39/SUMIFS('Job Number'!#REF!,'Job Number'!$A$2:$A$290,'Line Performance OK'!S$1,'Job Number'!$B$2:$B$290,'Line Performance OK'!$C42,'Job Number'!$E$2:$E$290,'Line Performance OK'!$A$39),"")</f>
        <v/>
      </c>
      <c r="T42" s="11" t="str">
        <f>IFERROR($C$39/SUMIFS('Job Number'!#REF!,'Job Number'!$A$2:$A$290,'Line Performance OK'!T$1,'Job Number'!$B$2:$B$290,'Line Performance OK'!$C42,'Job Number'!$E$2:$E$290,'Line Performance OK'!$A$39),"")</f>
        <v/>
      </c>
      <c r="U42" s="11" t="str">
        <f>IFERROR($C$39/SUMIFS('Job Number'!#REF!,'Job Number'!$A$2:$A$290,'Line Performance OK'!U$1,'Job Number'!$B$2:$B$290,'Line Performance OK'!$C42,'Job Number'!$E$2:$E$290,'Line Performance OK'!$A$39),"")</f>
        <v/>
      </c>
      <c r="V42" s="11" t="str">
        <f>IFERROR($C$39/SUMIFS('Job Number'!#REF!,'Job Number'!$A$2:$A$290,'Line Performance OK'!V$1,'Job Number'!$B$2:$B$290,'Line Performance OK'!$C42,'Job Number'!$E$2:$E$290,'Line Performance OK'!$A$39),"")</f>
        <v/>
      </c>
      <c r="W42" s="11" t="str">
        <f>IFERROR($C$39/SUMIFS('Job Number'!#REF!,'Job Number'!$A$2:$A$290,'Line Performance OK'!W$1,'Job Number'!$B$2:$B$290,'Line Performance OK'!$C42,'Job Number'!$E$2:$E$290,'Line Performance OK'!$A$39),"")</f>
        <v/>
      </c>
      <c r="X42" s="11" t="str">
        <f>IFERROR($C$39/SUMIFS('Job Number'!#REF!,'Job Number'!$A$2:$A$290,'Line Performance OK'!X$1,'Job Number'!$B$2:$B$290,'Line Performance OK'!$C42,'Job Number'!$E$2:$E$290,'Line Performance OK'!$A$39),"")</f>
        <v/>
      </c>
      <c r="Y42" s="11" t="str">
        <f>IFERROR($C$39/SUMIFS('Job Number'!#REF!,'Job Number'!$A$2:$A$290,'Line Performance OK'!Y$1,'Job Number'!$B$2:$B$290,'Line Performance OK'!$C42,'Job Number'!$E$2:$E$290,'Line Performance OK'!$A$39),"")</f>
        <v/>
      </c>
      <c r="Z42" s="11" t="str">
        <f>IFERROR($C$39/SUMIFS('Job Number'!#REF!,'Job Number'!$A$2:$A$290,'Line Performance OK'!Z$1,'Job Number'!$B$2:$B$290,'Line Performance OK'!$C42,'Job Number'!$E$2:$E$290,'Line Performance OK'!$A$39),"")</f>
        <v/>
      </c>
      <c r="AA42" s="11" t="str">
        <f>IFERROR($C$39/SUMIFS('Job Number'!#REF!,'Job Number'!$A$2:$A$290,'Line Performance OK'!AA$1,'Job Number'!$B$2:$B$290,'Line Performance OK'!$C42,'Job Number'!$E$2:$E$290,'Line Performance OK'!$A$39),"")</f>
        <v/>
      </c>
      <c r="AB42" s="11" t="str">
        <f>IFERROR($C$39/SUMIFS('Job Number'!#REF!,'Job Number'!$A$2:$A$290,'Line Performance OK'!AB$1,'Job Number'!$B$2:$B$290,'Line Performance OK'!$C42,'Job Number'!$E$2:$E$290,'Line Performance OK'!$A$39),"")</f>
        <v/>
      </c>
      <c r="AC42" s="11" t="str">
        <f>IFERROR($C$39/SUMIFS('Job Number'!#REF!,'Job Number'!$A$2:$A$290,'Line Performance OK'!AC$1,'Job Number'!$B$2:$B$290,'Line Performance OK'!$C42,'Job Number'!$E$2:$E$290,'Line Performance OK'!$A$39),"")</f>
        <v/>
      </c>
      <c r="AD42" s="11" t="str">
        <f>IFERROR($C$39/SUMIFS('Job Number'!#REF!,'Job Number'!$A$2:$A$290,'Line Performance OK'!AD$1,'Job Number'!$B$2:$B$290,'Line Performance OK'!$C42,'Job Number'!$E$2:$E$290,'Line Performance OK'!$A$39),"")</f>
        <v/>
      </c>
      <c r="AE42" s="11" t="str">
        <f>IFERROR($C$39/SUMIFS('Job Number'!#REF!,'Job Number'!$A$2:$A$290,'Line Performance OK'!AE$1,'Job Number'!$B$2:$B$290,'Line Performance OK'!$C42,'Job Number'!$E$2:$E$290,'Line Performance OK'!$A$39),"")</f>
        <v/>
      </c>
      <c r="AF42" s="11" t="str">
        <f>IFERROR($C$39/SUMIFS('Job Number'!#REF!,'Job Number'!$A$2:$A$290,'Line Performance OK'!AF$1,'Job Number'!$B$2:$B$290,'Line Performance OK'!$C42,'Job Number'!$E$2:$E$290,'Line Performance OK'!$A$39),"")</f>
        <v/>
      </c>
      <c r="AG42" s="11" t="str">
        <f>IFERROR($C$39/SUMIFS('Job Number'!#REF!,'Job Number'!$A$2:$A$290,'Line Performance OK'!AG$1,'Job Number'!$B$2:$B$290,'Line Performance OK'!$C42,'Job Number'!$E$2:$E$290,'Line Performance OK'!$A$39),"")</f>
        <v/>
      </c>
      <c r="AH42" s="11" t="str">
        <f>IFERROR($C$39/SUMIFS('Job Number'!#REF!,'Job Number'!$A$2:$A$290,'Line Performance OK'!AH$1,'Job Number'!$B$2:$B$290,'Line Performance OK'!$C42,'Job Number'!$E$2:$E$290,'Line Performance OK'!$A$39),"")</f>
        <v/>
      </c>
    </row>
    <row r="43" ht="14.25" customHeight="1" spans="2:34">
      <c r="B43" s="9">
        <f>IFERROR(SUM(D43:AH43)/COUNTIF(D43:AH43,"&gt;0"),0)</f>
        <v>0</v>
      </c>
      <c r="C43" s="12" t="e">
        <f>'Line Output'!#REF!</f>
        <v>#REF!</v>
      </c>
      <c r="D43" s="11" t="str">
        <f>IFERROR($C$39/SUMIFS('Job Number'!#REF!,'Job Number'!$A$2:$A$290,'Line Performance OK'!D$1,'Job Number'!$B$2:$B$290,'Line Performance OK'!$C43,'Job Number'!$E$2:$E$290,'Line Performance OK'!$A$39),"")</f>
        <v/>
      </c>
      <c r="E43" s="11" t="str">
        <f>IFERROR($C$39/SUMIFS('Job Number'!#REF!,'Job Number'!$A$2:$A$290,'Line Performance OK'!E$1,'Job Number'!$B$2:$B$290,'Line Performance OK'!$C43,'Job Number'!$E$2:$E$290,'Line Performance OK'!$A$39),"")</f>
        <v/>
      </c>
      <c r="F43" s="11" t="s">
        <v>167</v>
      </c>
      <c r="G43" s="11" t="str">
        <f>IFERROR($C$39/SUMIFS('Job Number'!#REF!,'Job Number'!$A$2:$A$290,'Line Performance OK'!G$1,'Job Number'!$B$2:$B$290,'Line Performance OK'!$C43,'Job Number'!$E$2:$E$290,'Line Performance OK'!$A$39),"")</f>
        <v/>
      </c>
      <c r="H43" s="11" t="str">
        <f>IFERROR($C$39/SUMIFS('Job Number'!#REF!,'Job Number'!$A$2:$A$290,'Line Performance OK'!H$1,'Job Number'!$B$2:$B$290,'Line Performance OK'!$C43,'Job Number'!$E$2:$E$290,'Line Performance OK'!$A$39),"")</f>
        <v/>
      </c>
      <c r="I43" s="11" t="str">
        <f>IFERROR($C$39/SUMIFS('Job Number'!#REF!,'Job Number'!$A$2:$A$290,'Line Performance OK'!I$1,'Job Number'!$B$2:$B$290,'Line Performance OK'!$C43,'Job Number'!$E$2:$E$290,'Line Performance OK'!$A$39),"")</f>
        <v/>
      </c>
      <c r="J43" s="11" t="str">
        <f>IFERROR($C$39/SUMIFS('Job Number'!#REF!,'Job Number'!$A$2:$A$290,'Line Performance OK'!J$1,'Job Number'!$B$2:$B$290,'Line Performance OK'!$C43,'Job Number'!$E$2:$E$290,'Line Performance OK'!$A$39),"")</f>
        <v/>
      </c>
      <c r="K43" s="11" t="str">
        <f>IFERROR($C$39/SUMIFS('Job Number'!#REF!,'Job Number'!$A$2:$A$290,'Line Performance OK'!K$1,'Job Number'!$B$2:$B$290,'Line Performance OK'!$C43,'Job Number'!$E$2:$E$290,'Line Performance OK'!$A$39),"")</f>
        <v/>
      </c>
      <c r="L43" s="11" t="str">
        <f>IFERROR($C$39/SUMIFS('Job Number'!#REF!,'Job Number'!$A$2:$A$290,'Line Performance OK'!L$1,'Job Number'!$B$2:$B$290,'Line Performance OK'!$C43,'Job Number'!$E$2:$E$290,'Line Performance OK'!$A$39),"")</f>
        <v/>
      </c>
      <c r="M43" s="11" t="str">
        <f>IFERROR($C$39/SUMIFS('Job Number'!#REF!,'Job Number'!$A$2:$A$290,'Line Performance OK'!M$1,'Job Number'!$B$2:$B$290,'Line Performance OK'!$C43,'Job Number'!$E$2:$E$290,'Line Performance OK'!$A$39),"")</f>
        <v/>
      </c>
      <c r="N43" s="11" t="str">
        <f>IFERROR($C$39/SUMIFS('Job Number'!#REF!,'Job Number'!$A$2:$A$290,'Line Performance OK'!N$1,'Job Number'!$B$2:$B$290,'Line Performance OK'!$C43,'Job Number'!$E$2:$E$290,'Line Performance OK'!$A$39),"")</f>
        <v/>
      </c>
      <c r="O43" s="11" t="str">
        <f>IFERROR($C$39/SUMIFS('Job Number'!#REF!,'Job Number'!$A$2:$A$290,'Line Performance OK'!O$1,'Job Number'!$B$2:$B$290,'Line Performance OK'!$C43,'Job Number'!$E$2:$E$290,'Line Performance OK'!$A$39),"")</f>
        <v/>
      </c>
      <c r="P43" s="11" t="str">
        <f>IFERROR($C$39/SUMIFS('Job Number'!#REF!,'Job Number'!$A$2:$A$290,'Line Performance OK'!P$1,'Job Number'!$B$2:$B$290,'Line Performance OK'!$C43,'Job Number'!$E$2:$E$290,'Line Performance OK'!$A$39),"")</f>
        <v/>
      </c>
      <c r="Q43" s="11" t="str">
        <f>IFERROR($C$39/SUMIFS('Job Number'!#REF!,'Job Number'!$A$2:$A$290,'Line Performance OK'!Q$1,'Job Number'!$B$2:$B$290,'Line Performance OK'!$C43,'Job Number'!$E$2:$E$290,'Line Performance OK'!$A$39),"")</f>
        <v/>
      </c>
      <c r="R43" s="11" t="str">
        <f>IFERROR($C$39/SUMIFS('Job Number'!#REF!,'Job Number'!$A$2:$A$290,'Line Performance OK'!R$1,'Job Number'!$B$2:$B$290,'Line Performance OK'!$C43,'Job Number'!$E$2:$E$290,'Line Performance OK'!$A$39),"")</f>
        <v/>
      </c>
      <c r="S43" s="11" t="str">
        <f>IFERROR($C$39/SUMIFS('Job Number'!#REF!,'Job Number'!$A$2:$A$290,'Line Performance OK'!S$1,'Job Number'!$B$2:$B$290,'Line Performance OK'!$C43,'Job Number'!$E$2:$E$290,'Line Performance OK'!$A$39),"")</f>
        <v/>
      </c>
      <c r="T43" s="11" t="str">
        <f>IFERROR($C$39/SUMIFS('Job Number'!#REF!,'Job Number'!$A$2:$A$290,'Line Performance OK'!T$1,'Job Number'!$B$2:$B$290,'Line Performance OK'!$C43,'Job Number'!$E$2:$E$290,'Line Performance OK'!$A$39),"")</f>
        <v/>
      </c>
      <c r="U43" s="11" t="str">
        <f>IFERROR($C$39/SUMIFS('Job Number'!#REF!,'Job Number'!$A$2:$A$290,'Line Performance OK'!U$1,'Job Number'!$B$2:$B$290,'Line Performance OK'!$C43,'Job Number'!$E$2:$E$290,'Line Performance OK'!$A$39),"")</f>
        <v/>
      </c>
      <c r="V43" s="11" t="str">
        <f>IFERROR($C$39/SUMIFS('Job Number'!#REF!,'Job Number'!$A$2:$A$290,'Line Performance OK'!V$1,'Job Number'!$B$2:$B$290,'Line Performance OK'!$C43,'Job Number'!$E$2:$E$290,'Line Performance OK'!$A$39),"")</f>
        <v/>
      </c>
      <c r="W43" s="11" t="str">
        <f>IFERROR($C$39/SUMIFS('Job Number'!#REF!,'Job Number'!$A$2:$A$290,'Line Performance OK'!W$1,'Job Number'!$B$2:$B$290,'Line Performance OK'!$C43,'Job Number'!$E$2:$E$290,'Line Performance OK'!$A$39),"")</f>
        <v/>
      </c>
      <c r="X43" s="11" t="str">
        <f>IFERROR($C$39/SUMIFS('Job Number'!#REF!,'Job Number'!$A$2:$A$290,'Line Performance OK'!X$1,'Job Number'!$B$2:$B$290,'Line Performance OK'!$C43,'Job Number'!$E$2:$E$290,'Line Performance OK'!$A$39),"")</f>
        <v/>
      </c>
      <c r="Y43" s="11" t="str">
        <f>IFERROR($C$39/SUMIFS('Job Number'!#REF!,'Job Number'!$A$2:$A$290,'Line Performance OK'!Y$1,'Job Number'!$B$2:$B$290,'Line Performance OK'!$C43,'Job Number'!$E$2:$E$290,'Line Performance OK'!$A$39),"")</f>
        <v/>
      </c>
      <c r="Z43" s="11" t="str">
        <f>IFERROR($C$39/SUMIFS('Job Number'!#REF!,'Job Number'!$A$2:$A$290,'Line Performance OK'!Z$1,'Job Number'!$B$2:$B$290,'Line Performance OK'!$C43,'Job Number'!$E$2:$E$290,'Line Performance OK'!$A$39),"")</f>
        <v/>
      </c>
      <c r="AA43" s="11" t="str">
        <f>IFERROR($C$39/SUMIFS('Job Number'!#REF!,'Job Number'!$A$2:$A$290,'Line Performance OK'!AA$1,'Job Number'!$B$2:$B$290,'Line Performance OK'!$C43,'Job Number'!$E$2:$E$290,'Line Performance OK'!$A$39),"")</f>
        <v/>
      </c>
      <c r="AB43" s="11" t="str">
        <f>IFERROR($C$39/SUMIFS('Job Number'!#REF!,'Job Number'!$A$2:$A$290,'Line Performance OK'!AB$1,'Job Number'!$B$2:$B$290,'Line Performance OK'!$C43,'Job Number'!$E$2:$E$290,'Line Performance OK'!$A$39),"")</f>
        <v/>
      </c>
      <c r="AC43" s="11" t="str">
        <f>IFERROR($C$39/SUMIFS('Job Number'!#REF!,'Job Number'!$A$2:$A$290,'Line Performance OK'!AC$1,'Job Number'!$B$2:$B$290,'Line Performance OK'!$C43,'Job Number'!$E$2:$E$290,'Line Performance OK'!$A$39),"")</f>
        <v/>
      </c>
      <c r="AD43" s="11" t="str">
        <f>IFERROR($C$39/SUMIFS('Job Number'!#REF!,'Job Number'!$A$2:$A$290,'Line Performance OK'!AD$1,'Job Number'!$B$2:$B$290,'Line Performance OK'!$C43,'Job Number'!$E$2:$E$290,'Line Performance OK'!$A$39),"")</f>
        <v/>
      </c>
      <c r="AE43" s="11" t="str">
        <f>IFERROR($C$39/SUMIFS('Job Number'!#REF!,'Job Number'!$A$2:$A$290,'Line Performance OK'!AE$1,'Job Number'!$B$2:$B$290,'Line Performance OK'!$C43,'Job Number'!$E$2:$E$290,'Line Performance OK'!$A$39),"")</f>
        <v/>
      </c>
      <c r="AF43" s="11" t="str">
        <f>IFERROR($C$39/SUMIFS('Job Number'!#REF!,'Job Number'!$A$2:$A$290,'Line Performance OK'!AF$1,'Job Number'!$B$2:$B$290,'Line Performance OK'!$C43,'Job Number'!$E$2:$E$290,'Line Performance OK'!$A$39),"")</f>
        <v/>
      </c>
      <c r="AG43" s="11" t="str">
        <f>IFERROR($C$39/SUMIFS('Job Number'!#REF!,'Job Number'!$A$2:$A$290,'Line Performance OK'!AG$1,'Job Number'!$B$2:$B$290,'Line Performance OK'!$C43,'Job Number'!$E$2:$E$290,'Line Performance OK'!$A$39),"")</f>
        <v/>
      </c>
      <c r="AH43" s="11" t="str">
        <f>IFERROR($C$39/SUMIFS('Job Number'!#REF!,'Job Number'!$A$2:$A$290,'Line Performance OK'!AH$1,'Job Number'!$B$2:$B$290,'Line Performance OK'!$C43,'Job Number'!$E$2:$E$290,'Line Performance OK'!$A$39),"")</f>
        <v/>
      </c>
    </row>
    <row r="44" ht="14.25" customHeight="1" spans="2:34">
      <c r="B44" s="9">
        <f>IFERROR(SUM(D44:AH44)/COUNTIF(D44:AH44,"&gt;0"),0)</f>
        <v>0.89</v>
      </c>
      <c r="C44" s="12" t="e">
        <f>'Line Output'!#REF!</f>
        <v>#REF!</v>
      </c>
      <c r="D44" s="11" t="str">
        <f>IFERROR($C$39/SUMIFS('Job Number'!#REF!,'Job Number'!$A$2:$A$290,'Line Performance OK'!D$1,'Job Number'!$B$2:$B$290,'Line Performance OK'!$C44,'Job Number'!$E$2:$E$290,'Line Performance OK'!$A$39),"")</f>
        <v/>
      </c>
      <c r="E44" s="11" t="str">
        <f>IFERROR($C$39/SUMIFS('Job Number'!#REF!,'Job Number'!$A$2:$A$290,'Line Performance OK'!E$1,'Job Number'!$B$2:$B$290,'Line Performance OK'!$C44,'Job Number'!$E$2:$E$290,'Line Performance OK'!$A$39),"")</f>
        <v/>
      </c>
      <c r="F44" s="11" t="s">
        <v>167</v>
      </c>
      <c r="G44" s="11" t="str">
        <f>IFERROR($C$39/SUMIFS('Job Number'!#REF!,'Job Number'!$A$2:$A$290,'Line Performance OK'!G$1,'Job Number'!$B$2:$B$290,'Line Performance OK'!$C44,'Job Number'!$E$2:$E$290,'Line Performance OK'!$A$39),"")</f>
        <v/>
      </c>
      <c r="H44" s="11" t="str">
        <f>IFERROR($C$39/SUMIFS('Job Number'!#REF!,'Job Number'!$A$2:$A$290,'Line Performance OK'!H$1,'Job Number'!$B$2:$B$290,'Line Performance OK'!$C44,'Job Number'!$E$2:$E$290,'Line Performance OK'!$A$39),"")</f>
        <v/>
      </c>
      <c r="I44" s="11" t="str">
        <f>IFERROR($C$39/SUMIFS('Job Number'!#REF!,'Job Number'!$A$2:$A$290,'Line Performance OK'!I$1,'Job Number'!$B$2:$B$290,'Line Performance OK'!$C44,'Job Number'!$E$2:$E$290,'Line Performance OK'!$A$39),"")</f>
        <v/>
      </c>
      <c r="J44" s="11">
        <v>0.89</v>
      </c>
      <c r="K44" s="11" t="str">
        <f>IFERROR($C$39/SUMIFS('Job Number'!#REF!,'Job Number'!$A$2:$A$290,'Line Performance OK'!K$1,'Job Number'!$B$2:$B$290,'Line Performance OK'!$C44,'Job Number'!$E$2:$E$290,'Line Performance OK'!$A$39),"")</f>
        <v/>
      </c>
      <c r="L44" s="11" t="str">
        <f>IFERROR($C$39/SUMIFS('Job Number'!#REF!,'Job Number'!$A$2:$A$290,'Line Performance OK'!L$1,'Job Number'!$B$2:$B$290,'Line Performance OK'!$C44,'Job Number'!$E$2:$E$290,'Line Performance OK'!$A$39),"")</f>
        <v/>
      </c>
      <c r="M44" s="11" t="str">
        <f>IFERROR($C$39/SUMIFS('Job Number'!#REF!,'Job Number'!$A$2:$A$290,'Line Performance OK'!M$1,'Job Number'!$B$2:$B$290,'Line Performance OK'!$C44,'Job Number'!$E$2:$E$290,'Line Performance OK'!$A$39),"")</f>
        <v/>
      </c>
      <c r="N44" s="11" t="str">
        <f>IFERROR($C$39/SUMIFS('Job Number'!#REF!,'Job Number'!$A$2:$A$290,'Line Performance OK'!N$1,'Job Number'!$B$2:$B$290,'Line Performance OK'!$C44,'Job Number'!$E$2:$E$290,'Line Performance OK'!$A$39),"")</f>
        <v/>
      </c>
      <c r="O44" s="11" t="str">
        <f>IFERROR($C$39/SUMIFS('Job Number'!#REF!,'Job Number'!$A$2:$A$290,'Line Performance OK'!O$1,'Job Number'!$B$2:$B$290,'Line Performance OK'!$C44,'Job Number'!$E$2:$E$290,'Line Performance OK'!$A$39),"")</f>
        <v/>
      </c>
      <c r="P44" s="11" t="str">
        <f>IFERROR($C$39/SUMIFS('Job Number'!#REF!,'Job Number'!$A$2:$A$290,'Line Performance OK'!P$1,'Job Number'!$B$2:$B$290,'Line Performance OK'!$C44,'Job Number'!$E$2:$E$290,'Line Performance OK'!$A$39),"")</f>
        <v/>
      </c>
      <c r="Q44" s="11" t="str">
        <f>IFERROR($C$39/SUMIFS('Job Number'!#REF!,'Job Number'!$A$2:$A$290,'Line Performance OK'!Q$1,'Job Number'!$B$2:$B$290,'Line Performance OK'!$C44,'Job Number'!$E$2:$E$290,'Line Performance OK'!$A$39),"")</f>
        <v/>
      </c>
      <c r="R44" s="11" t="str">
        <f>IFERROR($C$39/SUMIFS('Job Number'!#REF!,'Job Number'!$A$2:$A$290,'Line Performance OK'!R$1,'Job Number'!$B$2:$B$290,'Line Performance OK'!$C44,'Job Number'!$E$2:$E$290,'Line Performance OK'!$A$39),"")</f>
        <v/>
      </c>
      <c r="S44" s="11" t="str">
        <f>IFERROR($C$39/SUMIFS('Job Number'!#REF!,'Job Number'!$A$2:$A$290,'Line Performance OK'!S$1,'Job Number'!$B$2:$B$290,'Line Performance OK'!$C44,'Job Number'!$E$2:$E$290,'Line Performance OK'!$A$39),"")</f>
        <v/>
      </c>
      <c r="T44" s="11" t="str">
        <f>IFERROR($C$39/SUMIFS('Job Number'!#REF!,'Job Number'!$A$2:$A$290,'Line Performance OK'!T$1,'Job Number'!$B$2:$B$290,'Line Performance OK'!$C44,'Job Number'!$E$2:$E$290,'Line Performance OK'!$A$39),"")</f>
        <v/>
      </c>
      <c r="U44" s="11" t="str">
        <f>IFERROR($C$39/SUMIFS('Job Number'!#REF!,'Job Number'!$A$2:$A$290,'Line Performance OK'!U$1,'Job Number'!$B$2:$B$290,'Line Performance OK'!$C44,'Job Number'!$E$2:$E$290,'Line Performance OK'!$A$39),"")</f>
        <v/>
      </c>
      <c r="V44" s="11" t="str">
        <f>IFERROR($C$39/SUMIFS('Job Number'!#REF!,'Job Number'!$A$2:$A$290,'Line Performance OK'!V$1,'Job Number'!$B$2:$B$290,'Line Performance OK'!$C44,'Job Number'!$E$2:$E$290,'Line Performance OK'!$A$39),"")</f>
        <v/>
      </c>
      <c r="W44" s="11" t="str">
        <f>IFERROR($C$39/SUMIFS('Job Number'!#REF!,'Job Number'!$A$2:$A$290,'Line Performance OK'!W$1,'Job Number'!$B$2:$B$290,'Line Performance OK'!$C44,'Job Number'!$E$2:$E$290,'Line Performance OK'!$A$39),"")</f>
        <v/>
      </c>
      <c r="X44" s="11" t="str">
        <f>IFERROR($C$39/SUMIFS('Job Number'!#REF!,'Job Number'!$A$2:$A$290,'Line Performance OK'!X$1,'Job Number'!$B$2:$B$290,'Line Performance OK'!$C44,'Job Number'!$E$2:$E$290,'Line Performance OK'!$A$39),"")</f>
        <v/>
      </c>
      <c r="Y44" s="11" t="str">
        <f>IFERROR($C$39/SUMIFS('Job Number'!#REF!,'Job Number'!$A$2:$A$290,'Line Performance OK'!Y$1,'Job Number'!$B$2:$B$290,'Line Performance OK'!$C44,'Job Number'!$E$2:$E$290,'Line Performance OK'!$A$39),"")</f>
        <v/>
      </c>
      <c r="Z44" s="11" t="str">
        <f>IFERROR($C$39/SUMIFS('Job Number'!#REF!,'Job Number'!$A$2:$A$290,'Line Performance OK'!Z$1,'Job Number'!$B$2:$B$290,'Line Performance OK'!$C44,'Job Number'!$E$2:$E$290,'Line Performance OK'!$A$39),"")</f>
        <v/>
      </c>
      <c r="AA44" s="11" t="str">
        <f>IFERROR($C$39/SUMIFS('Job Number'!#REF!,'Job Number'!$A$2:$A$290,'Line Performance OK'!AA$1,'Job Number'!$B$2:$B$290,'Line Performance OK'!$C44,'Job Number'!$E$2:$E$290,'Line Performance OK'!$A$39),"")</f>
        <v/>
      </c>
      <c r="AB44" s="11" t="str">
        <f>IFERROR($C$39/SUMIFS('Job Number'!#REF!,'Job Number'!$A$2:$A$290,'Line Performance OK'!AB$1,'Job Number'!$B$2:$B$290,'Line Performance OK'!$C44,'Job Number'!$E$2:$E$290,'Line Performance OK'!$A$39),"")</f>
        <v/>
      </c>
      <c r="AC44" s="11" t="str">
        <f>IFERROR($C$39/SUMIFS('Job Number'!#REF!,'Job Number'!$A$2:$A$290,'Line Performance OK'!AC$1,'Job Number'!$B$2:$B$290,'Line Performance OK'!$C44,'Job Number'!$E$2:$E$290,'Line Performance OK'!$A$39),"")</f>
        <v/>
      </c>
      <c r="AD44" s="11" t="str">
        <f>IFERROR($C$39/SUMIFS('Job Number'!#REF!,'Job Number'!$A$2:$A$290,'Line Performance OK'!AD$1,'Job Number'!$B$2:$B$290,'Line Performance OK'!$C44,'Job Number'!$E$2:$E$290,'Line Performance OK'!$A$39),"")</f>
        <v/>
      </c>
      <c r="AE44" s="11" t="str">
        <f>IFERROR($C$39/SUMIFS('Job Number'!#REF!,'Job Number'!$A$2:$A$290,'Line Performance OK'!AE$1,'Job Number'!$B$2:$B$290,'Line Performance OK'!$C44,'Job Number'!$E$2:$E$290,'Line Performance OK'!$A$39),"")</f>
        <v/>
      </c>
      <c r="AF44" s="11" t="str">
        <f>IFERROR($C$39/SUMIFS('Job Number'!#REF!,'Job Number'!$A$2:$A$290,'Line Performance OK'!AF$1,'Job Number'!$B$2:$B$290,'Line Performance OK'!$C44,'Job Number'!$E$2:$E$290,'Line Performance OK'!$A$39),"")</f>
        <v/>
      </c>
      <c r="AG44" s="11" t="str">
        <f>IFERROR($C$39/SUMIFS('Job Number'!#REF!,'Job Number'!$A$2:$A$290,'Line Performance OK'!AG$1,'Job Number'!$B$2:$B$290,'Line Performance OK'!$C44,'Job Number'!$E$2:$E$290,'Line Performance OK'!$A$39),"")</f>
        <v/>
      </c>
      <c r="AH44" s="11" t="str">
        <f>IFERROR($C$39/SUMIFS('Job Number'!#REF!,'Job Number'!$A$2:$A$290,'Line Performance OK'!AH$1,'Job Number'!$B$2:$B$290,'Line Performance OK'!$C44,'Job Number'!$E$2:$E$290,'Line Performance OK'!$A$39),"")</f>
        <v/>
      </c>
    </row>
    <row r="46" ht="18" customHeight="1" spans="1:34">
      <c r="A46" s="297" t="str">
        <f>'Line Output'!A2</f>
        <v>W01-03000027</v>
      </c>
      <c r="B46" s="297" t="str">
        <f>'Line Output'!B2</f>
        <v>0,127 A</v>
      </c>
      <c r="C46" s="13">
        <v>245</v>
      </c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customHeight="1" spans="2:34">
      <c r="B47" s="9">
        <f>IFERROR(SUM(D47:AH47)/COUNTIF(D47:AH47,"&gt;0"),0)</f>
        <v>1.06009615384615</v>
      </c>
      <c r="C47" s="12" t="e">
        <f>'Line Output'!#REF!</f>
        <v>#REF!</v>
      </c>
      <c r="D47" s="11" t="str">
        <f>IFERROR($C$46/SUMIFS('Job Number'!#REF!,'Job Number'!$A$2:$A$290,'Line Performance OK'!D$1,'Job Number'!$B$2:$B$290,'Line Performance OK'!$C47,'Job Number'!$E$2:$E$290,'Line Performance OK'!$A$46),"")</f>
        <v/>
      </c>
      <c r="E47" s="11" t="str">
        <f>IFERROR($C$46/SUMIFS('Job Number'!#REF!,'Job Number'!$A$2:$A$290,'Line Performance OK'!E$1,'Job Number'!$B$2:$B$290,'Line Performance OK'!$C47,'Job Number'!$E$2:$E$290,'Line Performance OK'!$A$46),"")</f>
        <v/>
      </c>
      <c r="F47" s="11">
        <v>1.06009615384615</v>
      </c>
      <c r="G47" s="11" t="str">
        <f>IFERROR($C$46/SUMIFS('Job Number'!#REF!,'Job Number'!$A$2:$A$290,'Line Performance OK'!G$1,'Job Number'!$B$2:$B$290,'Line Performance OK'!$C47,'Job Number'!$E$2:$E$290,'Line Performance OK'!$A$46),"")</f>
        <v/>
      </c>
      <c r="H47" s="11" t="str">
        <f>IFERROR($C$46/SUMIFS('Job Number'!#REF!,'Job Number'!$A$2:$A$290,'Line Performance OK'!H$1,'Job Number'!$B$2:$B$290,'Line Performance OK'!$C47,'Job Number'!$E$2:$E$290,'Line Performance OK'!$A$46),"")</f>
        <v/>
      </c>
      <c r="I47" s="11" t="str">
        <f>IFERROR($C$46/SUMIFS('Job Number'!#REF!,'Job Number'!$A$2:$A$290,'Line Performance OK'!I$1,'Job Number'!$B$2:$B$290,'Line Performance OK'!$C47,'Job Number'!$E$2:$E$290,'Line Performance OK'!$A$46),"")</f>
        <v/>
      </c>
      <c r="J47" s="11" t="str">
        <f>IFERROR($C$46/SUMIFS('Job Number'!#REF!,'Job Number'!$A$2:$A$290,'Line Performance OK'!J$1,'Job Number'!$B$2:$B$290,'Line Performance OK'!$C47,'Job Number'!$E$2:$E$290,'Line Performance OK'!$A$46),"")</f>
        <v/>
      </c>
      <c r="K47" s="11" t="str">
        <f>IFERROR($C$46/SUMIFS('Job Number'!#REF!,'Job Number'!$A$2:$A$290,'Line Performance OK'!K$1,'Job Number'!$B$2:$B$290,'Line Performance OK'!$C47,'Job Number'!$E$2:$E$290,'Line Performance OK'!$A$46),"")</f>
        <v/>
      </c>
      <c r="L47" s="11" t="str">
        <f>IFERROR($C$46/SUMIFS('Job Number'!#REF!,'Job Number'!$A$2:$A$290,'Line Performance OK'!L$1,'Job Number'!$B$2:$B$290,'Line Performance OK'!$C47,'Job Number'!$E$2:$E$290,'Line Performance OK'!$A$46),"")</f>
        <v/>
      </c>
      <c r="M47" s="11" t="str">
        <f>IFERROR($C$46/SUMIFS('Job Number'!#REF!,'Job Number'!$A$2:$A$290,'Line Performance OK'!M$1,'Job Number'!$B$2:$B$290,'Line Performance OK'!$C47,'Job Number'!$E$2:$E$290,'Line Performance OK'!$A$46),"")</f>
        <v/>
      </c>
      <c r="N47" s="11" t="str">
        <f>IFERROR($C$46/SUMIFS('Job Number'!#REF!,'Job Number'!$A$2:$A$290,'Line Performance OK'!N$1,'Job Number'!$B$2:$B$290,'Line Performance OK'!$C47,'Job Number'!$E$2:$E$290,'Line Performance OK'!$A$46),"")</f>
        <v/>
      </c>
      <c r="O47" s="11" t="str">
        <f>IFERROR($C$46/SUMIFS('Job Number'!#REF!,'Job Number'!$A$2:$A$290,'Line Performance OK'!O$1,'Job Number'!$B$2:$B$290,'Line Performance OK'!$C47,'Job Number'!$E$2:$E$290,'Line Performance OK'!$A$46),"")</f>
        <v/>
      </c>
      <c r="P47" s="11" t="str">
        <f>IFERROR($C$46/SUMIFS('Job Number'!#REF!,'Job Number'!$A$2:$A$290,'Line Performance OK'!P$1,'Job Number'!$B$2:$B$290,'Line Performance OK'!$C47,'Job Number'!$E$2:$E$290,'Line Performance OK'!$A$46),"")</f>
        <v/>
      </c>
      <c r="Q47" s="11" t="str">
        <f>IFERROR($C$46/SUMIFS('Job Number'!#REF!,'Job Number'!$A$2:$A$290,'Line Performance OK'!Q$1,'Job Number'!$B$2:$B$290,'Line Performance OK'!$C47,'Job Number'!$E$2:$E$290,'Line Performance OK'!$A$46),"")</f>
        <v/>
      </c>
      <c r="R47" s="11" t="str">
        <f>IFERROR($C$46/SUMIFS('Job Number'!#REF!,'Job Number'!$A$2:$A$290,'Line Performance OK'!R$1,'Job Number'!$B$2:$B$290,'Line Performance OK'!$C47,'Job Number'!$E$2:$E$290,'Line Performance OK'!$A$46),"")</f>
        <v/>
      </c>
      <c r="S47" s="11" t="str">
        <f>IFERROR($C$46/SUMIFS('Job Number'!#REF!,'Job Number'!$A$2:$A$290,'Line Performance OK'!S$1,'Job Number'!$B$2:$B$290,'Line Performance OK'!$C47,'Job Number'!$E$2:$E$290,'Line Performance OK'!$A$46),"")</f>
        <v/>
      </c>
      <c r="T47" s="11" t="str">
        <f>IFERROR($C$46/SUMIFS('Job Number'!#REF!,'Job Number'!$A$2:$A$290,'Line Performance OK'!T$1,'Job Number'!$B$2:$B$290,'Line Performance OK'!$C47,'Job Number'!$E$2:$E$290,'Line Performance OK'!$A$46),"")</f>
        <v/>
      </c>
      <c r="U47" s="11" t="str">
        <f>IFERROR($C$46/SUMIFS('Job Number'!#REF!,'Job Number'!$A$2:$A$290,'Line Performance OK'!U$1,'Job Number'!$B$2:$B$290,'Line Performance OK'!$C47,'Job Number'!$E$2:$E$290,'Line Performance OK'!$A$46),"")</f>
        <v/>
      </c>
      <c r="V47" s="11" t="str">
        <f>IFERROR($C$46/SUMIFS('Job Number'!#REF!,'Job Number'!$A$2:$A$290,'Line Performance OK'!V$1,'Job Number'!$B$2:$B$290,'Line Performance OK'!$C47,'Job Number'!$E$2:$E$290,'Line Performance OK'!$A$46),"")</f>
        <v/>
      </c>
      <c r="W47" s="11" t="str">
        <f>IFERROR($C$46/SUMIFS('Job Number'!#REF!,'Job Number'!$A$2:$A$290,'Line Performance OK'!W$1,'Job Number'!$B$2:$B$290,'Line Performance OK'!$C47,'Job Number'!$E$2:$E$290,'Line Performance OK'!$A$46),"")</f>
        <v/>
      </c>
      <c r="X47" s="11" t="str">
        <f>IFERROR($C$46/SUMIFS('Job Number'!#REF!,'Job Number'!$A$2:$A$290,'Line Performance OK'!X$1,'Job Number'!$B$2:$B$290,'Line Performance OK'!$C47,'Job Number'!$E$2:$E$290,'Line Performance OK'!$A$46),"")</f>
        <v/>
      </c>
      <c r="Y47" s="11" t="str">
        <f>IFERROR($C$46/SUMIFS('Job Number'!#REF!,'Job Number'!$A$2:$A$290,'Line Performance OK'!Y$1,'Job Number'!$B$2:$B$290,'Line Performance OK'!$C47,'Job Number'!$E$2:$E$290,'Line Performance OK'!$A$46),"")</f>
        <v/>
      </c>
      <c r="Z47" s="11" t="str">
        <f>IFERROR($C$46/SUMIFS('Job Number'!#REF!,'Job Number'!$A$2:$A$290,'Line Performance OK'!Z$1,'Job Number'!$B$2:$B$290,'Line Performance OK'!$C47,'Job Number'!$E$2:$E$290,'Line Performance OK'!$A$46),"")</f>
        <v/>
      </c>
      <c r="AA47" s="11" t="str">
        <f>IFERROR($C$46/SUMIFS('Job Number'!#REF!,'Job Number'!$A$2:$A$290,'Line Performance OK'!AA$1,'Job Number'!$B$2:$B$290,'Line Performance OK'!$C47,'Job Number'!$E$2:$E$290,'Line Performance OK'!$A$46),"")</f>
        <v/>
      </c>
      <c r="AB47" s="11" t="str">
        <f>IFERROR($C$46/SUMIFS('Job Number'!#REF!,'Job Number'!$A$2:$A$290,'Line Performance OK'!AB$1,'Job Number'!$B$2:$B$290,'Line Performance OK'!$C47,'Job Number'!$E$2:$E$290,'Line Performance OK'!$A$46),"")</f>
        <v/>
      </c>
      <c r="AC47" s="11" t="str">
        <f>IFERROR($C$46/SUMIFS('Job Number'!#REF!,'Job Number'!$A$2:$A$290,'Line Performance OK'!AC$1,'Job Number'!$B$2:$B$290,'Line Performance OK'!$C47,'Job Number'!$E$2:$E$290,'Line Performance OK'!$A$46),"")</f>
        <v/>
      </c>
      <c r="AD47" s="11" t="str">
        <f>IFERROR($C$46/SUMIFS('Job Number'!#REF!,'Job Number'!$A$2:$A$290,'Line Performance OK'!AD$1,'Job Number'!$B$2:$B$290,'Line Performance OK'!$C47,'Job Number'!$E$2:$E$290,'Line Performance OK'!$A$46),"")</f>
        <v/>
      </c>
      <c r="AE47" s="11" t="str">
        <f>IFERROR($C$46/SUMIFS('Job Number'!#REF!,'Job Number'!$A$2:$A$290,'Line Performance OK'!AE$1,'Job Number'!$B$2:$B$290,'Line Performance OK'!$C47,'Job Number'!$E$2:$E$290,'Line Performance OK'!$A$46),"")</f>
        <v/>
      </c>
      <c r="AF47" s="11" t="str">
        <f>IFERROR($C$46/SUMIFS('Job Number'!#REF!,'Job Number'!$A$2:$A$290,'Line Performance OK'!AF$1,'Job Number'!$B$2:$B$290,'Line Performance OK'!$C47,'Job Number'!$E$2:$E$290,'Line Performance OK'!$A$46),"")</f>
        <v/>
      </c>
      <c r="AG47" s="11" t="str">
        <f>IFERROR($C$46/SUMIFS('Job Number'!#REF!,'Job Number'!$A$2:$A$290,'Line Performance OK'!AG$1,'Job Number'!$B$2:$B$290,'Line Performance OK'!$C47,'Job Number'!$E$2:$E$290,'Line Performance OK'!$A$46),"")</f>
        <v/>
      </c>
      <c r="AH47" s="11" t="str">
        <f>IFERROR($C$46/SUMIFS('Job Number'!#REF!,'Job Number'!$A$2:$A$290,'Line Performance OK'!AH$1,'Job Number'!$B$2:$B$290,'Line Performance OK'!$C47,'Job Number'!$E$2:$E$290,'Line Performance OK'!$A$46),"")</f>
        <v/>
      </c>
    </row>
    <row r="48" customHeight="1" spans="2:34">
      <c r="B48" s="9">
        <f>IFERROR(SUM(D48:AH48)/COUNTIF(D48:AH48,"&gt;0"),0)</f>
        <v>1.06009615384615</v>
      </c>
      <c r="C48" s="12" t="e">
        <f>'Line Output'!#REF!</f>
        <v>#REF!</v>
      </c>
      <c r="D48" s="11" t="str">
        <f>IFERROR($C$46/SUMIFS('Job Number'!#REF!,'Job Number'!$A$2:$A$290,'Line Performance OK'!D$1,'Job Number'!$B$2:$B$290,'Line Performance OK'!$C48,'Job Number'!$E$2:$E$290,'Line Performance OK'!$A$46),"")</f>
        <v/>
      </c>
      <c r="E48" s="11" t="str">
        <f>IFERROR($C$46/SUMIFS('Job Number'!#REF!,'Job Number'!$A$2:$A$290,'Line Performance OK'!E$1,'Job Number'!$B$2:$B$290,'Line Performance OK'!$C48,'Job Number'!$E$2:$E$290,'Line Performance OK'!$A$46),"")</f>
        <v/>
      </c>
      <c r="F48" s="11">
        <v>1.06009615384615</v>
      </c>
      <c r="G48" s="11" t="str">
        <f>IFERROR($C$46/SUMIFS('Job Number'!#REF!,'Job Number'!$A$2:$A$290,'Line Performance OK'!G$1,'Job Number'!$B$2:$B$290,'Line Performance OK'!$C48,'Job Number'!$E$2:$E$290,'Line Performance OK'!$A$46),"")</f>
        <v/>
      </c>
      <c r="H48" s="11" t="str">
        <f>IFERROR($C$46/SUMIFS('Job Number'!#REF!,'Job Number'!$A$2:$A$290,'Line Performance OK'!H$1,'Job Number'!$B$2:$B$290,'Line Performance OK'!$C48,'Job Number'!$E$2:$E$290,'Line Performance OK'!$A$46),"")</f>
        <v/>
      </c>
      <c r="I48" s="11" t="str">
        <f>IFERROR($C$46/SUMIFS('Job Number'!#REF!,'Job Number'!$A$2:$A$290,'Line Performance OK'!I$1,'Job Number'!$B$2:$B$290,'Line Performance OK'!$C48,'Job Number'!$E$2:$E$290,'Line Performance OK'!$A$46),"")</f>
        <v/>
      </c>
      <c r="J48" s="11" t="str">
        <f>IFERROR($C$46/SUMIFS('Job Number'!#REF!,'Job Number'!$A$2:$A$290,'Line Performance OK'!J$1,'Job Number'!$B$2:$B$290,'Line Performance OK'!$C48,'Job Number'!$E$2:$E$290,'Line Performance OK'!$A$46),"")</f>
        <v/>
      </c>
      <c r="K48" s="11" t="str">
        <f>IFERROR($C$46/SUMIFS('Job Number'!#REF!,'Job Number'!$A$2:$A$290,'Line Performance OK'!K$1,'Job Number'!$B$2:$B$290,'Line Performance OK'!$C48,'Job Number'!$E$2:$E$290,'Line Performance OK'!$A$46),"")</f>
        <v/>
      </c>
      <c r="L48" s="11" t="str">
        <f>IFERROR($C$46/SUMIFS('Job Number'!#REF!,'Job Number'!$A$2:$A$290,'Line Performance OK'!L$1,'Job Number'!$B$2:$B$290,'Line Performance OK'!$C48,'Job Number'!$E$2:$E$290,'Line Performance OK'!$A$46),"")</f>
        <v/>
      </c>
      <c r="M48" s="11" t="str">
        <f>IFERROR($C$46/SUMIFS('Job Number'!#REF!,'Job Number'!$A$2:$A$290,'Line Performance OK'!M$1,'Job Number'!$B$2:$B$290,'Line Performance OK'!$C48,'Job Number'!$E$2:$E$290,'Line Performance OK'!$A$46),"")</f>
        <v/>
      </c>
      <c r="N48" s="11" t="str">
        <f>IFERROR($C$46/SUMIFS('Job Number'!#REF!,'Job Number'!$A$2:$A$290,'Line Performance OK'!N$1,'Job Number'!$B$2:$B$290,'Line Performance OK'!$C48,'Job Number'!$E$2:$E$290,'Line Performance OK'!$A$46),"")</f>
        <v/>
      </c>
      <c r="O48" s="11" t="str">
        <f>IFERROR($C$46/SUMIFS('Job Number'!#REF!,'Job Number'!$A$2:$A$290,'Line Performance OK'!O$1,'Job Number'!$B$2:$B$290,'Line Performance OK'!$C48,'Job Number'!$E$2:$E$290,'Line Performance OK'!$A$46),"")</f>
        <v/>
      </c>
      <c r="P48" s="11" t="str">
        <f>IFERROR($C$46/SUMIFS('Job Number'!#REF!,'Job Number'!$A$2:$A$290,'Line Performance OK'!P$1,'Job Number'!$B$2:$B$290,'Line Performance OK'!$C48,'Job Number'!$E$2:$E$290,'Line Performance OK'!$A$46),"")</f>
        <v/>
      </c>
      <c r="Q48" s="11" t="str">
        <f>IFERROR($C$46/SUMIFS('Job Number'!#REF!,'Job Number'!$A$2:$A$290,'Line Performance OK'!Q$1,'Job Number'!$B$2:$B$290,'Line Performance OK'!$C48,'Job Number'!$E$2:$E$290,'Line Performance OK'!$A$46),"")</f>
        <v/>
      </c>
      <c r="R48" s="11" t="str">
        <f>IFERROR($C$46/SUMIFS('Job Number'!#REF!,'Job Number'!$A$2:$A$290,'Line Performance OK'!R$1,'Job Number'!$B$2:$B$290,'Line Performance OK'!$C48,'Job Number'!$E$2:$E$290,'Line Performance OK'!$A$46),"")</f>
        <v/>
      </c>
      <c r="S48" s="11" t="str">
        <f>IFERROR($C$46/SUMIFS('Job Number'!#REF!,'Job Number'!$A$2:$A$290,'Line Performance OK'!S$1,'Job Number'!$B$2:$B$290,'Line Performance OK'!$C48,'Job Number'!$E$2:$E$290,'Line Performance OK'!$A$46),"")</f>
        <v/>
      </c>
      <c r="T48" s="11" t="str">
        <f>IFERROR($C$46/SUMIFS('Job Number'!#REF!,'Job Number'!$A$2:$A$290,'Line Performance OK'!T$1,'Job Number'!$B$2:$B$290,'Line Performance OK'!$C48,'Job Number'!$E$2:$E$290,'Line Performance OK'!$A$46),"")</f>
        <v/>
      </c>
      <c r="U48" s="11" t="str">
        <f>IFERROR($C$46/SUMIFS('Job Number'!#REF!,'Job Number'!$A$2:$A$290,'Line Performance OK'!U$1,'Job Number'!$B$2:$B$290,'Line Performance OK'!$C48,'Job Number'!$E$2:$E$290,'Line Performance OK'!$A$46),"")</f>
        <v/>
      </c>
      <c r="V48" s="11" t="str">
        <f>IFERROR($C$46/SUMIFS('Job Number'!#REF!,'Job Number'!$A$2:$A$290,'Line Performance OK'!V$1,'Job Number'!$B$2:$B$290,'Line Performance OK'!$C48,'Job Number'!$E$2:$E$290,'Line Performance OK'!$A$46),"")</f>
        <v/>
      </c>
      <c r="W48" s="11" t="str">
        <f>IFERROR($C$46/SUMIFS('Job Number'!#REF!,'Job Number'!$A$2:$A$290,'Line Performance OK'!W$1,'Job Number'!$B$2:$B$290,'Line Performance OK'!$C48,'Job Number'!$E$2:$E$290,'Line Performance OK'!$A$46),"")</f>
        <v/>
      </c>
      <c r="X48" s="11" t="str">
        <f>IFERROR($C$46/SUMIFS('Job Number'!#REF!,'Job Number'!$A$2:$A$290,'Line Performance OK'!X$1,'Job Number'!$B$2:$B$290,'Line Performance OK'!$C48,'Job Number'!$E$2:$E$290,'Line Performance OK'!$A$46),"")</f>
        <v/>
      </c>
      <c r="Y48" s="11" t="str">
        <f>IFERROR($C$46/SUMIFS('Job Number'!#REF!,'Job Number'!$A$2:$A$290,'Line Performance OK'!Y$1,'Job Number'!$B$2:$B$290,'Line Performance OK'!$C48,'Job Number'!$E$2:$E$290,'Line Performance OK'!$A$46),"")</f>
        <v/>
      </c>
      <c r="Z48" s="11" t="str">
        <f>IFERROR($C$46/SUMIFS('Job Number'!#REF!,'Job Number'!$A$2:$A$290,'Line Performance OK'!Z$1,'Job Number'!$B$2:$B$290,'Line Performance OK'!$C48,'Job Number'!$E$2:$E$290,'Line Performance OK'!$A$46),"")</f>
        <v/>
      </c>
      <c r="AA48" s="11" t="str">
        <f>IFERROR($C$46/SUMIFS('Job Number'!#REF!,'Job Number'!$A$2:$A$290,'Line Performance OK'!AA$1,'Job Number'!$B$2:$B$290,'Line Performance OK'!$C48,'Job Number'!$E$2:$E$290,'Line Performance OK'!$A$46),"")</f>
        <v/>
      </c>
      <c r="AB48" s="11" t="str">
        <f>IFERROR($C$46/SUMIFS('Job Number'!#REF!,'Job Number'!$A$2:$A$290,'Line Performance OK'!AB$1,'Job Number'!$B$2:$B$290,'Line Performance OK'!$C48,'Job Number'!$E$2:$E$290,'Line Performance OK'!$A$46),"")</f>
        <v/>
      </c>
      <c r="AC48" s="11" t="str">
        <f>IFERROR($C$46/SUMIFS('Job Number'!#REF!,'Job Number'!$A$2:$A$290,'Line Performance OK'!AC$1,'Job Number'!$B$2:$B$290,'Line Performance OK'!$C48,'Job Number'!$E$2:$E$290,'Line Performance OK'!$A$46),"")</f>
        <v/>
      </c>
      <c r="AD48" s="11" t="str">
        <f>IFERROR($C$46/SUMIFS('Job Number'!#REF!,'Job Number'!$A$2:$A$290,'Line Performance OK'!AD$1,'Job Number'!$B$2:$B$290,'Line Performance OK'!$C48,'Job Number'!$E$2:$E$290,'Line Performance OK'!$A$46),"")</f>
        <v/>
      </c>
      <c r="AE48" s="11" t="str">
        <f>IFERROR($C$46/SUMIFS('Job Number'!#REF!,'Job Number'!$A$2:$A$290,'Line Performance OK'!AE$1,'Job Number'!$B$2:$B$290,'Line Performance OK'!$C48,'Job Number'!$E$2:$E$290,'Line Performance OK'!$A$46),"")</f>
        <v/>
      </c>
      <c r="AF48" s="11" t="str">
        <f>IFERROR($C$46/SUMIFS('Job Number'!#REF!,'Job Number'!$A$2:$A$290,'Line Performance OK'!AF$1,'Job Number'!$B$2:$B$290,'Line Performance OK'!$C48,'Job Number'!$E$2:$E$290,'Line Performance OK'!$A$46),"")</f>
        <v/>
      </c>
      <c r="AG48" s="11" t="str">
        <f>IFERROR($C$46/SUMIFS('Job Number'!#REF!,'Job Number'!$A$2:$A$290,'Line Performance OK'!AG$1,'Job Number'!$B$2:$B$290,'Line Performance OK'!$C48,'Job Number'!$E$2:$E$290,'Line Performance OK'!$A$46),"")</f>
        <v/>
      </c>
      <c r="AH48" s="11" t="str">
        <f>IFERROR($C$46/SUMIFS('Job Number'!#REF!,'Job Number'!$A$2:$A$290,'Line Performance OK'!AH$1,'Job Number'!$B$2:$B$290,'Line Performance OK'!$C48,'Job Number'!$E$2:$E$290,'Line Performance OK'!$A$46),"")</f>
        <v/>
      </c>
    </row>
    <row r="49" customHeight="1" spans="2:34">
      <c r="B49" s="9">
        <f>IFERROR(SUM(D49:AH49)/COUNTIF(D49:AH49,"&gt;0"),0)</f>
        <v>1.06009615384615</v>
      </c>
      <c r="C49" s="12" t="e">
        <f>'Line Output'!#REF!</f>
        <v>#REF!</v>
      </c>
      <c r="D49" s="11" t="str">
        <f>IFERROR($C$46/SUMIFS('Job Number'!#REF!,'Job Number'!$A$2:$A$290,'Line Performance OK'!D$1,'Job Number'!$B$2:$B$290,'Line Performance OK'!$C49,'Job Number'!$E$2:$E$290,'Line Performance OK'!$A$46),"")</f>
        <v/>
      </c>
      <c r="E49" s="11" t="str">
        <f>IFERROR($C$46/SUMIFS('Job Number'!#REF!,'Job Number'!$A$2:$A$290,'Line Performance OK'!E$1,'Job Number'!$B$2:$B$290,'Line Performance OK'!$C49,'Job Number'!$E$2:$E$290,'Line Performance OK'!$A$46),"")</f>
        <v/>
      </c>
      <c r="F49" s="11">
        <v>1.06009615384615</v>
      </c>
      <c r="G49" s="11" t="str">
        <f>IFERROR($C$46/SUMIFS('Job Number'!#REF!,'Job Number'!$A$2:$A$290,'Line Performance OK'!G$1,'Job Number'!$B$2:$B$290,'Line Performance OK'!$C49,'Job Number'!$E$2:$E$290,'Line Performance OK'!$A$46),"")</f>
        <v/>
      </c>
      <c r="H49" s="11" t="str">
        <f>IFERROR($C$46/SUMIFS('Job Number'!#REF!,'Job Number'!$A$2:$A$290,'Line Performance OK'!H$1,'Job Number'!$B$2:$B$290,'Line Performance OK'!$C49,'Job Number'!$E$2:$E$290,'Line Performance OK'!$A$46),"")</f>
        <v/>
      </c>
      <c r="I49" s="11" t="str">
        <f>IFERROR($C$46/SUMIFS('Job Number'!#REF!,'Job Number'!$A$2:$A$290,'Line Performance OK'!I$1,'Job Number'!$B$2:$B$290,'Line Performance OK'!$C49,'Job Number'!$E$2:$E$290,'Line Performance OK'!$A$46),"")</f>
        <v/>
      </c>
      <c r="J49" s="11" t="str">
        <f>IFERROR($C$46/SUMIFS('Job Number'!#REF!,'Job Number'!$A$2:$A$290,'Line Performance OK'!J$1,'Job Number'!$B$2:$B$290,'Line Performance OK'!$C49,'Job Number'!$E$2:$E$290,'Line Performance OK'!$A$46),"")</f>
        <v/>
      </c>
      <c r="K49" s="11" t="str">
        <f>IFERROR($C$46/SUMIFS('Job Number'!#REF!,'Job Number'!$A$2:$A$290,'Line Performance OK'!K$1,'Job Number'!$B$2:$B$290,'Line Performance OK'!$C49,'Job Number'!$E$2:$E$290,'Line Performance OK'!$A$46),"")</f>
        <v/>
      </c>
      <c r="L49" s="11" t="str">
        <f>IFERROR($C$46/SUMIFS('Job Number'!#REF!,'Job Number'!$A$2:$A$290,'Line Performance OK'!L$1,'Job Number'!$B$2:$B$290,'Line Performance OK'!$C49,'Job Number'!$E$2:$E$290,'Line Performance OK'!$A$46),"")</f>
        <v/>
      </c>
      <c r="M49" s="11" t="str">
        <f>IFERROR($C$46/SUMIFS('Job Number'!#REF!,'Job Number'!$A$2:$A$290,'Line Performance OK'!M$1,'Job Number'!$B$2:$B$290,'Line Performance OK'!$C49,'Job Number'!$E$2:$E$290,'Line Performance OK'!$A$46),"")</f>
        <v/>
      </c>
      <c r="N49" s="11" t="str">
        <f>IFERROR($C$46/SUMIFS('Job Number'!#REF!,'Job Number'!$A$2:$A$290,'Line Performance OK'!N$1,'Job Number'!$B$2:$B$290,'Line Performance OK'!$C49,'Job Number'!$E$2:$E$290,'Line Performance OK'!$A$46),"")</f>
        <v/>
      </c>
      <c r="O49" s="11" t="str">
        <f>IFERROR($C$46/SUMIFS('Job Number'!#REF!,'Job Number'!$A$2:$A$290,'Line Performance OK'!O$1,'Job Number'!$B$2:$B$290,'Line Performance OK'!$C49,'Job Number'!$E$2:$E$290,'Line Performance OK'!$A$46),"")</f>
        <v/>
      </c>
      <c r="P49" s="11" t="str">
        <f>IFERROR($C$46/SUMIFS('Job Number'!#REF!,'Job Number'!$A$2:$A$290,'Line Performance OK'!P$1,'Job Number'!$B$2:$B$290,'Line Performance OK'!$C49,'Job Number'!$E$2:$E$290,'Line Performance OK'!$A$46),"")</f>
        <v/>
      </c>
      <c r="Q49" s="11" t="str">
        <f>IFERROR($C$46/SUMIFS('Job Number'!#REF!,'Job Number'!$A$2:$A$290,'Line Performance OK'!Q$1,'Job Number'!$B$2:$B$290,'Line Performance OK'!$C49,'Job Number'!$E$2:$E$290,'Line Performance OK'!$A$46),"")</f>
        <v/>
      </c>
      <c r="R49" s="11" t="str">
        <f>IFERROR($C$46/SUMIFS('Job Number'!#REF!,'Job Number'!$A$2:$A$290,'Line Performance OK'!R$1,'Job Number'!$B$2:$B$290,'Line Performance OK'!$C49,'Job Number'!$E$2:$E$290,'Line Performance OK'!$A$46),"")</f>
        <v/>
      </c>
      <c r="S49" s="11" t="str">
        <f>IFERROR($C$46/SUMIFS('Job Number'!#REF!,'Job Number'!$A$2:$A$290,'Line Performance OK'!S$1,'Job Number'!$B$2:$B$290,'Line Performance OK'!$C49,'Job Number'!$E$2:$E$290,'Line Performance OK'!$A$46),"")</f>
        <v/>
      </c>
      <c r="T49" s="11" t="str">
        <f>IFERROR($C$46/SUMIFS('Job Number'!#REF!,'Job Number'!$A$2:$A$290,'Line Performance OK'!T$1,'Job Number'!$B$2:$B$290,'Line Performance OK'!$C49,'Job Number'!$E$2:$E$290,'Line Performance OK'!$A$46),"")</f>
        <v/>
      </c>
      <c r="U49" s="11" t="str">
        <f>IFERROR($C$46/SUMIFS('Job Number'!#REF!,'Job Number'!$A$2:$A$290,'Line Performance OK'!U$1,'Job Number'!$B$2:$B$290,'Line Performance OK'!$C49,'Job Number'!$E$2:$E$290,'Line Performance OK'!$A$46),"")</f>
        <v/>
      </c>
      <c r="V49" s="11" t="str">
        <f>IFERROR($C$46/SUMIFS('Job Number'!#REF!,'Job Number'!$A$2:$A$290,'Line Performance OK'!V$1,'Job Number'!$B$2:$B$290,'Line Performance OK'!$C49,'Job Number'!$E$2:$E$290,'Line Performance OK'!$A$46),"")</f>
        <v/>
      </c>
      <c r="W49" s="11" t="str">
        <f>IFERROR($C$46/SUMIFS('Job Number'!#REF!,'Job Number'!$A$2:$A$290,'Line Performance OK'!W$1,'Job Number'!$B$2:$B$290,'Line Performance OK'!$C49,'Job Number'!$E$2:$E$290,'Line Performance OK'!$A$46),"")</f>
        <v/>
      </c>
      <c r="X49" s="11" t="str">
        <f>IFERROR($C$46/SUMIFS('Job Number'!#REF!,'Job Number'!$A$2:$A$290,'Line Performance OK'!X$1,'Job Number'!$B$2:$B$290,'Line Performance OK'!$C49,'Job Number'!$E$2:$E$290,'Line Performance OK'!$A$46),"")</f>
        <v/>
      </c>
      <c r="Y49" s="11" t="str">
        <f>IFERROR($C$46/SUMIFS('Job Number'!#REF!,'Job Number'!$A$2:$A$290,'Line Performance OK'!Y$1,'Job Number'!$B$2:$B$290,'Line Performance OK'!$C49,'Job Number'!$E$2:$E$290,'Line Performance OK'!$A$46),"")</f>
        <v/>
      </c>
      <c r="Z49" s="11" t="str">
        <f>IFERROR($C$46/SUMIFS('Job Number'!#REF!,'Job Number'!$A$2:$A$290,'Line Performance OK'!Z$1,'Job Number'!$B$2:$B$290,'Line Performance OK'!$C49,'Job Number'!$E$2:$E$290,'Line Performance OK'!$A$46),"")</f>
        <v/>
      </c>
      <c r="AA49" s="11" t="str">
        <f>IFERROR($C$46/SUMIFS('Job Number'!#REF!,'Job Number'!$A$2:$A$290,'Line Performance OK'!AA$1,'Job Number'!$B$2:$B$290,'Line Performance OK'!$C49,'Job Number'!$E$2:$E$290,'Line Performance OK'!$A$46),"")</f>
        <v/>
      </c>
      <c r="AB49" s="11" t="str">
        <f>IFERROR($C$46/SUMIFS('Job Number'!#REF!,'Job Number'!$A$2:$A$290,'Line Performance OK'!AB$1,'Job Number'!$B$2:$B$290,'Line Performance OK'!$C49,'Job Number'!$E$2:$E$290,'Line Performance OK'!$A$46),"")</f>
        <v/>
      </c>
      <c r="AC49" s="11" t="str">
        <f>IFERROR($C$46/SUMIFS('Job Number'!#REF!,'Job Number'!$A$2:$A$290,'Line Performance OK'!AC$1,'Job Number'!$B$2:$B$290,'Line Performance OK'!$C49,'Job Number'!$E$2:$E$290,'Line Performance OK'!$A$46),"")</f>
        <v/>
      </c>
      <c r="AD49" s="11" t="str">
        <f>IFERROR($C$46/SUMIFS('Job Number'!#REF!,'Job Number'!$A$2:$A$290,'Line Performance OK'!AD$1,'Job Number'!$B$2:$B$290,'Line Performance OK'!$C49,'Job Number'!$E$2:$E$290,'Line Performance OK'!$A$46),"")</f>
        <v/>
      </c>
      <c r="AE49" s="11" t="str">
        <f>IFERROR($C$46/SUMIFS('Job Number'!#REF!,'Job Number'!$A$2:$A$290,'Line Performance OK'!AE$1,'Job Number'!$B$2:$B$290,'Line Performance OK'!$C49,'Job Number'!$E$2:$E$290,'Line Performance OK'!$A$46),"")</f>
        <v/>
      </c>
      <c r="AF49" s="11" t="str">
        <f>IFERROR($C$46/SUMIFS('Job Number'!#REF!,'Job Number'!$A$2:$A$290,'Line Performance OK'!AF$1,'Job Number'!$B$2:$B$290,'Line Performance OK'!$C49,'Job Number'!$E$2:$E$290,'Line Performance OK'!$A$46),"")</f>
        <v/>
      </c>
      <c r="AG49" s="11" t="str">
        <f>IFERROR($C$46/SUMIFS('Job Number'!#REF!,'Job Number'!$A$2:$A$290,'Line Performance OK'!AG$1,'Job Number'!$B$2:$B$290,'Line Performance OK'!$C49,'Job Number'!$E$2:$E$290,'Line Performance OK'!$A$46),"")</f>
        <v/>
      </c>
      <c r="AH49" s="11" t="str">
        <f>IFERROR($C$46/SUMIFS('Job Number'!#REF!,'Job Number'!$A$2:$A$290,'Line Performance OK'!AH$1,'Job Number'!$B$2:$B$290,'Line Performance OK'!$C49,'Job Number'!$E$2:$E$290,'Line Performance OK'!$A$46),"")</f>
        <v/>
      </c>
    </row>
    <row r="50" customHeight="1" spans="2:34">
      <c r="B50" s="9">
        <f>IFERROR(SUM(D50:AH50)/COUNTIF(D50:AH50,"&gt;0"),0)</f>
        <v>1.06009615384615</v>
      </c>
      <c r="C50" s="12" t="e">
        <f>'Line Output'!#REF!</f>
        <v>#REF!</v>
      </c>
      <c r="D50" s="11" t="str">
        <f>IFERROR($C$46/SUMIFS('Job Number'!#REF!,'Job Number'!$A$2:$A$290,'Line Performance OK'!D$1,'Job Number'!$B$2:$B$290,'Line Performance OK'!$C50,'Job Number'!$E$2:$E$290,'Line Performance OK'!$A$46),"")</f>
        <v/>
      </c>
      <c r="E50" s="11" t="str">
        <f>IFERROR($C$46/SUMIFS('Job Number'!#REF!,'Job Number'!$A$2:$A$290,'Line Performance OK'!E$1,'Job Number'!$B$2:$B$290,'Line Performance OK'!$C50,'Job Number'!$E$2:$E$290,'Line Performance OK'!$A$46),"")</f>
        <v/>
      </c>
      <c r="F50" s="11">
        <v>1.06009615384615</v>
      </c>
      <c r="G50" s="11" t="str">
        <f>IFERROR($C$46/SUMIFS('Job Number'!#REF!,'Job Number'!$A$2:$A$290,'Line Performance OK'!G$1,'Job Number'!$B$2:$B$290,'Line Performance OK'!$C50,'Job Number'!$E$2:$E$290,'Line Performance OK'!$A$46),"")</f>
        <v/>
      </c>
      <c r="H50" s="11" t="str">
        <f>IFERROR($C$46/SUMIFS('Job Number'!#REF!,'Job Number'!$A$2:$A$290,'Line Performance OK'!H$1,'Job Number'!$B$2:$B$290,'Line Performance OK'!$C50,'Job Number'!$E$2:$E$290,'Line Performance OK'!$A$46),"")</f>
        <v/>
      </c>
      <c r="I50" s="11" t="str">
        <f>IFERROR($C$46/SUMIFS('Job Number'!#REF!,'Job Number'!$A$2:$A$290,'Line Performance OK'!I$1,'Job Number'!$B$2:$B$290,'Line Performance OK'!$C50,'Job Number'!$E$2:$E$290,'Line Performance OK'!$A$46),"")</f>
        <v/>
      </c>
      <c r="J50" s="11" t="str">
        <f>IFERROR($C$46/SUMIFS('Job Number'!#REF!,'Job Number'!$A$2:$A$290,'Line Performance OK'!J$1,'Job Number'!$B$2:$B$290,'Line Performance OK'!$C50,'Job Number'!$E$2:$E$290,'Line Performance OK'!$A$46),"")</f>
        <v/>
      </c>
      <c r="K50" s="11" t="str">
        <f>IFERROR($C$46/SUMIFS('Job Number'!#REF!,'Job Number'!$A$2:$A$290,'Line Performance OK'!K$1,'Job Number'!$B$2:$B$290,'Line Performance OK'!$C50,'Job Number'!$E$2:$E$290,'Line Performance OK'!$A$46),"")</f>
        <v/>
      </c>
      <c r="L50" s="11" t="str">
        <f>IFERROR($C$46/SUMIFS('Job Number'!#REF!,'Job Number'!$A$2:$A$290,'Line Performance OK'!L$1,'Job Number'!$B$2:$B$290,'Line Performance OK'!$C50,'Job Number'!$E$2:$E$290,'Line Performance OK'!$A$46),"")</f>
        <v/>
      </c>
      <c r="M50" s="11" t="str">
        <f>IFERROR($C$46/SUMIFS('Job Number'!#REF!,'Job Number'!$A$2:$A$290,'Line Performance OK'!M$1,'Job Number'!$B$2:$B$290,'Line Performance OK'!$C50,'Job Number'!$E$2:$E$290,'Line Performance OK'!$A$46),"")</f>
        <v/>
      </c>
      <c r="N50" s="11" t="str">
        <f>IFERROR($C$46/SUMIFS('Job Number'!#REF!,'Job Number'!$A$2:$A$290,'Line Performance OK'!N$1,'Job Number'!$B$2:$B$290,'Line Performance OK'!$C50,'Job Number'!$E$2:$E$290,'Line Performance OK'!$A$46),"")</f>
        <v/>
      </c>
      <c r="O50" s="11" t="str">
        <f>IFERROR($C$46/SUMIFS('Job Number'!#REF!,'Job Number'!$A$2:$A$290,'Line Performance OK'!O$1,'Job Number'!$B$2:$B$290,'Line Performance OK'!$C50,'Job Number'!$E$2:$E$290,'Line Performance OK'!$A$46),"")</f>
        <v/>
      </c>
      <c r="P50" s="11" t="str">
        <f>IFERROR($C$46/SUMIFS('Job Number'!#REF!,'Job Number'!$A$2:$A$290,'Line Performance OK'!P$1,'Job Number'!$B$2:$B$290,'Line Performance OK'!$C50,'Job Number'!$E$2:$E$290,'Line Performance OK'!$A$46),"")</f>
        <v/>
      </c>
      <c r="Q50" s="11" t="str">
        <f>IFERROR($C$46/SUMIFS('Job Number'!#REF!,'Job Number'!$A$2:$A$290,'Line Performance OK'!Q$1,'Job Number'!$B$2:$B$290,'Line Performance OK'!$C50,'Job Number'!$E$2:$E$290,'Line Performance OK'!$A$46),"")</f>
        <v/>
      </c>
      <c r="R50" s="11" t="str">
        <f>IFERROR($C$46/SUMIFS('Job Number'!#REF!,'Job Number'!$A$2:$A$290,'Line Performance OK'!R$1,'Job Number'!$B$2:$B$290,'Line Performance OK'!$C50,'Job Number'!$E$2:$E$290,'Line Performance OK'!$A$46),"")</f>
        <v/>
      </c>
      <c r="S50" s="11" t="str">
        <f>IFERROR($C$46/SUMIFS('Job Number'!#REF!,'Job Number'!$A$2:$A$290,'Line Performance OK'!S$1,'Job Number'!$B$2:$B$290,'Line Performance OK'!$C50,'Job Number'!$E$2:$E$290,'Line Performance OK'!$A$46),"")</f>
        <v/>
      </c>
      <c r="T50" s="11" t="str">
        <f>IFERROR($C$46/SUMIFS('Job Number'!#REF!,'Job Number'!$A$2:$A$290,'Line Performance OK'!T$1,'Job Number'!$B$2:$B$290,'Line Performance OK'!$C50,'Job Number'!$E$2:$E$290,'Line Performance OK'!$A$46),"")</f>
        <v/>
      </c>
      <c r="U50" s="11" t="str">
        <f>IFERROR($C$46/SUMIFS('Job Number'!#REF!,'Job Number'!$A$2:$A$290,'Line Performance OK'!U$1,'Job Number'!$B$2:$B$290,'Line Performance OK'!$C50,'Job Number'!$E$2:$E$290,'Line Performance OK'!$A$46),"")</f>
        <v/>
      </c>
      <c r="V50" s="11" t="str">
        <f>IFERROR($C$46/SUMIFS('Job Number'!#REF!,'Job Number'!$A$2:$A$290,'Line Performance OK'!V$1,'Job Number'!$B$2:$B$290,'Line Performance OK'!$C50,'Job Number'!$E$2:$E$290,'Line Performance OK'!$A$46),"")</f>
        <v/>
      </c>
      <c r="W50" s="11" t="str">
        <f>IFERROR($C$46/SUMIFS('Job Number'!#REF!,'Job Number'!$A$2:$A$290,'Line Performance OK'!W$1,'Job Number'!$B$2:$B$290,'Line Performance OK'!$C50,'Job Number'!$E$2:$E$290,'Line Performance OK'!$A$46),"")</f>
        <v/>
      </c>
      <c r="X50" s="11" t="str">
        <f>IFERROR($C$46/SUMIFS('Job Number'!#REF!,'Job Number'!$A$2:$A$290,'Line Performance OK'!X$1,'Job Number'!$B$2:$B$290,'Line Performance OK'!$C50,'Job Number'!$E$2:$E$290,'Line Performance OK'!$A$46),"")</f>
        <v/>
      </c>
      <c r="Y50" s="11" t="str">
        <f>IFERROR($C$46/SUMIFS('Job Number'!#REF!,'Job Number'!$A$2:$A$290,'Line Performance OK'!Y$1,'Job Number'!$B$2:$B$290,'Line Performance OK'!$C50,'Job Number'!$E$2:$E$290,'Line Performance OK'!$A$46),"")</f>
        <v/>
      </c>
      <c r="Z50" s="11" t="str">
        <f>IFERROR($C$46/SUMIFS('Job Number'!#REF!,'Job Number'!$A$2:$A$290,'Line Performance OK'!Z$1,'Job Number'!$B$2:$B$290,'Line Performance OK'!$C50,'Job Number'!$E$2:$E$290,'Line Performance OK'!$A$46),"")</f>
        <v/>
      </c>
      <c r="AA50" s="11" t="str">
        <f>IFERROR($C$46/SUMIFS('Job Number'!#REF!,'Job Number'!$A$2:$A$290,'Line Performance OK'!AA$1,'Job Number'!$B$2:$B$290,'Line Performance OK'!$C50,'Job Number'!$E$2:$E$290,'Line Performance OK'!$A$46),"")</f>
        <v/>
      </c>
      <c r="AB50" s="11" t="str">
        <f>IFERROR($C$46/SUMIFS('Job Number'!#REF!,'Job Number'!$A$2:$A$290,'Line Performance OK'!AB$1,'Job Number'!$B$2:$B$290,'Line Performance OK'!$C50,'Job Number'!$E$2:$E$290,'Line Performance OK'!$A$46),"")</f>
        <v/>
      </c>
      <c r="AC50" s="11" t="str">
        <f>IFERROR($C$46/SUMIFS('Job Number'!#REF!,'Job Number'!$A$2:$A$290,'Line Performance OK'!AC$1,'Job Number'!$B$2:$B$290,'Line Performance OK'!$C50,'Job Number'!$E$2:$E$290,'Line Performance OK'!$A$46),"")</f>
        <v/>
      </c>
      <c r="AD50" s="11" t="str">
        <f>IFERROR($C$46/SUMIFS('Job Number'!#REF!,'Job Number'!$A$2:$A$290,'Line Performance OK'!AD$1,'Job Number'!$B$2:$B$290,'Line Performance OK'!$C50,'Job Number'!$E$2:$E$290,'Line Performance OK'!$A$46),"")</f>
        <v/>
      </c>
      <c r="AE50" s="11" t="str">
        <f>IFERROR($C$46/SUMIFS('Job Number'!#REF!,'Job Number'!$A$2:$A$290,'Line Performance OK'!AE$1,'Job Number'!$B$2:$B$290,'Line Performance OK'!$C50,'Job Number'!$E$2:$E$290,'Line Performance OK'!$A$46),"")</f>
        <v/>
      </c>
      <c r="AF50" s="11" t="str">
        <f>IFERROR($C$46/SUMIFS('Job Number'!#REF!,'Job Number'!$A$2:$A$290,'Line Performance OK'!AF$1,'Job Number'!$B$2:$B$290,'Line Performance OK'!$C50,'Job Number'!$E$2:$E$290,'Line Performance OK'!$A$46),"")</f>
        <v/>
      </c>
      <c r="AG50" s="11" t="str">
        <f>IFERROR($C$46/SUMIFS('Job Number'!#REF!,'Job Number'!$A$2:$A$290,'Line Performance OK'!AG$1,'Job Number'!$B$2:$B$290,'Line Performance OK'!$C50,'Job Number'!$E$2:$E$290,'Line Performance OK'!$A$46),"")</f>
        <v/>
      </c>
      <c r="AH50" s="11" t="str">
        <f>IFERROR($C$46/SUMIFS('Job Number'!#REF!,'Job Number'!$A$2:$A$290,'Line Performance OK'!AH$1,'Job Number'!$B$2:$B$290,'Line Performance OK'!$C50,'Job Number'!$E$2:$E$290,'Line Performance OK'!$A$46),"")</f>
        <v/>
      </c>
    </row>
    <row r="52" ht="18" customHeight="1" spans="1:34">
      <c r="A52" s="5" t="e">
        <f>'Line Output'!#REF!</f>
        <v>#REF!</v>
      </c>
      <c r="B52" s="5" t="e">
        <f>'Line Output'!#REF!</f>
        <v>#REF!</v>
      </c>
      <c r="C52" s="13">
        <v>275</v>
      </c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customHeight="1" spans="2:34">
      <c r="B53" s="9">
        <f>IFERROR(SUM(D53:AH53)/COUNTIF(D53:AH53,"&gt;0"),0)</f>
        <v>0.880634920634921</v>
      </c>
      <c r="C53" s="12" t="e">
        <f>'Line Output'!#REF!</f>
        <v>#REF!</v>
      </c>
      <c r="D53" s="11" t="str">
        <f>IFERROR($C$52/SUMIFS('Job Number'!#REF!,'Job Number'!$A$2:$A$290,'Line Performance OK'!D$1,'Job Number'!$B$2:$B$290,'Line Performance OK'!$C53,'Job Number'!$E$2:$E$290,'Line Performance OK'!$A$52),"")</f>
        <v/>
      </c>
      <c r="E53" s="11" t="str">
        <f>IFERROR($C$52/SUMIFS('Job Number'!#REF!,'Job Number'!$A$2:$A$290,'Line Performance OK'!E$1,'Job Number'!$B$2:$B$290,'Line Performance OK'!$C53,'Job Number'!$E$2:$E$290,'Line Performance OK'!$A$52),"")</f>
        <v/>
      </c>
      <c r="F53" s="11">
        <v>1.09126984126984</v>
      </c>
      <c r="G53" s="11" t="str">
        <f>IFERROR($C$52/SUMIFS('Job Number'!#REF!,'Job Number'!$A$2:$A$290,'Line Performance OK'!G$1,'Job Number'!$B$2:$B$290,'Line Performance OK'!$C53,'Job Number'!$E$2:$E$290,'Line Performance OK'!$A$52),"")</f>
        <v/>
      </c>
      <c r="H53" s="11" t="str">
        <f>IFERROR($C$52/SUMIFS('Job Number'!#REF!,'Job Number'!$A$2:$A$290,'Line Performance OK'!H$1,'Job Number'!$B$2:$B$290,'Line Performance OK'!$C53,'Job Number'!$E$2:$E$290,'Line Performance OK'!$A$52),"")</f>
        <v/>
      </c>
      <c r="I53" s="11" t="str">
        <f>IFERROR($C$52/SUMIFS('Job Number'!#REF!,'Job Number'!$A$2:$A$290,'Line Performance OK'!I$1,'Job Number'!$B$2:$B$290,'Line Performance OK'!$C53,'Job Number'!$E$2:$E$290,'Line Performance OK'!$A$52),"")</f>
        <v/>
      </c>
      <c r="J53" s="11" t="str">
        <f>IFERROR($C$52/SUMIFS('Job Number'!#REF!,'Job Number'!$A$2:$A$290,'Line Performance OK'!J$1,'Job Number'!$B$2:$B$290,'Line Performance OK'!$C53,'Job Number'!$E$2:$E$290,'Line Performance OK'!$A$52),"")</f>
        <v/>
      </c>
      <c r="K53" s="11" t="str">
        <f>IFERROR($C$52/SUMIFS('Job Number'!#REF!,'Job Number'!$A$2:$A$290,'Line Performance OK'!K$1,'Job Number'!$B$2:$B$290,'Line Performance OK'!$C53,'Job Number'!$E$2:$E$290,'Line Performance OK'!$A$52),"")</f>
        <v/>
      </c>
      <c r="L53" s="11" t="str">
        <f>IFERROR($C$52/SUMIFS('Job Number'!#REF!,'Job Number'!$A$2:$A$290,'Line Performance OK'!L$1,'Job Number'!$B$2:$B$290,'Line Performance OK'!$C53,'Job Number'!$E$2:$E$290,'Line Performance OK'!$A$52),"")</f>
        <v/>
      </c>
      <c r="M53" s="11" t="str">
        <f>IFERROR($C$52/SUMIFS('Job Number'!#REF!,'Job Number'!$A$2:$A$290,'Line Performance OK'!M$1,'Job Number'!$B$2:$B$290,'Line Performance OK'!$C53,'Job Number'!$E$2:$E$290,'Line Performance OK'!$A$52),"")</f>
        <v/>
      </c>
      <c r="N53" s="11" t="str">
        <f>IFERROR($C$52/SUMIFS('Job Number'!#REF!,'Job Number'!$A$2:$A$290,'Line Performance OK'!N$1,'Job Number'!$B$2:$B$290,'Line Performance OK'!$C53,'Job Number'!$E$2:$E$290,'Line Performance OK'!$A$52),"")</f>
        <v/>
      </c>
      <c r="O53" s="11">
        <v>0.67</v>
      </c>
      <c r="P53" s="11" t="str">
        <f>IFERROR($C$52/SUMIFS('Job Number'!#REF!,'Job Number'!$A$2:$A$290,'Line Performance OK'!P$1,'Job Number'!$B$2:$B$290,'Line Performance OK'!$C53,'Job Number'!$E$2:$E$290,'Line Performance OK'!$A$52),"")</f>
        <v/>
      </c>
      <c r="Q53" s="11" t="str">
        <f>IFERROR($C$52/SUMIFS('Job Number'!#REF!,'Job Number'!$A$2:$A$290,'Line Performance OK'!Q$1,'Job Number'!$B$2:$B$290,'Line Performance OK'!$C53,'Job Number'!$E$2:$E$290,'Line Performance OK'!$A$52),"")</f>
        <v/>
      </c>
      <c r="R53" s="11" t="str">
        <f>IFERROR($C$52/SUMIFS('Job Number'!#REF!,'Job Number'!$A$2:$A$290,'Line Performance OK'!R$1,'Job Number'!$B$2:$B$290,'Line Performance OK'!$C53,'Job Number'!$E$2:$E$290,'Line Performance OK'!$A$52),"")</f>
        <v/>
      </c>
      <c r="S53" s="11" t="str">
        <f>IFERROR($C$52/SUMIFS('Job Number'!#REF!,'Job Number'!$A$2:$A$290,'Line Performance OK'!S$1,'Job Number'!$B$2:$B$290,'Line Performance OK'!$C53,'Job Number'!$E$2:$E$290,'Line Performance OK'!$A$52),"")</f>
        <v/>
      </c>
      <c r="T53" s="11" t="str">
        <f>IFERROR($C$52/SUMIFS('Job Number'!#REF!,'Job Number'!$A$2:$A$290,'Line Performance OK'!T$1,'Job Number'!$B$2:$B$290,'Line Performance OK'!$C53,'Job Number'!$E$2:$E$290,'Line Performance OK'!$A$52),"")</f>
        <v/>
      </c>
      <c r="U53" s="11" t="str">
        <f>IFERROR($C$52/SUMIFS('Job Number'!#REF!,'Job Number'!$A$2:$A$290,'Line Performance OK'!U$1,'Job Number'!$B$2:$B$290,'Line Performance OK'!$C53,'Job Number'!$E$2:$E$290,'Line Performance OK'!$A$52),"")</f>
        <v/>
      </c>
      <c r="V53" s="11" t="str">
        <f>IFERROR($C$52/SUMIFS('Job Number'!#REF!,'Job Number'!$A$2:$A$290,'Line Performance OK'!V$1,'Job Number'!$B$2:$B$290,'Line Performance OK'!$C53,'Job Number'!$E$2:$E$290,'Line Performance OK'!$A$52),"")</f>
        <v/>
      </c>
      <c r="W53" s="11" t="str">
        <f>IFERROR($C$52/SUMIFS('Job Number'!#REF!,'Job Number'!$A$2:$A$290,'Line Performance OK'!W$1,'Job Number'!$B$2:$B$290,'Line Performance OK'!$C53,'Job Number'!$E$2:$E$290,'Line Performance OK'!$A$52),"")</f>
        <v/>
      </c>
      <c r="X53" s="11" t="str">
        <f>IFERROR($C$52/SUMIFS('Job Number'!#REF!,'Job Number'!$A$2:$A$290,'Line Performance OK'!X$1,'Job Number'!$B$2:$B$290,'Line Performance OK'!$C53,'Job Number'!$E$2:$E$290,'Line Performance OK'!$A$52),"")</f>
        <v/>
      </c>
      <c r="Y53" s="11" t="str">
        <f>IFERROR($C$52/SUMIFS('Job Number'!#REF!,'Job Number'!$A$2:$A$290,'Line Performance OK'!Y$1,'Job Number'!$B$2:$B$290,'Line Performance OK'!$C53,'Job Number'!$E$2:$E$290,'Line Performance OK'!$A$52),"")</f>
        <v/>
      </c>
      <c r="Z53" s="11" t="str">
        <f>IFERROR($C$52/SUMIFS('Job Number'!#REF!,'Job Number'!$A$2:$A$290,'Line Performance OK'!Z$1,'Job Number'!$B$2:$B$290,'Line Performance OK'!$C53,'Job Number'!$E$2:$E$290,'Line Performance OK'!$A$52),"")</f>
        <v/>
      </c>
      <c r="AA53" s="11" t="str">
        <f>IFERROR($C$52/SUMIFS('Job Number'!#REF!,'Job Number'!$A$2:$A$290,'Line Performance OK'!AA$1,'Job Number'!$B$2:$B$290,'Line Performance OK'!$C53,'Job Number'!$E$2:$E$290,'Line Performance OK'!$A$52),"")</f>
        <v/>
      </c>
      <c r="AB53" s="11" t="str">
        <f>IFERROR($C$52/SUMIFS('Job Number'!#REF!,'Job Number'!$A$2:$A$290,'Line Performance OK'!AB$1,'Job Number'!$B$2:$B$290,'Line Performance OK'!$C53,'Job Number'!$E$2:$E$290,'Line Performance OK'!$A$52),"")</f>
        <v/>
      </c>
      <c r="AC53" s="11" t="str">
        <f>IFERROR($C$52/SUMIFS('Job Number'!#REF!,'Job Number'!$A$2:$A$290,'Line Performance OK'!AC$1,'Job Number'!$B$2:$B$290,'Line Performance OK'!$C53,'Job Number'!$E$2:$E$290,'Line Performance OK'!$A$52),"")</f>
        <v/>
      </c>
      <c r="AD53" s="11" t="str">
        <f>IFERROR($C$52/SUMIFS('Job Number'!#REF!,'Job Number'!$A$2:$A$290,'Line Performance OK'!AD$1,'Job Number'!$B$2:$B$290,'Line Performance OK'!$C53,'Job Number'!$E$2:$E$290,'Line Performance OK'!$A$52),"")</f>
        <v/>
      </c>
      <c r="AE53" s="11" t="str">
        <f>IFERROR($C$52/SUMIFS('Job Number'!#REF!,'Job Number'!$A$2:$A$290,'Line Performance OK'!AE$1,'Job Number'!$B$2:$B$290,'Line Performance OK'!$C53,'Job Number'!$E$2:$E$290,'Line Performance OK'!$A$52),"")</f>
        <v/>
      </c>
      <c r="AF53" s="11" t="str">
        <f>IFERROR($C$52/SUMIFS('Job Number'!#REF!,'Job Number'!$A$2:$A$290,'Line Performance OK'!AF$1,'Job Number'!$B$2:$B$290,'Line Performance OK'!$C53,'Job Number'!$E$2:$E$290,'Line Performance OK'!$A$52),"")</f>
        <v/>
      </c>
      <c r="AG53" s="11" t="str">
        <f>IFERROR($C$52/SUMIFS('Job Number'!#REF!,'Job Number'!$A$2:$A$290,'Line Performance OK'!AG$1,'Job Number'!$B$2:$B$290,'Line Performance OK'!$C53,'Job Number'!$E$2:$E$290,'Line Performance OK'!$A$52),"")</f>
        <v/>
      </c>
      <c r="AH53" s="11" t="str">
        <f>IFERROR($C$52/SUMIFS('Job Number'!#REF!,'Job Number'!$A$2:$A$290,'Line Performance OK'!AH$1,'Job Number'!$B$2:$B$290,'Line Performance OK'!$C53,'Job Number'!$E$2:$E$290,'Line Performance OK'!$A$52),"")</f>
        <v/>
      </c>
    </row>
    <row r="55" ht="18" customHeight="1" spans="1:34">
      <c r="A55" s="5" t="e">
        <f>'Line Output'!#REF!</f>
        <v>#REF!</v>
      </c>
      <c r="B55" s="5" t="e">
        <f>'Line Output'!#REF!</f>
        <v>#REF!</v>
      </c>
      <c r="C55" s="13">
        <v>900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customHeight="1" spans="2:34">
      <c r="B56" s="9">
        <f>IFERROR(SUM(D56:AH56)/COUNTIF(D56:AH56,"&gt;0"),0)</f>
        <v>0.46875</v>
      </c>
      <c r="C56" s="12" t="e">
        <f>'Line Output'!#REF!</f>
        <v>#REF!</v>
      </c>
      <c r="D56" s="11" t="str">
        <f>IFERROR($C$55/SUMIFS('Job Number'!#REF!,'Job Number'!$A$2:$A$290,'Line Performance OK'!D$1,'Job Number'!$B$2:$B$290,'Line Performance OK'!$C56,'Job Number'!$E$2:$E$290,'Line Performance OK'!$A$55),"")</f>
        <v/>
      </c>
      <c r="E56" s="11" t="str">
        <f>IFERROR($C$55/SUMIFS('Job Number'!#REF!,'Job Number'!$A$2:$A$290,'Line Performance OK'!E$1,'Job Number'!$B$2:$B$290,'Line Performance OK'!$C56,'Job Number'!$E$2:$E$290,'Line Performance OK'!$A$55),"")</f>
        <v/>
      </c>
      <c r="F56" s="11">
        <v>0.46875</v>
      </c>
      <c r="G56" s="11" t="str">
        <f>IFERROR($C$55/SUMIFS('Job Number'!#REF!,'Job Number'!$A$2:$A$290,'Line Performance OK'!G$1,'Job Number'!$B$2:$B$290,'Line Performance OK'!$C56,'Job Number'!$E$2:$E$290,'Line Performance OK'!$A$55),"")</f>
        <v/>
      </c>
      <c r="H56" s="11" t="str">
        <f>IFERROR($C$55/SUMIFS('Job Number'!#REF!,'Job Number'!$A$2:$A$290,'Line Performance OK'!H$1,'Job Number'!$B$2:$B$290,'Line Performance OK'!$C56,'Job Number'!$E$2:$E$290,'Line Performance OK'!$A$55),"")</f>
        <v/>
      </c>
      <c r="I56" s="11" t="str">
        <f>IFERROR($C$55/SUMIFS('Job Number'!#REF!,'Job Number'!$A$2:$A$290,'Line Performance OK'!I$1,'Job Number'!$B$2:$B$290,'Line Performance OK'!$C56,'Job Number'!$E$2:$E$290,'Line Performance OK'!$A$55),"")</f>
        <v/>
      </c>
      <c r="J56" s="11" t="str">
        <f>IFERROR($C$55/SUMIFS('Job Number'!#REF!,'Job Number'!$A$2:$A$290,'Line Performance OK'!J$1,'Job Number'!$B$2:$B$290,'Line Performance OK'!$C56,'Job Number'!$E$2:$E$290,'Line Performance OK'!$A$55),"")</f>
        <v/>
      </c>
      <c r="K56" s="11" t="str">
        <f>IFERROR($C$55/SUMIFS('Job Number'!#REF!,'Job Number'!$A$2:$A$290,'Line Performance OK'!K$1,'Job Number'!$B$2:$B$290,'Line Performance OK'!$C56,'Job Number'!$E$2:$E$290,'Line Performance OK'!$A$55),"")</f>
        <v/>
      </c>
      <c r="L56" s="11" t="str">
        <f>IFERROR($C$55/SUMIFS('Job Number'!#REF!,'Job Number'!$A$2:$A$290,'Line Performance OK'!L$1,'Job Number'!$B$2:$B$290,'Line Performance OK'!$C56,'Job Number'!$E$2:$E$290,'Line Performance OK'!$A$55),"")</f>
        <v/>
      </c>
      <c r="M56" s="11" t="str">
        <f>IFERROR($C$55/SUMIFS('Job Number'!#REF!,'Job Number'!$A$2:$A$290,'Line Performance OK'!M$1,'Job Number'!$B$2:$B$290,'Line Performance OK'!$C56,'Job Number'!$E$2:$E$290,'Line Performance OK'!$A$55),"")</f>
        <v/>
      </c>
      <c r="N56" s="11" t="str">
        <f>IFERROR($C$55/SUMIFS('Job Number'!#REF!,'Job Number'!$A$2:$A$290,'Line Performance OK'!N$1,'Job Number'!$B$2:$B$290,'Line Performance OK'!$C56,'Job Number'!$E$2:$E$290,'Line Performance OK'!$A$55),"")</f>
        <v/>
      </c>
      <c r="O56" s="11" t="str">
        <f>IFERROR($C$55/SUMIFS('Job Number'!#REF!,'Job Number'!$A$2:$A$290,'Line Performance OK'!O$1,'Job Number'!$B$2:$B$290,'Line Performance OK'!$C56,'Job Number'!$E$2:$E$290,'Line Performance OK'!$A$55),"")</f>
        <v/>
      </c>
      <c r="P56" s="11" t="str">
        <f>IFERROR($C$55/SUMIFS('Job Number'!#REF!,'Job Number'!$A$2:$A$290,'Line Performance OK'!P$1,'Job Number'!$B$2:$B$290,'Line Performance OK'!$C56,'Job Number'!$E$2:$E$290,'Line Performance OK'!$A$55),"")</f>
        <v/>
      </c>
      <c r="Q56" s="11" t="str">
        <f>IFERROR($C$55/SUMIFS('Job Number'!#REF!,'Job Number'!$A$2:$A$290,'Line Performance OK'!Q$1,'Job Number'!$B$2:$B$290,'Line Performance OK'!$C56,'Job Number'!$E$2:$E$290,'Line Performance OK'!$A$55),"")</f>
        <v/>
      </c>
      <c r="R56" s="11" t="str">
        <f>IFERROR($C$55/SUMIFS('Job Number'!#REF!,'Job Number'!$A$2:$A$290,'Line Performance OK'!R$1,'Job Number'!$B$2:$B$290,'Line Performance OK'!$C56,'Job Number'!$E$2:$E$290,'Line Performance OK'!$A$55),"")</f>
        <v/>
      </c>
      <c r="S56" s="11" t="str">
        <f>IFERROR($C$55/SUMIFS('Job Number'!#REF!,'Job Number'!$A$2:$A$290,'Line Performance OK'!S$1,'Job Number'!$B$2:$B$290,'Line Performance OK'!$C56,'Job Number'!$E$2:$E$290,'Line Performance OK'!$A$55),"")</f>
        <v/>
      </c>
      <c r="T56" s="11" t="str">
        <f>IFERROR($C$55/SUMIFS('Job Number'!#REF!,'Job Number'!$A$2:$A$290,'Line Performance OK'!T$1,'Job Number'!$B$2:$B$290,'Line Performance OK'!$C56,'Job Number'!$E$2:$E$290,'Line Performance OK'!$A$55),"")</f>
        <v/>
      </c>
      <c r="U56" s="11" t="str">
        <f>IFERROR($C$55/SUMIFS('Job Number'!#REF!,'Job Number'!$A$2:$A$290,'Line Performance OK'!U$1,'Job Number'!$B$2:$B$290,'Line Performance OK'!$C56,'Job Number'!$E$2:$E$290,'Line Performance OK'!$A$55),"")</f>
        <v/>
      </c>
      <c r="V56" s="11" t="str">
        <f>IFERROR($C$55/SUMIFS('Job Number'!#REF!,'Job Number'!$A$2:$A$290,'Line Performance OK'!V$1,'Job Number'!$B$2:$B$290,'Line Performance OK'!$C56,'Job Number'!$E$2:$E$290,'Line Performance OK'!$A$55),"")</f>
        <v/>
      </c>
      <c r="W56" s="11" t="str">
        <f>IFERROR($C$55/SUMIFS('Job Number'!#REF!,'Job Number'!$A$2:$A$290,'Line Performance OK'!W$1,'Job Number'!$B$2:$B$290,'Line Performance OK'!$C56,'Job Number'!$E$2:$E$290,'Line Performance OK'!$A$55),"")</f>
        <v/>
      </c>
      <c r="X56" s="11" t="str">
        <f>IFERROR($C$55/SUMIFS('Job Number'!#REF!,'Job Number'!$A$2:$A$290,'Line Performance OK'!X$1,'Job Number'!$B$2:$B$290,'Line Performance OK'!$C56,'Job Number'!$E$2:$E$290,'Line Performance OK'!$A$55),"")</f>
        <v/>
      </c>
      <c r="Y56" s="11" t="str">
        <f>IFERROR($C$55/SUMIFS('Job Number'!#REF!,'Job Number'!$A$2:$A$290,'Line Performance OK'!Y$1,'Job Number'!$B$2:$B$290,'Line Performance OK'!$C56,'Job Number'!$E$2:$E$290,'Line Performance OK'!$A$55),"")</f>
        <v/>
      </c>
      <c r="Z56" s="11" t="str">
        <f>IFERROR($C$55/SUMIFS('Job Number'!#REF!,'Job Number'!$A$2:$A$290,'Line Performance OK'!Z$1,'Job Number'!$B$2:$B$290,'Line Performance OK'!$C56,'Job Number'!$E$2:$E$290,'Line Performance OK'!$A$55),"")</f>
        <v/>
      </c>
      <c r="AA56" s="11" t="str">
        <f>IFERROR($C$55/SUMIFS('Job Number'!#REF!,'Job Number'!$A$2:$A$290,'Line Performance OK'!AA$1,'Job Number'!$B$2:$B$290,'Line Performance OK'!$C56,'Job Number'!$E$2:$E$290,'Line Performance OK'!$A$55),"")</f>
        <v/>
      </c>
      <c r="AB56" s="11" t="str">
        <f>IFERROR($C$55/SUMIFS('Job Number'!#REF!,'Job Number'!$A$2:$A$290,'Line Performance OK'!AB$1,'Job Number'!$B$2:$B$290,'Line Performance OK'!$C56,'Job Number'!$E$2:$E$290,'Line Performance OK'!$A$55),"")</f>
        <v/>
      </c>
      <c r="AC56" s="11" t="str">
        <f>IFERROR($C$55/SUMIFS('Job Number'!#REF!,'Job Number'!$A$2:$A$290,'Line Performance OK'!AC$1,'Job Number'!$B$2:$B$290,'Line Performance OK'!$C56,'Job Number'!$E$2:$E$290,'Line Performance OK'!$A$55),"")</f>
        <v/>
      </c>
      <c r="AD56" s="11" t="str">
        <f>IFERROR($C$55/SUMIFS('Job Number'!#REF!,'Job Number'!$A$2:$A$290,'Line Performance OK'!AD$1,'Job Number'!$B$2:$B$290,'Line Performance OK'!$C56,'Job Number'!$E$2:$E$290,'Line Performance OK'!$A$55),"")</f>
        <v/>
      </c>
      <c r="AE56" s="11" t="str">
        <f>IFERROR($C$55/SUMIFS('Job Number'!#REF!,'Job Number'!$A$2:$A$290,'Line Performance OK'!AE$1,'Job Number'!$B$2:$B$290,'Line Performance OK'!$C56,'Job Number'!$E$2:$E$290,'Line Performance OK'!$A$55),"")</f>
        <v/>
      </c>
      <c r="AF56" s="11" t="str">
        <f>IFERROR($C$55/SUMIFS('Job Number'!#REF!,'Job Number'!$A$2:$A$290,'Line Performance OK'!AF$1,'Job Number'!$B$2:$B$290,'Line Performance OK'!$C56,'Job Number'!$E$2:$E$290,'Line Performance OK'!$A$55),"")</f>
        <v/>
      </c>
      <c r="AG56" s="11" t="str">
        <f>IFERROR($C$55/SUMIFS('Job Number'!#REF!,'Job Number'!$A$2:$A$290,'Line Performance OK'!AG$1,'Job Number'!$B$2:$B$290,'Line Performance OK'!$C56,'Job Number'!$E$2:$E$290,'Line Performance OK'!$A$55),"")</f>
        <v/>
      </c>
      <c r="AH56" s="11" t="str">
        <f>IFERROR($C$55/SUMIFS('Job Number'!#REF!,'Job Number'!$A$2:$A$290,'Line Performance OK'!AH$1,'Job Number'!$B$2:$B$290,'Line Performance OK'!$C56,'Job Number'!$E$2:$E$290,'Line Performance OK'!$A$55),"")</f>
        <v/>
      </c>
    </row>
    <row r="58" ht="18" customHeight="1" spans="1:34">
      <c r="A58" s="5" t="e">
        <f>'Line Output'!#REF!</f>
        <v>#REF!</v>
      </c>
      <c r="B58" s="5" t="e">
        <f>'Line Output'!#REF!</f>
        <v>#REF!</v>
      </c>
      <c r="C58" s="13">
        <v>300</v>
      </c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customHeight="1" spans="2:34">
      <c r="B59" s="9">
        <f>IFERROR(SUM(D59:AH59)/COUNTIF(D59:AH59,"&gt;0"),0)</f>
        <v>0</v>
      </c>
      <c r="C59" s="12" t="e">
        <f>'Line Output'!#REF!</f>
        <v>#REF!</v>
      </c>
      <c r="D59" s="11" t="str">
        <f>IFERROR($C$58/SUMIFS('Job Number'!#REF!,'Job Number'!$A$2:$A$290,'Line Performance OK'!D$1,'Job Number'!$B$2:$B$290,'Line Performance OK'!$C59,'Job Number'!$E$2:$E$290,'Line Performance OK'!$A$58),"")</f>
        <v/>
      </c>
      <c r="E59" s="11" t="str">
        <f>IFERROR($C$58/SUMIFS('Job Number'!#REF!,'Job Number'!$A$2:$A$290,'Line Performance OK'!E$1,'Job Number'!$B$2:$B$290,'Line Performance OK'!$C59,'Job Number'!$E$2:$E$290,'Line Performance OK'!$A$58),"")</f>
        <v/>
      </c>
      <c r="F59" s="11" t="s">
        <v>167</v>
      </c>
      <c r="G59" s="11" t="str">
        <f>IFERROR($C$58/SUMIFS('Job Number'!#REF!,'Job Number'!$A$2:$A$290,'Line Performance OK'!G$1,'Job Number'!$B$2:$B$290,'Line Performance OK'!$C59,'Job Number'!$E$2:$E$290,'Line Performance OK'!$A$58),"")</f>
        <v/>
      </c>
      <c r="H59" s="11" t="str">
        <f>IFERROR($C$58/SUMIFS('Job Number'!#REF!,'Job Number'!$A$2:$A$290,'Line Performance OK'!H$1,'Job Number'!$B$2:$B$290,'Line Performance OK'!$C59,'Job Number'!$E$2:$E$290,'Line Performance OK'!$A$58),"")</f>
        <v/>
      </c>
      <c r="I59" s="11" t="str">
        <f>IFERROR($C$58/SUMIFS('Job Number'!#REF!,'Job Number'!$A$2:$A$290,'Line Performance OK'!I$1,'Job Number'!$B$2:$B$290,'Line Performance OK'!$C59,'Job Number'!$E$2:$E$290,'Line Performance OK'!$A$58),"")</f>
        <v/>
      </c>
      <c r="J59" s="11" t="str">
        <f>IFERROR($C$58/SUMIFS('Job Number'!#REF!,'Job Number'!$A$2:$A$290,'Line Performance OK'!J$1,'Job Number'!$B$2:$B$290,'Line Performance OK'!$C59,'Job Number'!$E$2:$E$290,'Line Performance OK'!$A$58),"")</f>
        <v/>
      </c>
      <c r="K59" s="11" t="str">
        <f>IFERROR($C$58/SUMIFS('Job Number'!#REF!,'Job Number'!$A$2:$A$290,'Line Performance OK'!K$1,'Job Number'!$B$2:$B$290,'Line Performance OK'!$C59,'Job Number'!$E$2:$E$290,'Line Performance OK'!$A$58),"")</f>
        <v/>
      </c>
      <c r="L59" s="11" t="str">
        <f>IFERROR($C$58/SUMIFS('Job Number'!#REF!,'Job Number'!$A$2:$A$290,'Line Performance OK'!L$1,'Job Number'!$B$2:$B$290,'Line Performance OK'!$C59,'Job Number'!$E$2:$E$290,'Line Performance OK'!$A$58),"")</f>
        <v/>
      </c>
      <c r="M59" s="11" t="str">
        <f>IFERROR($C$58/SUMIFS('Job Number'!#REF!,'Job Number'!$A$2:$A$290,'Line Performance OK'!M$1,'Job Number'!$B$2:$B$290,'Line Performance OK'!$C59,'Job Number'!$E$2:$E$290,'Line Performance OK'!$A$58),"")</f>
        <v/>
      </c>
      <c r="N59" s="11" t="str">
        <f>IFERROR($C$58/SUMIFS('Job Number'!#REF!,'Job Number'!$A$2:$A$290,'Line Performance OK'!N$1,'Job Number'!$B$2:$B$290,'Line Performance OK'!$C59,'Job Number'!$E$2:$E$290,'Line Performance OK'!$A$58),"")</f>
        <v/>
      </c>
      <c r="O59" s="11" t="str">
        <f>IFERROR($C$58/SUMIFS('Job Number'!#REF!,'Job Number'!$A$2:$A$290,'Line Performance OK'!O$1,'Job Number'!$B$2:$B$290,'Line Performance OK'!$C59,'Job Number'!$E$2:$E$290,'Line Performance OK'!$A$58),"")</f>
        <v/>
      </c>
      <c r="P59" s="11" t="str">
        <f>IFERROR($C$58/SUMIFS('Job Number'!#REF!,'Job Number'!$A$2:$A$290,'Line Performance OK'!P$1,'Job Number'!$B$2:$B$290,'Line Performance OK'!$C59,'Job Number'!$E$2:$E$290,'Line Performance OK'!$A$58),"")</f>
        <v/>
      </c>
      <c r="Q59" s="11" t="str">
        <f>IFERROR($C$58/SUMIFS('Job Number'!#REF!,'Job Number'!$A$2:$A$290,'Line Performance OK'!Q$1,'Job Number'!$B$2:$B$290,'Line Performance OK'!$C59,'Job Number'!$E$2:$E$290,'Line Performance OK'!$A$58),"")</f>
        <v/>
      </c>
      <c r="R59" s="11" t="str">
        <f>IFERROR($C$58/SUMIFS('Job Number'!#REF!,'Job Number'!$A$2:$A$290,'Line Performance OK'!R$1,'Job Number'!$B$2:$B$290,'Line Performance OK'!$C59,'Job Number'!$E$2:$E$290,'Line Performance OK'!$A$58),"")</f>
        <v/>
      </c>
      <c r="S59" s="11" t="str">
        <f>IFERROR($C$58/SUMIFS('Job Number'!#REF!,'Job Number'!$A$2:$A$290,'Line Performance OK'!S$1,'Job Number'!$B$2:$B$290,'Line Performance OK'!$C59,'Job Number'!$E$2:$E$290,'Line Performance OK'!$A$58),"")</f>
        <v/>
      </c>
      <c r="T59" s="11" t="str">
        <f>IFERROR($C$58/SUMIFS('Job Number'!#REF!,'Job Number'!$A$2:$A$290,'Line Performance OK'!T$1,'Job Number'!$B$2:$B$290,'Line Performance OK'!$C59,'Job Number'!$E$2:$E$290,'Line Performance OK'!$A$58),"")</f>
        <v/>
      </c>
      <c r="U59" s="11" t="str">
        <f>IFERROR($C$58/SUMIFS('Job Number'!#REF!,'Job Number'!$A$2:$A$290,'Line Performance OK'!U$1,'Job Number'!$B$2:$B$290,'Line Performance OK'!$C59,'Job Number'!$E$2:$E$290,'Line Performance OK'!$A$58),"")</f>
        <v/>
      </c>
      <c r="V59" s="11" t="str">
        <f>IFERROR($C$58/SUMIFS('Job Number'!#REF!,'Job Number'!$A$2:$A$290,'Line Performance OK'!V$1,'Job Number'!$B$2:$B$290,'Line Performance OK'!$C59,'Job Number'!$E$2:$E$290,'Line Performance OK'!$A$58),"")</f>
        <v/>
      </c>
      <c r="W59" s="11" t="str">
        <f>IFERROR($C$58/SUMIFS('Job Number'!#REF!,'Job Number'!$A$2:$A$290,'Line Performance OK'!W$1,'Job Number'!$B$2:$B$290,'Line Performance OK'!$C59,'Job Number'!$E$2:$E$290,'Line Performance OK'!$A$58),"")</f>
        <v/>
      </c>
      <c r="X59" s="11" t="str">
        <f>IFERROR($C$58/SUMIFS('Job Number'!#REF!,'Job Number'!$A$2:$A$290,'Line Performance OK'!X$1,'Job Number'!$B$2:$B$290,'Line Performance OK'!$C59,'Job Number'!$E$2:$E$290,'Line Performance OK'!$A$58),"")</f>
        <v/>
      </c>
      <c r="Y59" s="11" t="str">
        <f>IFERROR($C$58/SUMIFS('Job Number'!#REF!,'Job Number'!$A$2:$A$290,'Line Performance OK'!Y$1,'Job Number'!$B$2:$B$290,'Line Performance OK'!$C59,'Job Number'!$E$2:$E$290,'Line Performance OK'!$A$58),"")</f>
        <v/>
      </c>
      <c r="Z59" s="11" t="str">
        <f>IFERROR($C$58/SUMIFS('Job Number'!#REF!,'Job Number'!$A$2:$A$290,'Line Performance OK'!Z$1,'Job Number'!$B$2:$B$290,'Line Performance OK'!$C59,'Job Number'!$E$2:$E$290,'Line Performance OK'!$A$58),"")</f>
        <v/>
      </c>
      <c r="AA59" s="11" t="str">
        <f>IFERROR($C$58/SUMIFS('Job Number'!#REF!,'Job Number'!$A$2:$A$290,'Line Performance OK'!AA$1,'Job Number'!$B$2:$B$290,'Line Performance OK'!$C59,'Job Number'!$E$2:$E$290,'Line Performance OK'!$A$58),"")</f>
        <v/>
      </c>
      <c r="AB59" s="11" t="str">
        <f>IFERROR($C$58/SUMIFS('Job Number'!#REF!,'Job Number'!$A$2:$A$290,'Line Performance OK'!AB$1,'Job Number'!$B$2:$B$290,'Line Performance OK'!$C59,'Job Number'!$E$2:$E$290,'Line Performance OK'!$A$58),"")</f>
        <v/>
      </c>
      <c r="AC59" s="11" t="str">
        <f>IFERROR($C$58/SUMIFS('Job Number'!#REF!,'Job Number'!$A$2:$A$290,'Line Performance OK'!AC$1,'Job Number'!$B$2:$B$290,'Line Performance OK'!$C59,'Job Number'!$E$2:$E$290,'Line Performance OK'!$A$58),"")</f>
        <v/>
      </c>
      <c r="AD59" s="11" t="str">
        <f>IFERROR($C$58/SUMIFS('Job Number'!#REF!,'Job Number'!$A$2:$A$290,'Line Performance OK'!AD$1,'Job Number'!$B$2:$B$290,'Line Performance OK'!$C59,'Job Number'!$E$2:$E$290,'Line Performance OK'!$A$58),"")</f>
        <v/>
      </c>
      <c r="AE59" s="11" t="str">
        <f>IFERROR($C$58/SUMIFS('Job Number'!#REF!,'Job Number'!$A$2:$A$290,'Line Performance OK'!AE$1,'Job Number'!$B$2:$B$290,'Line Performance OK'!$C59,'Job Number'!$E$2:$E$290,'Line Performance OK'!$A$58),"")</f>
        <v/>
      </c>
      <c r="AF59" s="11" t="str">
        <f>IFERROR($C$58/SUMIFS('Job Number'!#REF!,'Job Number'!$A$2:$A$290,'Line Performance OK'!AF$1,'Job Number'!$B$2:$B$290,'Line Performance OK'!$C59,'Job Number'!$E$2:$E$290,'Line Performance OK'!$A$58),"")</f>
        <v/>
      </c>
      <c r="AG59" s="11" t="str">
        <f>IFERROR($C$58/SUMIFS('Job Number'!#REF!,'Job Number'!$A$2:$A$290,'Line Performance OK'!AG$1,'Job Number'!$B$2:$B$290,'Line Performance OK'!$C59,'Job Number'!$E$2:$E$290,'Line Performance OK'!$A$58),"")</f>
        <v/>
      </c>
      <c r="AH59" s="11" t="str">
        <f>IFERROR($C$58/SUMIFS('Job Number'!#REF!,'Job Number'!$A$2:$A$290,'Line Performance OK'!AH$1,'Job Number'!$B$2:$B$290,'Line Performance OK'!$C59,'Job Number'!$E$2:$E$290,'Line Performance OK'!$A$58),"")</f>
        <v/>
      </c>
    </row>
    <row r="61" ht="18" customHeight="1" spans="1:34">
      <c r="A61" s="5" t="e">
        <f>'Line Output'!#REF!</f>
        <v>#REF!</v>
      </c>
      <c r="B61" s="5" t="e">
        <f>'Line Output'!#REF!</f>
        <v>#REF!</v>
      </c>
      <c r="C61" s="13">
        <v>128</v>
      </c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customHeight="1" spans="2:34">
      <c r="B62" s="9">
        <f>IFERROR(SUM(D62:AH62)/COUNTIF(D62:AH62,"&gt;0"),0)</f>
        <v>1.69169590643275</v>
      </c>
      <c r="C62" s="12" t="e">
        <f>'Line Output'!#REF!</f>
        <v>#REF!</v>
      </c>
      <c r="D62" s="11" t="str">
        <f>IFERROR($C$61/SUMIFS('Job Number'!#REF!,'Job Number'!$A$2:$A$290,'Line Performance OK'!D$1,'Job Number'!$B$2:$B$290,'Line Performance OK'!$C62,'Job Number'!$E$2:$E$290,'Line Performance OK'!$A$61),"")</f>
        <v/>
      </c>
      <c r="E62" s="11" t="str">
        <f>IFERROR($C$61/SUMIFS('Job Number'!#REF!,'Job Number'!$A$2:$A$290,'Line Performance OK'!E$1,'Job Number'!$B$2:$B$290,'Line Performance OK'!$C62,'Job Number'!$E$2:$E$290,'Line Performance OK'!$A$61),"")</f>
        <v/>
      </c>
      <c r="F62" s="11">
        <v>1.69169590643275</v>
      </c>
      <c r="G62" s="11" t="str">
        <f>IFERROR($C$61/SUMIFS('Job Number'!#REF!,'Job Number'!$A$2:$A$290,'Line Performance OK'!G$1,'Job Number'!$B$2:$B$290,'Line Performance OK'!$C62,'Job Number'!$E$2:$E$290,'Line Performance OK'!$A$61),"")</f>
        <v/>
      </c>
      <c r="H62" s="11" t="str">
        <f>IFERROR($C$61/SUMIFS('Job Number'!#REF!,'Job Number'!$A$2:$A$290,'Line Performance OK'!H$1,'Job Number'!$B$2:$B$290,'Line Performance OK'!$C62,'Job Number'!$E$2:$E$290,'Line Performance OK'!$A$61),"")</f>
        <v/>
      </c>
      <c r="I62" s="11" t="str">
        <f>IFERROR($C$61/SUMIFS('Job Number'!#REF!,'Job Number'!$A$2:$A$290,'Line Performance OK'!I$1,'Job Number'!$B$2:$B$290,'Line Performance OK'!$C62,'Job Number'!$E$2:$E$290,'Line Performance OK'!$A$61),"")</f>
        <v/>
      </c>
      <c r="J62" s="11" t="str">
        <f>IFERROR($C$61/SUMIFS('Job Number'!#REF!,'Job Number'!$A$2:$A$290,'Line Performance OK'!J$1,'Job Number'!$B$2:$B$290,'Line Performance OK'!$C62,'Job Number'!$E$2:$E$290,'Line Performance OK'!$A$61),"")</f>
        <v/>
      </c>
      <c r="K62" s="11" t="str">
        <f>IFERROR($C$61/SUMIFS('Job Number'!#REF!,'Job Number'!$A$2:$A$290,'Line Performance OK'!K$1,'Job Number'!$B$2:$B$290,'Line Performance OK'!$C62,'Job Number'!$E$2:$E$290,'Line Performance OK'!$A$61),"")</f>
        <v/>
      </c>
      <c r="L62" s="11" t="str">
        <f>IFERROR($C$61/SUMIFS('Job Number'!#REF!,'Job Number'!$A$2:$A$290,'Line Performance OK'!L$1,'Job Number'!$B$2:$B$290,'Line Performance OK'!$C62,'Job Number'!$E$2:$E$290,'Line Performance OK'!$A$61),"")</f>
        <v/>
      </c>
      <c r="M62" s="11" t="str">
        <f>IFERROR($C$61/SUMIFS('Job Number'!#REF!,'Job Number'!$A$2:$A$290,'Line Performance OK'!M$1,'Job Number'!$B$2:$B$290,'Line Performance OK'!$C62,'Job Number'!$E$2:$E$290,'Line Performance OK'!$A$61),"")</f>
        <v/>
      </c>
      <c r="N62" s="11" t="str">
        <f>IFERROR($C$61/SUMIFS('Job Number'!#REF!,'Job Number'!$A$2:$A$290,'Line Performance OK'!N$1,'Job Number'!$B$2:$B$290,'Line Performance OK'!$C62,'Job Number'!$E$2:$E$290,'Line Performance OK'!$A$61),"")</f>
        <v/>
      </c>
      <c r="O62" s="11" t="str">
        <f>IFERROR($C$61/SUMIFS('Job Number'!#REF!,'Job Number'!$A$2:$A$290,'Line Performance OK'!O$1,'Job Number'!$B$2:$B$290,'Line Performance OK'!$C62,'Job Number'!$E$2:$E$290,'Line Performance OK'!$A$61),"")</f>
        <v/>
      </c>
      <c r="P62" s="11" t="str">
        <f>IFERROR($C$61/SUMIFS('Job Number'!#REF!,'Job Number'!$A$2:$A$290,'Line Performance OK'!P$1,'Job Number'!$B$2:$B$290,'Line Performance OK'!$C62,'Job Number'!$E$2:$E$290,'Line Performance OK'!$A$61),"")</f>
        <v/>
      </c>
      <c r="Q62" s="11" t="str">
        <f>IFERROR($C$61/SUMIFS('Job Number'!#REF!,'Job Number'!$A$2:$A$290,'Line Performance OK'!Q$1,'Job Number'!$B$2:$B$290,'Line Performance OK'!$C62,'Job Number'!$E$2:$E$290,'Line Performance OK'!$A$61),"")</f>
        <v/>
      </c>
      <c r="R62" s="11" t="str">
        <f>IFERROR($C$61/SUMIFS('Job Number'!#REF!,'Job Number'!$A$2:$A$290,'Line Performance OK'!R$1,'Job Number'!$B$2:$B$290,'Line Performance OK'!$C62,'Job Number'!$E$2:$E$290,'Line Performance OK'!$A$61),"")</f>
        <v/>
      </c>
      <c r="S62" s="11" t="str">
        <f>IFERROR($C$61/SUMIFS('Job Number'!#REF!,'Job Number'!$A$2:$A$290,'Line Performance OK'!S$1,'Job Number'!$B$2:$B$290,'Line Performance OK'!$C62,'Job Number'!$E$2:$E$290,'Line Performance OK'!$A$61),"")</f>
        <v/>
      </c>
      <c r="T62" s="11" t="str">
        <f>IFERROR($C$61/SUMIFS('Job Number'!#REF!,'Job Number'!$A$2:$A$290,'Line Performance OK'!T$1,'Job Number'!$B$2:$B$290,'Line Performance OK'!$C62,'Job Number'!$E$2:$E$290,'Line Performance OK'!$A$61),"")</f>
        <v/>
      </c>
      <c r="U62" s="11" t="str">
        <f>IFERROR($C$61/SUMIFS('Job Number'!#REF!,'Job Number'!$A$2:$A$290,'Line Performance OK'!U$1,'Job Number'!$B$2:$B$290,'Line Performance OK'!$C62,'Job Number'!$E$2:$E$290,'Line Performance OK'!$A$61),"")</f>
        <v/>
      </c>
      <c r="V62" s="11" t="str">
        <f>IFERROR($C$61/SUMIFS('Job Number'!#REF!,'Job Number'!$A$2:$A$290,'Line Performance OK'!V$1,'Job Number'!$B$2:$B$290,'Line Performance OK'!$C62,'Job Number'!$E$2:$E$290,'Line Performance OK'!$A$61),"")</f>
        <v/>
      </c>
      <c r="W62" s="11" t="str">
        <f>IFERROR($C$61/SUMIFS('Job Number'!#REF!,'Job Number'!$A$2:$A$290,'Line Performance OK'!W$1,'Job Number'!$B$2:$B$290,'Line Performance OK'!$C62,'Job Number'!$E$2:$E$290,'Line Performance OK'!$A$61),"")</f>
        <v/>
      </c>
      <c r="X62" s="11" t="str">
        <f>IFERROR($C$61/SUMIFS('Job Number'!#REF!,'Job Number'!$A$2:$A$290,'Line Performance OK'!X$1,'Job Number'!$B$2:$B$290,'Line Performance OK'!$C62,'Job Number'!$E$2:$E$290,'Line Performance OK'!$A$61),"")</f>
        <v/>
      </c>
      <c r="Y62" s="11" t="str">
        <f>IFERROR($C$61/SUMIFS('Job Number'!#REF!,'Job Number'!$A$2:$A$290,'Line Performance OK'!Y$1,'Job Number'!$B$2:$B$290,'Line Performance OK'!$C62,'Job Number'!$E$2:$E$290,'Line Performance OK'!$A$61),"")</f>
        <v/>
      </c>
      <c r="Z62" s="11" t="str">
        <f>IFERROR($C$61/SUMIFS('Job Number'!#REF!,'Job Number'!$A$2:$A$290,'Line Performance OK'!Z$1,'Job Number'!$B$2:$B$290,'Line Performance OK'!$C62,'Job Number'!$E$2:$E$290,'Line Performance OK'!$A$61),"")</f>
        <v/>
      </c>
      <c r="AA62" s="11" t="str">
        <f>IFERROR($C$61/SUMIFS('Job Number'!#REF!,'Job Number'!$A$2:$A$290,'Line Performance OK'!AA$1,'Job Number'!$B$2:$B$290,'Line Performance OK'!$C62,'Job Number'!$E$2:$E$290,'Line Performance OK'!$A$61),"")</f>
        <v/>
      </c>
      <c r="AB62" s="11" t="str">
        <f>IFERROR($C$61/SUMIFS('Job Number'!#REF!,'Job Number'!$A$2:$A$290,'Line Performance OK'!AB$1,'Job Number'!$B$2:$B$290,'Line Performance OK'!$C62,'Job Number'!$E$2:$E$290,'Line Performance OK'!$A$61),"")</f>
        <v/>
      </c>
      <c r="AC62" s="11" t="str">
        <f>IFERROR($C$61/SUMIFS('Job Number'!#REF!,'Job Number'!$A$2:$A$290,'Line Performance OK'!AC$1,'Job Number'!$B$2:$B$290,'Line Performance OK'!$C62,'Job Number'!$E$2:$E$290,'Line Performance OK'!$A$61),"")</f>
        <v/>
      </c>
      <c r="AD62" s="11" t="str">
        <f>IFERROR($C$61/SUMIFS('Job Number'!#REF!,'Job Number'!$A$2:$A$290,'Line Performance OK'!AD$1,'Job Number'!$B$2:$B$290,'Line Performance OK'!$C62,'Job Number'!$E$2:$E$290,'Line Performance OK'!$A$61),"")</f>
        <v/>
      </c>
      <c r="AE62" s="11" t="str">
        <f>IFERROR($C$61/SUMIFS('Job Number'!#REF!,'Job Number'!$A$2:$A$290,'Line Performance OK'!AE$1,'Job Number'!$B$2:$B$290,'Line Performance OK'!$C62,'Job Number'!$E$2:$E$290,'Line Performance OK'!$A$61),"")</f>
        <v/>
      </c>
      <c r="AF62" s="11" t="str">
        <f>IFERROR($C$61/SUMIFS('Job Number'!#REF!,'Job Number'!$A$2:$A$290,'Line Performance OK'!AF$1,'Job Number'!$B$2:$B$290,'Line Performance OK'!$C62,'Job Number'!$E$2:$E$290,'Line Performance OK'!$A$61),"")</f>
        <v/>
      </c>
      <c r="AG62" s="11" t="str">
        <f>IFERROR($C$61/SUMIFS('Job Number'!#REF!,'Job Number'!$A$2:$A$290,'Line Performance OK'!AG$1,'Job Number'!$B$2:$B$290,'Line Performance OK'!$C62,'Job Number'!$E$2:$E$290,'Line Performance OK'!$A$61),"")</f>
        <v/>
      </c>
      <c r="AH62" s="11" t="str">
        <f>IFERROR($C$61/SUMIFS('Job Number'!#REF!,'Job Number'!$A$2:$A$290,'Line Performance OK'!AH$1,'Job Number'!$B$2:$B$290,'Line Performance OK'!$C62,'Job Number'!$E$2:$E$290,'Line Performance OK'!$A$61),"")</f>
        <v/>
      </c>
    </row>
    <row r="64" ht="18" customHeight="1" spans="1:34">
      <c r="A64" s="5" t="e">
        <f>'Line Output'!#REF!</f>
        <v>#REF!</v>
      </c>
      <c r="B64" s="5" t="e">
        <f>'Line Output'!#REF!</f>
        <v>#REF!</v>
      </c>
      <c r="C64" s="13">
        <v>300</v>
      </c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customHeight="1" spans="2:34">
      <c r="B65" s="9">
        <f>IFERROR(SUM(D65:AH65)/COUNTIF(D65:AH65,"&gt;0"),0)</f>
        <v>0.793650793650794</v>
      </c>
      <c r="C65" s="12" t="e">
        <f>'Line Output'!#REF!</f>
        <v>#REF!</v>
      </c>
      <c r="D65" s="11" t="str">
        <f>IFERROR($C$64/SUMIFS('Job Number'!#REF!,'Job Number'!$A$2:$A$290,'Line Performance OK'!D$1,'Job Number'!$B$2:$B$290,'Line Performance OK'!$C65,'Job Number'!$E$2:$E$290,'Line Performance OK'!$A$64),"")</f>
        <v/>
      </c>
      <c r="E65" s="11" t="str">
        <f>IFERROR($C$64/SUMIFS('Job Number'!#REF!,'Job Number'!$A$2:$A$290,'Line Performance OK'!E$1,'Job Number'!$B$2:$B$290,'Line Performance OK'!$C65,'Job Number'!$E$2:$E$290,'Line Performance OK'!$A$64),"")</f>
        <v/>
      </c>
      <c r="F65" s="11">
        <v>0.793650793650794</v>
      </c>
      <c r="G65" s="11" t="str">
        <f>IFERROR($C$64/SUMIFS('Job Number'!#REF!,'Job Number'!$A$2:$A$290,'Line Performance OK'!G$1,'Job Number'!$B$2:$B$290,'Line Performance OK'!$C65,'Job Number'!$E$2:$E$290,'Line Performance OK'!$A$64),"")</f>
        <v/>
      </c>
      <c r="H65" s="11" t="str">
        <f>IFERROR($C$64/SUMIFS('Job Number'!#REF!,'Job Number'!$A$2:$A$290,'Line Performance OK'!H$1,'Job Number'!$B$2:$B$290,'Line Performance OK'!$C65,'Job Number'!$E$2:$E$290,'Line Performance OK'!$A$64),"")</f>
        <v/>
      </c>
      <c r="I65" s="11" t="str">
        <f>IFERROR($C$64/SUMIFS('Job Number'!#REF!,'Job Number'!$A$2:$A$290,'Line Performance OK'!I$1,'Job Number'!$B$2:$B$290,'Line Performance OK'!$C65,'Job Number'!$E$2:$E$290,'Line Performance OK'!$A$64),"")</f>
        <v/>
      </c>
      <c r="J65" s="11" t="str">
        <f>IFERROR($C$64/SUMIFS('Job Number'!#REF!,'Job Number'!$A$2:$A$290,'Line Performance OK'!J$1,'Job Number'!$B$2:$B$290,'Line Performance OK'!$C65,'Job Number'!$E$2:$E$290,'Line Performance OK'!$A$64),"")</f>
        <v/>
      </c>
      <c r="K65" s="11" t="str">
        <f>IFERROR($C$64/SUMIFS('Job Number'!#REF!,'Job Number'!$A$2:$A$290,'Line Performance OK'!K$1,'Job Number'!$B$2:$B$290,'Line Performance OK'!$C65,'Job Number'!$E$2:$E$290,'Line Performance OK'!$A$64),"")</f>
        <v/>
      </c>
      <c r="L65" s="11" t="str">
        <f>IFERROR($C$64/SUMIFS('Job Number'!#REF!,'Job Number'!$A$2:$A$290,'Line Performance OK'!L$1,'Job Number'!$B$2:$B$290,'Line Performance OK'!$C65,'Job Number'!$E$2:$E$290,'Line Performance OK'!$A$64),"")</f>
        <v/>
      </c>
      <c r="M65" s="11" t="str">
        <f>IFERROR($C$64/SUMIFS('Job Number'!#REF!,'Job Number'!$A$2:$A$290,'Line Performance OK'!M$1,'Job Number'!$B$2:$B$290,'Line Performance OK'!$C65,'Job Number'!$E$2:$E$290,'Line Performance OK'!$A$64),"")</f>
        <v/>
      </c>
      <c r="N65" s="11" t="str">
        <f>IFERROR($C$64/SUMIFS('Job Number'!#REF!,'Job Number'!$A$2:$A$290,'Line Performance OK'!N$1,'Job Number'!$B$2:$B$290,'Line Performance OK'!$C65,'Job Number'!$E$2:$E$290,'Line Performance OK'!$A$64),"")</f>
        <v/>
      </c>
      <c r="O65" s="11" t="str">
        <f>IFERROR($C$64/SUMIFS('Job Number'!#REF!,'Job Number'!$A$2:$A$290,'Line Performance OK'!O$1,'Job Number'!$B$2:$B$290,'Line Performance OK'!$C65,'Job Number'!$E$2:$E$290,'Line Performance OK'!$A$64),"")</f>
        <v/>
      </c>
      <c r="P65" s="11" t="str">
        <f>IFERROR($C$64/SUMIFS('Job Number'!#REF!,'Job Number'!$A$2:$A$290,'Line Performance OK'!P$1,'Job Number'!$B$2:$B$290,'Line Performance OK'!$C65,'Job Number'!$E$2:$E$290,'Line Performance OK'!$A$64),"")</f>
        <v/>
      </c>
      <c r="Q65" s="11" t="str">
        <f>IFERROR($C$64/SUMIFS('Job Number'!#REF!,'Job Number'!$A$2:$A$290,'Line Performance OK'!Q$1,'Job Number'!$B$2:$B$290,'Line Performance OK'!$C65,'Job Number'!$E$2:$E$290,'Line Performance OK'!$A$64),"")</f>
        <v/>
      </c>
      <c r="R65" s="11" t="str">
        <f>IFERROR($C$64/SUMIFS('Job Number'!#REF!,'Job Number'!$A$2:$A$290,'Line Performance OK'!R$1,'Job Number'!$B$2:$B$290,'Line Performance OK'!$C65,'Job Number'!$E$2:$E$290,'Line Performance OK'!$A$64),"")</f>
        <v/>
      </c>
      <c r="S65" s="11" t="str">
        <f>IFERROR($C$64/SUMIFS('Job Number'!#REF!,'Job Number'!$A$2:$A$290,'Line Performance OK'!S$1,'Job Number'!$B$2:$B$290,'Line Performance OK'!$C65,'Job Number'!$E$2:$E$290,'Line Performance OK'!$A$64),"")</f>
        <v/>
      </c>
      <c r="T65" s="11" t="str">
        <f>IFERROR($C$64/SUMIFS('Job Number'!#REF!,'Job Number'!$A$2:$A$290,'Line Performance OK'!T$1,'Job Number'!$B$2:$B$290,'Line Performance OK'!$C65,'Job Number'!$E$2:$E$290,'Line Performance OK'!$A$64),"")</f>
        <v/>
      </c>
      <c r="U65" s="11" t="str">
        <f>IFERROR($C$64/SUMIFS('Job Number'!#REF!,'Job Number'!$A$2:$A$290,'Line Performance OK'!U$1,'Job Number'!$B$2:$B$290,'Line Performance OK'!$C65,'Job Number'!$E$2:$E$290,'Line Performance OK'!$A$64),"")</f>
        <v/>
      </c>
      <c r="V65" s="11" t="str">
        <f>IFERROR($C$64/SUMIFS('Job Number'!#REF!,'Job Number'!$A$2:$A$290,'Line Performance OK'!V$1,'Job Number'!$B$2:$B$290,'Line Performance OK'!$C65,'Job Number'!$E$2:$E$290,'Line Performance OK'!$A$64),"")</f>
        <v/>
      </c>
      <c r="W65" s="11" t="str">
        <f>IFERROR($C$64/SUMIFS('Job Number'!#REF!,'Job Number'!$A$2:$A$290,'Line Performance OK'!W$1,'Job Number'!$B$2:$B$290,'Line Performance OK'!$C65,'Job Number'!$E$2:$E$290,'Line Performance OK'!$A$64),"")</f>
        <v/>
      </c>
      <c r="X65" s="11" t="str">
        <f>IFERROR($C$64/SUMIFS('Job Number'!#REF!,'Job Number'!$A$2:$A$290,'Line Performance OK'!X$1,'Job Number'!$B$2:$B$290,'Line Performance OK'!$C65,'Job Number'!$E$2:$E$290,'Line Performance OK'!$A$64),"")</f>
        <v/>
      </c>
      <c r="Y65" s="11" t="str">
        <f>IFERROR($C$64/SUMIFS('Job Number'!#REF!,'Job Number'!$A$2:$A$290,'Line Performance OK'!Y$1,'Job Number'!$B$2:$B$290,'Line Performance OK'!$C65,'Job Number'!$E$2:$E$290,'Line Performance OK'!$A$64),"")</f>
        <v/>
      </c>
      <c r="Z65" s="11" t="str">
        <f>IFERROR($C$64/SUMIFS('Job Number'!#REF!,'Job Number'!$A$2:$A$290,'Line Performance OK'!Z$1,'Job Number'!$B$2:$B$290,'Line Performance OK'!$C65,'Job Number'!$E$2:$E$290,'Line Performance OK'!$A$64),"")</f>
        <v/>
      </c>
      <c r="AA65" s="11" t="str">
        <f>IFERROR($C$64/SUMIFS('Job Number'!#REF!,'Job Number'!$A$2:$A$290,'Line Performance OK'!AA$1,'Job Number'!$B$2:$B$290,'Line Performance OK'!$C65,'Job Number'!$E$2:$E$290,'Line Performance OK'!$A$64),"")</f>
        <v/>
      </c>
      <c r="AB65" s="11" t="str">
        <f>IFERROR($C$64/SUMIFS('Job Number'!#REF!,'Job Number'!$A$2:$A$290,'Line Performance OK'!AB$1,'Job Number'!$B$2:$B$290,'Line Performance OK'!$C65,'Job Number'!$E$2:$E$290,'Line Performance OK'!$A$64),"")</f>
        <v/>
      </c>
      <c r="AC65" s="11" t="str">
        <f>IFERROR($C$64/SUMIFS('Job Number'!#REF!,'Job Number'!$A$2:$A$290,'Line Performance OK'!AC$1,'Job Number'!$B$2:$B$290,'Line Performance OK'!$C65,'Job Number'!$E$2:$E$290,'Line Performance OK'!$A$64),"")</f>
        <v/>
      </c>
      <c r="AD65" s="11" t="str">
        <f>IFERROR($C$64/SUMIFS('Job Number'!#REF!,'Job Number'!$A$2:$A$290,'Line Performance OK'!AD$1,'Job Number'!$B$2:$B$290,'Line Performance OK'!$C65,'Job Number'!$E$2:$E$290,'Line Performance OK'!$A$64),"")</f>
        <v/>
      </c>
      <c r="AE65" s="11" t="str">
        <f>IFERROR($C$64/SUMIFS('Job Number'!#REF!,'Job Number'!$A$2:$A$290,'Line Performance OK'!AE$1,'Job Number'!$B$2:$B$290,'Line Performance OK'!$C65,'Job Number'!$E$2:$E$290,'Line Performance OK'!$A$64),"")</f>
        <v/>
      </c>
      <c r="AF65" s="11" t="str">
        <f>IFERROR($C$64/SUMIFS('Job Number'!#REF!,'Job Number'!$A$2:$A$290,'Line Performance OK'!AF$1,'Job Number'!$B$2:$B$290,'Line Performance OK'!$C65,'Job Number'!$E$2:$E$290,'Line Performance OK'!$A$64),"")</f>
        <v/>
      </c>
      <c r="AG65" s="11" t="str">
        <f>IFERROR($C$64/SUMIFS('Job Number'!#REF!,'Job Number'!$A$2:$A$290,'Line Performance OK'!AG$1,'Job Number'!$B$2:$B$290,'Line Performance OK'!$C65,'Job Number'!$E$2:$E$290,'Line Performance OK'!$A$64),"")</f>
        <v/>
      </c>
      <c r="AH65" s="11" t="str">
        <f>IFERROR($C$64/SUMIFS('Job Number'!#REF!,'Job Number'!$A$2:$A$290,'Line Performance OK'!AH$1,'Job Number'!$B$2:$B$290,'Line Performance OK'!$C65,'Job Number'!$E$2:$E$290,'Line Performance OK'!$A$64),"")</f>
        <v/>
      </c>
    </row>
    <row r="66" customHeight="1" spans="2:34">
      <c r="B66" s="9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ht="18" customHeight="1" spans="1:34">
      <c r="A67" s="5" t="e">
        <f>'Line Output'!#REF!</f>
        <v>#REF!</v>
      </c>
      <c r="B67" s="5" t="e">
        <f>'Line Output'!#REF!</f>
        <v>#REF!</v>
      </c>
      <c r="C67" s="13">
        <v>154</v>
      </c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customHeight="1" spans="2:34">
      <c r="B68" s="9">
        <f>IFERROR(SUM(D68:AH68)/COUNTIF(D68:AH68,"&gt;0"),0)</f>
        <v>0</v>
      </c>
      <c r="C68" s="12" t="e">
        <f>'Line Output'!#REF!</f>
        <v>#REF!</v>
      </c>
      <c r="D68" s="11" t="str">
        <f>IFERROR($C$67/SUMIFS('Job Number'!#REF!,'Job Number'!$A$2:$A$290,'Line Performance OK'!D$1,'Job Number'!$B$2:$B$290,'Line Performance OK'!$C68,'Job Number'!$E$2:$E$290,'Line Performance OK'!$A$67),"")</f>
        <v/>
      </c>
      <c r="E68" s="11" t="str">
        <f>IFERROR($C$67/SUMIFS('Job Number'!#REF!,'Job Number'!$A$2:$A$290,'Line Performance OK'!E$1,'Job Number'!$B$2:$B$290,'Line Performance OK'!$C68,'Job Number'!$E$2:$E$290,'Line Performance OK'!$A$67),"")</f>
        <v/>
      </c>
      <c r="F68" s="11" t="s">
        <v>167</v>
      </c>
      <c r="G68" s="11" t="str">
        <f>IFERROR($C$67/SUMIFS('Job Number'!#REF!,'Job Number'!$A$2:$A$290,'Line Performance OK'!G$1,'Job Number'!$B$2:$B$290,'Line Performance OK'!$C68,'Job Number'!$E$2:$E$290,'Line Performance OK'!$A$67),"")</f>
        <v/>
      </c>
      <c r="H68" s="11" t="str">
        <f>IFERROR($C$67/SUMIFS('Job Number'!#REF!,'Job Number'!$A$2:$A$290,'Line Performance OK'!H$1,'Job Number'!$B$2:$B$290,'Line Performance OK'!$C68,'Job Number'!$E$2:$E$290,'Line Performance OK'!$A$67),"")</f>
        <v/>
      </c>
      <c r="I68" s="11" t="str">
        <f>IFERROR($C$67/SUMIFS('Job Number'!#REF!,'Job Number'!$A$2:$A$290,'Line Performance OK'!I$1,'Job Number'!$B$2:$B$290,'Line Performance OK'!$C68,'Job Number'!$E$2:$E$290,'Line Performance OK'!$A$67),"")</f>
        <v/>
      </c>
      <c r="J68" s="11" t="str">
        <f>IFERROR($C$67/SUMIFS('Job Number'!#REF!,'Job Number'!$A$2:$A$290,'Line Performance OK'!J$1,'Job Number'!$B$2:$B$290,'Line Performance OK'!$C68,'Job Number'!$E$2:$E$290,'Line Performance OK'!$A$67),"")</f>
        <v/>
      </c>
      <c r="K68" s="11" t="str">
        <f>IFERROR($C$67/SUMIFS('Job Number'!#REF!,'Job Number'!$A$2:$A$290,'Line Performance OK'!K$1,'Job Number'!$B$2:$B$290,'Line Performance OK'!$C68,'Job Number'!$E$2:$E$290,'Line Performance OK'!$A$67),"")</f>
        <v/>
      </c>
      <c r="L68" s="11" t="str">
        <f>IFERROR($C$67/SUMIFS('Job Number'!#REF!,'Job Number'!$A$2:$A$290,'Line Performance OK'!L$1,'Job Number'!$B$2:$B$290,'Line Performance OK'!$C68,'Job Number'!$E$2:$E$290,'Line Performance OK'!$A$67),"")</f>
        <v/>
      </c>
      <c r="M68" s="11" t="str">
        <f>IFERROR($C$67/SUMIFS('Job Number'!#REF!,'Job Number'!$A$2:$A$290,'Line Performance OK'!M$1,'Job Number'!$B$2:$B$290,'Line Performance OK'!$C68,'Job Number'!$E$2:$E$290,'Line Performance OK'!$A$67),"")</f>
        <v/>
      </c>
      <c r="N68" s="11" t="str">
        <f>IFERROR($C$67/SUMIFS('Job Number'!#REF!,'Job Number'!$A$2:$A$290,'Line Performance OK'!N$1,'Job Number'!$B$2:$B$290,'Line Performance OK'!$C68,'Job Number'!$E$2:$E$290,'Line Performance OK'!$A$67),"")</f>
        <v/>
      </c>
      <c r="O68" s="11" t="str">
        <f>IFERROR($C$67/SUMIFS('Job Number'!#REF!,'Job Number'!$A$2:$A$290,'Line Performance OK'!O$1,'Job Number'!$B$2:$B$290,'Line Performance OK'!$C68,'Job Number'!$E$2:$E$290,'Line Performance OK'!$A$67),"")</f>
        <v/>
      </c>
      <c r="P68" s="11" t="str">
        <f>IFERROR($C$67/SUMIFS('Job Number'!#REF!,'Job Number'!$A$2:$A$290,'Line Performance OK'!P$1,'Job Number'!$B$2:$B$290,'Line Performance OK'!$C68,'Job Number'!$E$2:$E$290,'Line Performance OK'!$A$67),"")</f>
        <v/>
      </c>
      <c r="Q68" s="11" t="str">
        <f>IFERROR($C$67/SUMIFS('Job Number'!#REF!,'Job Number'!$A$2:$A$290,'Line Performance OK'!Q$1,'Job Number'!$B$2:$B$290,'Line Performance OK'!$C68,'Job Number'!$E$2:$E$290,'Line Performance OK'!$A$67),"")</f>
        <v/>
      </c>
      <c r="R68" s="11" t="str">
        <f>IFERROR($C$67/SUMIFS('Job Number'!#REF!,'Job Number'!$A$2:$A$290,'Line Performance OK'!R$1,'Job Number'!$B$2:$B$290,'Line Performance OK'!$C68,'Job Number'!$E$2:$E$290,'Line Performance OK'!$A$67),"")</f>
        <v/>
      </c>
      <c r="S68" s="11" t="str">
        <f>IFERROR($C$67/SUMIFS('Job Number'!#REF!,'Job Number'!$A$2:$A$290,'Line Performance OK'!S$1,'Job Number'!$B$2:$B$290,'Line Performance OK'!$C68,'Job Number'!$E$2:$E$290,'Line Performance OK'!$A$67),"")</f>
        <v/>
      </c>
      <c r="T68" s="11" t="str">
        <f>IFERROR($C$67/SUMIFS('Job Number'!#REF!,'Job Number'!$A$2:$A$290,'Line Performance OK'!T$1,'Job Number'!$B$2:$B$290,'Line Performance OK'!$C68,'Job Number'!$E$2:$E$290,'Line Performance OK'!$A$67),"")</f>
        <v/>
      </c>
      <c r="U68" s="11" t="str">
        <f>IFERROR($C$67/SUMIFS('Job Number'!#REF!,'Job Number'!$A$2:$A$290,'Line Performance OK'!U$1,'Job Number'!$B$2:$B$290,'Line Performance OK'!$C68,'Job Number'!$E$2:$E$290,'Line Performance OK'!$A$67),"")</f>
        <v/>
      </c>
      <c r="V68" s="11" t="str">
        <f>IFERROR($C$67/SUMIFS('Job Number'!#REF!,'Job Number'!$A$2:$A$290,'Line Performance OK'!V$1,'Job Number'!$B$2:$B$290,'Line Performance OK'!$C68,'Job Number'!$E$2:$E$290,'Line Performance OK'!$A$67),"")</f>
        <v/>
      </c>
      <c r="W68" s="11" t="str">
        <f>IFERROR($C$67/SUMIFS('Job Number'!#REF!,'Job Number'!$A$2:$A$290,'Line Performance OK'!W$1,'Job Number'!$B$2:$B$290,'Line Performance OK'!$C68,'Job Number'!$E$2:$E$290,'Line Performance OK'!$A$67),"")</f>
        <v/>
      </c>
      <c r="X68" s="11" t="str">
        <f>IFERROR($C$67/SUMIFS('Job Number'!#REF!,'Job Number'!$A$2:$A$290,'Line Performance OK'!X$1,'Job Number'!$B$2:$B$290,'Line Performance OK'!$C68,'Job Number'!$E$2:$E$290,'Line Performance OK'!$A$67),"")</f>
        <v/>
      </c>
      <c r="Y68" s="11" t="str">
        <f>IFERROR($C$67/SUMIFS('Job Number'!#REF!,'Job Number'!$A$2:$A$290,'Line Performance OK'!Y$1,'Job Number'!$B$2:$B$290,'Line Performance OK'!$C68,'Job Number'!$E$2:$E$290,'Line Performance OK'!$A$67),"")</f>
        <v/>
      </c>
      <c r="Z68" s="11" t="str">
        <f>IFERROR($C$67/SUMIFS('Job Number'!#REF!,'Job Number'!$A$2:$A$290,'Line Performance OK'!Z$1,'Job Number'!$B$2:$B$290,'Line Performance OK'!$C68,'Job Number'!$E$2:$E$290,'Line Performance OK'!$A$67),"")</f>
        <v/>
      </c>
      <c r="AA68" s="11" t="str">
        <f>IFERROR($C$67/SUMIFS('Job Number'!#REF!,'Job Number'!$A$2:$A$290,'Line Performance OK'!AA$1,'Job Number'!$B$2:$B$290,'Line Performance OK'!$C68,'Job Number'!$E$2:$E$290,'Line Performance OK'!$A$67),"")</f>
        <v/>
      </c>
      <c r="AB68" s="11" t="str">
        <f>IFERROR($C$67/SUMIFS('Job Number'!#REF!,'Job Number'!$A$2:$A$290,'Line Performance OK'!AB$1,'Job Number'!$B$2:$B$290,'Line Performance OK'!$C68,'Job Number'!$E$2:$E$290,'Line Performance OK'!$A$67),"")</f>
        <v/>
      </c>
      <c r="AC68" s="11" t="str">
        <f>IFERROR($C$67/SUMIFS('Job Number'!#REF!,'Job Number'!$A$2:$A$290,'Line Performance OK'!AC$1,'Job Number'!$B$2:$B$290,'Line Performance OK'!$C68,'Job Number'!$E$2:$E$290,'Line Performance OK'!$A$67),"")</f>
        <v/>
      </c>
      <c r="AD68" s="11" t="str">
        <f>IFERROR($C$67/SUMIFS('Job Number'!#REF!,'Job Number'!$A$2:$A$290,'Line Performance OK'!AD$1,'Job Number'!$B$2:$B$290,'Line Performance OK'!$C68,'Job Number'!$E$2:$E$290,'Line Performance OK'!$A$67),"")</f>
        <v/>
      </c>
      <c r="AE68" s="11" t="str">
        <f>IFERROR($C$67/SUMIFS('Job Number'!#REF!,'Job Number'!$A$2:$A$290,'Line Performance OK'!AE$1,'Job Number'!$B$2:$B$290,'Line Performance OK'!$C68,'Job Number'!$E$2:$E$290,'Line Performance OK'!$A$67),"")</f>
        <v/>
      </c>
      <c r="AF68" s="11" t="str">
        <f>IFERROR($C$67/SUMIFS('Job Number'!#REF!,'Job Number'!$A$2:$A$290,'Line Performance OK'!AF$1,'Job Number'!$B$2:$B$290,'Line Performance OK'!$C68,'Job Number'!$E$2:$E$290,'Line Performance OK'!$A$67),"")</f>
        <v/>
      </c>
      <c r="AG68" s="11" t="str">
        <f>IFERROR($C$67/SUMIFS('Job Number'!#REF!,'Job Number'!$A$2:$A$290,'Line Performance OK'!AG$1,'Job Number'!$B$2:$B$290,'Line Performance OK'!$C68,'Job Number'!$E$2:$E$290,'Line Performance OK'!$A$67),"")</f>
        <v/>
      </c>
      <c r="AH68" s="11" t="str">
        <f>IFERROR($C$67/SUMIFS('Job Number'!#REF!,'Job Number'!$A$2:$A$290,'Line Performance OK'!AH$1,'Job Number'!$B$2:$B$290,'Line Performance OK'!$C68,'Job Number'!$E$2:$E$290,'Line Performance OK'!$A$67),"")</f>
        <v/>
      </c>
    </row>
    <row r="69" customHeight="1" spans="2:34">
      <c r="B69" s="9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ht="18" customHeight="1" spans="1:34">
      <c r="A70" s="5" t="e">
        <f>'Line Output'!#REF!</f>
        <v>#REF!</v>
      </c>
      <c r="B70" s="5" t="e">
        <f>'Line Output'!#REF!</f>
        <v>#REF!</v>
      </c>
      <c r="C70" s="13">
        <v>128</v>
      </c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customHeight="1" spans="2:34">
      <c r="B71" s="9">
        <f>IFERROR(SUM(D71:AH71)/COUNTIF(D71:AH71,"&gt;0"),0)</f>
        <v>0</v>
      </c>
      <c r="C71" s="12" t="e">
        <f>'Line Output'!#REF!</f>
        <v>#REF!</v>
      </c>
      <c r="D71" s="11" t="str">
        <f>IFERROR($C$70/SUMIFS('Job Number'!#REF!,'Job Number'!$A$2:$A$290,'Line Performance OK'!D$1,'Job Number'!$B$2:$B$290,'Line Performance OK'!$C71,'Job Number'!$E$2:$E$290,'Line Performance OK'!$A$70),"")</f>
        <v/>
      </c>
      <c r="E71" s="11" t="str">
        <f>IFERROR($C$70/SUMIFS('Job Number'!#REF!,'Job Number'!$A$2:$A$290,'Line Performance OK'!E$1,'Job Number'!$B$2:$B$290,'Line Performance OK'!$C71,'Job Number'!$E$2:$E$290,'Line Performance OK'!$A$70),"")</f>
        <v/>
      </c>
      <c r="F71" s="11" t="s">
        <v>167</v>
      </c>
      <c r="G71" s="11" t="str">
        <f>IFERROR($C$70/SUMIFS('Job Number'!#REF!,'Job Number'!$A$2:$A$290,'Line Performance OK'!G$1,'Job Number'!$B$2:$B$290,'Line Performance OK'!$C71,'Job Number'!$E$2:$E$290,'Line Performance OK'!$A$70),"")</f>
        <v/>
      </c>
      <c r="H71" s="11" t="str">
        <f>IFERROR($C$70/SUMIFS('Job Number'!#REF!,'Job Number'!$A$2:$A$290,'Line Performance OK'!H$1,'Job Number'!$B$2:$B$290,'Line Performance OK'!$C71,'Job Number'!$E$2:$E$290,'Line Performance OK'!$A$70),"")</f>
        <v/>
      </c>
      <c r="I71" s="11" t="str">
        <f>IFERROR($C$70/SUMIFS('Job Number'!#REF!,'Job Number'!$A$2:$A$290,'Line Performance OK'!I$1,'Job Number'!$B$2:$B$290,'Line Performance OK'!$C71,'Job Number'!$E$2:$E$290,'Line Performance OK'!$A$70),"")</f>
        <v/>
      </c>
      <c r="J71" s="11" t="str">
        <f>IFERROR($C$70/SUMIFS('Job Number'!#REF!,'Job Number'!$A$2:$A$290,'Line Performance OK'!J$1,'Job Number'!$B$2:$B$290,'Line Performance OK'!$C71,'Job Number'!$E$2:$E$290,'Line Performance OK'!$A$70),"")</f>
        <v/>
      </c>
      <c r="K71" s="11" t="str">
        <f>IFERROR($C$70/SUMIFS('Job Number'!#REF!,'Job Number'!$A$2:$A$290,'Line Performance OK'!K$1,'Job Number'!$B$2:$B$290,'Line Performance OK'!$C71,'Job Number'!$E$2:$E$290,'Line Performance OK'!$A$70),"")</f>
        <v/>
      </c>
      <c r="L71" s="11" t="str">
        <f>IFERROR($C$70/SUMIFS('Job Number'!#REF!,'Job Number'!$A$2:$A$290,'Line Performance OK'!L$1,'Job Number'!$B$2:$B$290,'Line Performance OK'!$C71,'Job Number'!$E$2:$E$290,'Line Performance OK'!$A$70),"")</f>
        <v/>
      </c>
      <c r="M71" s="11" t="str">
        <f>IFERROR($C$70/SUMIFS('Job Number'!#REF!,'Job Number'!$A$2:$A$290,'Line Performance OK'!M$1,'Job Number'!$B$2:$B$290,'Line Performance OK'!$C71,'Job Number'!$E$2:$E$290,'Line Performance OK'!$A$70),"")</f>
        <v/>
      </c>
      <c r="N71" s="11" t="str">
        <f>IFERROR($C$70/SUMIFS('Job Number'!#REF!,'Job Number'!$A$2:$A$290,'Line Performance OK'!N$1,'Job Number'!$B$2:$B$290,'Line Performance OK'!$C71,'Job Number'!$E$2:$E$290,'Line Performance OK'!$A$70),"")</f>
        <v/>
      </c>
      <c r="O71" s="11" t="str">
        <f>IFERROR($C$70/SUMIFS('Job Number'!#REF!,'Job Number'!$A$2:$A$290,'Line Performance OK'!O$1,'Job Number'!$B$2:$B$290,'Line Performance OK'!$C71,'Job Number'!$E$2:$E$290,'Line Performance OK'!$A$70),"")</f>
        <v/>
      </c>
      <c r="P71" s="11" t="str">
        <f>IFERROR($C$70/SUMIFS('Job Number'!#REF!,'Job Number'!$A$2:$A$290,'Line Performance OK'!P$1,'Job Number'!$B$2:$B$290,'Line Performance OK'!$C71,'Job Number'!$E$2:$E$290,'Line Performance OK'!$A$70),"")</f>
        <v/>
      </c>
      <c r="Q71" s="11" t="str">
        <f>IFERROR($C$70/SUMIFS('Job Number'!#REF!,'Job Number'!$A$2:$A$290,'Line Performance OK'!Q$1,'Job Number'!$B$2:$B$290,'Line Performance OK'!$C71,'Job Number'!$E$2:$E$290,'Line Performance OK'!$A$70),"")</f>
        <v/>
      </c>
      <c r="R71" s="11" t="str">
        <f>IFERROR($C$70/SUMIFS('Job Number'!#REF!,'Job Number'!$A$2:$A$290,'Line Performance OK'!R$1,'Job Number'!$B$2:$B$290,'Line Performance OK'!$C71,'Job Number'!$E$2:$E$290,'Line Performance OK'!$A$70),"")</f>
        <v/>
      </c>
      <c r="S71" s="11" t="str">
        <f>IFERROR($C$70/SUMIFS('Job Number'!#REF!,'Job Number'!$A$2:$A$290,'Line Performance OK'!S$1,'Job Number'!$B$2:$B$290,'Line Performance OK'!$C71,'Job Number'!$E$2:$E$290,'Line Performance OK'!$A$70),"")</f>
        <v/>
      </c>
      <c r="T71" s="11" t="str">
        <f>IFERROR($C$70/SUMIFS('Job Number'!#REF!,'Job Number'!$A$2:$A$290,'Line Performance OK'!T$1,'Job Number'!$B$2:$B$290,'Line Performance OK'!$C71,'Job Number'!$E$2:$E$290,'Line Performance OK'!$A$70),"")</f>
        <v/>
      </c>
      <c r="U71" s="11" t="str">
        <f>IFERROR($C$70/SUMIFS('Job Number'!#REF!,'Job Number'!$A$2:$A$290,'Line Performance OK'!U$1,'Job Number'!$B$2:$B$290,'Line Performance OK'!$C71,'Job Number'!$E$2:$E$290,'Line Performance OK'!$A$70),"")</f>
        <v/>
      </c>
      <c r="V71" s="11" t="str">
        <f>IFERROR($C$70/SUMIFS('Job Number'!#REF!,'Job Number'!$A$2:$A$290,'Line Performance OK'!V$1,'Job Number'!$B$2:$B$290,'Line Performance OK'!$C71,'Job Number'!$E$2:$E$290,'Line Performance OK'!$A$70),"")</f>
        <v/>
      </c>
      <c r="W71" s="11" t="str">
        <f>IFERROR($C$70/SUMIFS('Job Number'!#REF!,'Job Number'!$A$2:$A$290,'Line Performance OK'!W$1,'Job Number'!$B$2:$B$290,'Line Performance OK'!$C71,'Job Number'!$E$2:$E$290,'Line Performance OK'!$A$70),"")</f>
        <v/>
      </c>
      <c r="X71" s="11" t="str">
        <f>IFERROR($C$70/SUMIFS('Job Number'!#REF!,'Job Number'!$A$2:$A$290,'Line Performance OK'!X$1,'Job Number'!$B$2:$B$290,'Line Performance OK'!$C71,'Job Number'!$E$2:$E$290,'Line Performance OK'!$A$70),"")</f>
        <v/>
      </c>
      <c r="Y71" s="11" t="str">
        <f>IFERROR($C$70/SUMIFS('Job Number'!#REF!,'Job Number'!$A$2:$A$290,'Line Performance OK'!Y$1,'Job Number'!$B$2:$B$290,'Line Performance OK'!$C71,'Job Number'!$E$2:$E$290,'Line Performance OK'!$A$70),"")</f>
        <v/>
      </c>
      <c r="Z71" s="11" t="str">
        <f>IFERROR($C$70/SUMIFS('Job Number'!#REF!,'Job Number'!$A$2:$A$290,'Line Performance OK'!Z$1,'Job Number'!$B$2:$B$290,'Line Performance OK'!$C71,'Job Number'!$E$2:$E$290,'Line Performance OK'!$A$70),"")</f>
        <v/>
      </c>
      <c r="AA71" s="11" t="str">
        <f>IFERROR($C$70/SUMIFS('Job Number'!#REF!,'Job Number'!$A$2:$A$290,'Line Performance OK'!AA$1,'Job Number'!$B$2:$B$290,'Line Performance OK'!$C71,'Job Number'!$E$2:$E$290,'Line Performance OK'!$A$70),"")</f>
        <v/>
      </c>
      <c r="AB71" s="11" t="str">
        <f>IFERROR($C$70/SUMIFS('Job Number'!#REF!,'Job Number'!$A$2:$A$290,'Line Performance OK'!AB$1,'Job Number'!$B$2:$B$290,'Line Performance OK'!$C71,'Job Number'!$E$2:$E$290,'Line Performance OK'!$A$70),"")</f>
        <v/>
      </c>
      <c r="AC71" s="11" t="str">
        <f>IFERROR($C$70/SUMIFS('Job Number'!#REF!,'Job Number'!$A$2:$A$290,'Line Performance OK'!AC$1,'Job Number'!$B$2:$B$290,'Line Performance OK'!$C71,'Job Number'!$E$2:$E$290,'Line Performance OK'!$A$70),"")</f>
        <v/>
      </c>
      <c r="AD71" s="11" t="str">
        <f>IFERROR($C$70/SUMIFS('Job Number'!#REF!,'Job Number'!$A$2:$A$290,'Line Performance OK'!AD$1,'Job Number'!$B$2:$B$290,'Line Performance OK'!$C71,'Job Number'!$E$2:$E$290,'Line Performance OK'!$A$70),"")</f>
        <v/>
      </c>
      <c r="AE71" s="11" t="str">
        <f>IFERROR($C$70/SUMIFS('Job Number'!#REF!,'Job Number'!$A$2:$A$290,'Line Performance OK'!AE$1,'Job Number'!$B$2:$B$290,'Line Performance OK'!$C71,'Job Number'!$E$2:$E$290,'Line Performance OK'!$A$70),"")</f>
        <v/>
      </c>
      <c r="AF71" s="11" t="str">
        <f>IFERROR($C$70/SUMIFS('Job Number'!#REF!,'Job Number'!$A$2:$A$290,'Line Performance OK'!AF$1,'Job Number'!$B$2:$B$290,'Line Performance OK'!$C71,'Job Number'!$E$2:$E$290,'Line Performance OK'!$A$70),"")</f>
        <v/>
      </c>
      <c r="AG71" s="11" t="str">
        <f>IFERROR($C$70/SUMIFS('Job Number'!#REF!,'Job Number'!$A$2:$A$290,'Line Performance OK'!AG$1,'Job Number'!$B$2:$B$290,'Line Performance OK'!$C71,'Job Number'!$E$2:$E$290,'Line Performance OK'!$A$70),"")</f>
        <v/>
      </c>
      <c r="AH71" s="11" t="str">
        <f>IFERROR($C$70/SUMIFS('Job Number'!#REF!,'Job Number'!$A$2:$A$290,'Line Performance OK'!AH$1,'Job Number'!$B$2:$B$290,'Line Performance OK'!$C71,'Job Number'!$E$2:$E$290,'Line Performance OK'!$A$70),"")</f>
        <v/>
      </c>
    </row>
    <row r="72" customHeight="1" spans="2:34">
      <c r="B72" s="9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ht="18" customHeight="1" spans="1:34">
      <c r="A73" s="5" t="e">
        <f>'Line Output'!#REF!</f>
        <v>#REF!</v>
      </c>
      <c r="B73" s="5" t="e">
        <f>'Line Output'!#REF!</f>
        <v>#REF!</v>
      </c>
      <c r="C73" s="13">
        <v>128</v>
      </c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customHeight="1" spans="2:34">
      <c r="B74" s="9">
        <f>IFERROR(SUM(D74:AH74)/COUNTIF(D74:AH74,"&gt;0"),0)</f>
        <v>0</v>
      </c>
      <c r="C74" s="12" t="e">
        <f>'Line Output'!#REF!</f>
        <v>#REF!</v>
      </c>
      <c r="D74" s="11" t="str">
        <f>IFERROR($C$73/SUMIFS('Job Number'!#REF!,'Job Number'!$A$2:$A$290,'Line Performance OK'!D$1,'Job Number'!$B$2:$B$290,'Line Performance OK'!$C74,'Job Number'!$E$2:$E$290,'Line Performance OK'!$A$73),"")</f>
        <v/>
      </c>
      <c r="E74" s="11" t="str">
        <f>IFERROR($C$73/SUMIFS('Job Number'!#REF!,'Job Number'!$A$2:$A$290,'Line Performance OK'!E$1,'Job Number'!$B$2:$B$290,'Line Performance OK'!$C74,'Job Number'!$E$2:$E$290,'Line Performance OK'!$A$73),"")</f>
        <v/>
      </c>
      <c r="F74" s="11" t="s">
        <v>167</v>
      </c>
      <c r="G74" s="11" t="str">
        <f>IFERROR($C$73/SUMIFS('Job Number'!#REF!,'Job Number'!$A$2:$A$290,'Line Performance OK'!G$1,'Job Number'!$B$2:$B$290,'Line Performance OK'!$C74,'Job Number'!$E$2:$E$290,'Line Performance OK'!$A$73),"")</f>
        <v/>
      </c>
      <c r="H74" s="11" t="str">
        <f>IFERROR($C$73/SUMIFS('Job Number'!#REF!,'Job Number'!$A$2:$A$290,'Line Performance OK'!H$1,'Job Number'!$B$2:$B$290,'Line Performance OK'!$C74,'Job Number'!$E$2:$E$290,'Line Performance OK'!$A$73),"")</f>
        <v/>
      </c>
      <c r="I74" s="11" t="str">
        <f>IFERROR($C$73/SUMIFS('Job Number'!#REF!,'Job Number'!$A$2:$A$290,'Line Performance OK'!I$1,'Job Number'!$B$2:$B$290,'Line Performance OK'!$C74,'Job Number'!$E$2:$E$290,'Line Performance OK'!$A$73),"")</f>
        <v/>
      </c>
      <c r="J74" s="11" t="str">
        <f>IFERROR($C$73/SUMIFS('Job Number'!#REF!,'Job Number'!$A$2:$A$290,'Line Performance OK'!J$1,'Job Number'!$B$2:$B$290,'Line Performance OK'!$C74,'Job Number'!$E$2:$E$290,'Line Performance OK'!$A$73),"")</f>
        <v/>
      </c>
      <c r="K74" s="11" t="str">
        <f>IFERROR($C$73/SUMIFS('Job Number'!#REF!,'Job Number'!$A$2:$A$290,'Line Performance OK'!K$1,'Job Number'!$B$2:$B$290,'Line Performance OK'!$C74,'Job Number'!$E$2:$E$290,'Line Performance OK'!$A$73),"")</f>
        <v/>
      </c>
      <c r="L74" s="11" t="str">
        <f>IFERROR($C$73/SUMIFS('Job Number'!#REF!,'Job Number'!$A$2:$A$290,'Line Performance OK'!L$1,'Job Number'!$B$2:$B$290,'Line Performance OK'!$C74,'Job Number'!$E$2:$E$290,'Line Performance OK'!$A$73),"")</f>
        <v/>
      </c>
      <c r="M74" s="11" t="str">
        <f>IFERROR($C$73/SUMIFS('Job Number'!#REF!,'Job Number'!$A$2:$A$290,'Line Performance OK'!M$1,'Job Number'!$B$2:$B$290,'Line Performance OK'!$C74,'Job Number'!$E$2:$E$290,'Line Performance OK'!$A$73),"")</f>
        <v/>
      </c>
      <c r="N74" s="11" t="str">
        <f>IFERROR($C$73/SUMIFS('Job Number'!#REF!,'Job Number'!$A$2:$A$290,'Line Performance OK'!N$1,'Job Number'!$B$2:$B$290,'Line Performance OK'!$C74,'Job Number'!$E$2:$E$290,'Line Performance OK'!$A$73),"")</f>
        <v/>
      </c>
      <c r="O74" s="11" t="str">
        <f>IFERROR($C$73/SUMIFS('Job Number'!#REF!,'Job Number'!$A$2:$A$290,'Line Performance OK'!O$1,'Job Number'!$B$2:$B$290,'Line Performance OK'!$C74,'Job Number'!$E$2:$E$290,'Line Performance OK'!$A$73),"")</f>
        <v/>
      </c>
      <c r="P74" s="11" t="str">
        <f>IFERROR($C$73/SUMIFS('Job Number'!#REF!,'Job Number'!$A$2:$A$290,'Line Performance OK'!P$1,'Job Number'!$B$2:$B$290,'Line Performance OK'!$C74,'Job Number'!$E$2:$E$290,'Line Performance OK'!$A$73),"")</f>
        <v/>
      </c>
      <c r="Q74" s="11" t="str">
        <f>IFERROR($C$73/SUMIFS('Job Number'!#REF!,'Job Number'!$A$2:$A$290,'Line Performance OK'!Q$1,'Job Number'!$B$2:$B$290,'Line Performance OK'!$C74,'Job Number'!$E$2:$E$290,'Line Performance OK'!$A$73),"")</f>
        <v/>
      </c>
      <c r="R74" s="11" t="str">
        <f>IFERROR($C$73/SUMIFS('Job Number'!#REF!,'Job Number'!$A$2:$A$290,'Line Performance OK'!R$1,'Job Number'!$B$2:$B$290,'Line Performance OK'!$C74,'Job Number'!$E$2:$E$290,'Line Performance OK'!$A$73),"")</f>
        <v/>
      </c>
      <c r="S74" s="11" t="str">
        <f>IFERROR($C$73/SUMIFS('Job Number'!#REF!,'Job Number'!$A$2:$A$290,'Line Performance OK'!S$1,'Job Number'!$B$2:$B$290,'Line Performance OK'!$C74,'Job Number'!$E$2:$E$290,'Line Performance OK'!$A$73),"")</f>
        <v/>
      </c>
      <c r="T74" s="11" t="str">
        <f>IFERROR($C$73/SUMIFS('Job Number'!#REF!,'Job Number'!$A$2:$A$290,'Line Performance OK'!T$1,'Job Number'!$B$2:$B$290,'Line Performance OK'!$C74,'Job Number'!$E$2:$E$290,'Line Performance OK'!$A$73),"")</f>
        <v/>
      </c>
      <c r="U74" s="11" t="str">
        <f>IFERROR($C$73/SUMIFS('Job Number'!#REF!,'Job Number'!$A$2:$A$290,'Line Performance OK'!U$1,'Job Number'!$B$2:$B$290,'Line Performance OK'!$C74,'Job Number'!$E$2:$E$290,'Line Performance OK'!$A$73),"")</f>
        <v/>
      </c>
      <c r="V74" s="11" t="str">
        <f>IFERROR($C$73/SUMIFS('Job Number'!#REF!,'Job Number'!$A$2:$A$290,'Line Performance OK'!V$1,'Job Number'!$B$2:$B$290,'Line Performance OK'!$C74,'Job Number'!$E$2:$E$290,'Line Performance OK'!$A$73),"")</f>
        <v/>
      </c>
      <c r="W74" s="11" t="str">
        <f>IFERROR($C$73/SUMIFS('Job Number'!#REF!,'Job Number'!$A$2:$A$290,'Line Performance OK'!W$1,'Job Number'!$B$2:$B$290,'Line Performance OK'!$C74,'Job Number'!$E$2:$E$290,'Line Performance OK'!$A$73),"")</f>
        <v/>
      </c>
      <c r="X74" s="11" t="str">
        <f>IFERROR($C$73/SUMIFS('Job Number'!#REF!,'Job Number'!$A$2:$A$290,'Line Performance OK'!X$1,'Job Number'!$B$2:$B$290,'Line Performance OK'!$C74,'Job Number'!$E$2:$E$290,'Line Performance OK'!$A$73),"")</f>
        <v/>
      </c>
      <c r="Y74" s="11" t="str">
        <f>IFERROR($C$73/SUMIFS('Job Number'!#REF!,'Job Number'!$A$2:$A$290,'Line Performance OK'!Y$1,'Job Number'!$B$2:$B$290,'Line Performance OK'!$C74,'Job Number'!$E$2:$E$290,'Line Performance OK'!$A$73),"")</f>
        <v/>
      </c>
      <c r="Z74" s="11" t="str">
        <f>IFERROR($C$73/SUMIFS('Job Number'!#REF!,'Job Number'!$A$2:$A$290,'Line Performance OK'!Z$1,'Job Number'!$B$2:$B$290,'Line Performance OK'!$C74,'Job Number'!$E$2:$E$290,'Line Performance OK'!$A$73),"")</f>
        <v/>
      </c>
      <c r="AA74" s="11" t="str">
        <f>IFERROR($C$73/SUMIFS('Job Number'!#REF!,'Job Number'!$A$2:$A$290,'Line Performance OK'!AA$1,'Job Number'!$B$2:$B$290,'Line Performance OK'!$C74,'Job Number'!$E$2:$E$290,'Line Performance OK'!$A$73),"")</f>
        <v/>
      </c>
      <c r="AB74" s="11" t="str">
        <f>IFERROR($C$73/SUMIFS('Job Number'!#REF!,'Job Number'!$A$2:$A$290,'Line Performance OK'!AB$1,'Job Number'!$B$2:$B$290,'Line Performance OK'!$C74,'Job Number'!$E$2:$E$290,'Line Performance OK'!$A$73),"")</f>
        <v/>
      </c>
      <c r="AC74" s="11" t="str">
        <f>IFERROR($C$73/SUMIFS('Job Number'!#REF!,'Job Number'!$A$2:$A$290,'Line Performance OK'!AC$1,'Job Number'!$B$2:$B$290,'Line Performance OK'!$C74,'Job Number'!$E$2:$E$290,'Line Performance OK'!$A$73),"")</f>
        <v/>
      </c>
      <c r="AD74" s="11" t="str">
        <f>IFERROR($C$73/SUMIFS('Job Number'!#REF!,'Job Number'!$A$2:$A$290,'Line Performance OK'!AD$1,'Job Number'!$B$2:$B$290,'Line Performance OK'!$C74,'Job Number'!$E$2:$E$290,'Line Performance OK'!$A$73),"")</f>
        <v/>
      </c>
      <c r="AE74" s="11" t="str">
        <f>IFERROR($C$73/SUMIFS('Job Number'!#REF!,'Job Number'!$A$2:$A$290,'Line Performance OK'!AE$1,'Job Number'!$B$2:$B$290,'Line Performance OK'!$C74,'Job Number'!$E$2:$E$290,'Line Performance OK'!$A$73),"")</f>
        <v/>
      </c>
      <c r="AF74" s="11" t="str">
        <f>IFERROR($C$73/SUMIFS('Job Number'!#REF!,'Job Number'!$A$2:$A$290,'Line Performance OK'!AF$1,'Job Number'!$B$2:$B$290,'Line Performance OK'!$C74,'Job Number'!$E$2:$E$290,'Line Performance OK'!$A$73),"")</f>
        <v/>
      </c>
      <c r="AG74" s="11" t="str">
        <f>IFERROR($C$73/SUMIFS('Job Number'!#REF!,'Job Number'!$A$2:$A$290,'Line Performance OK'!AG$1,'Job Number'!$B$2:$B$290,'Line Performance OK'!$C74,'Job Number'!$E$2:$E$290,'Line Performance OK'!$A$73),"")</f>
        <v/>
      </c>
      <c r="AH74" s="11" t="str">
        <f>IFERROR($C$73/SUMIFS('Job Number'!#REF!,'Job Number'!$A$2:$A$290,'Line Performance OK'!AH$1,'Job Number'!$B$2:$B$290,'Line Performance OK'!$C74,'Job Number'!$E$2:$E$290,'Line Performance OK'!$A$73),"")</f>
        <v/>
      </c>
    </row>
    <row r="75" ht="15.75" customHeight="1" spans="2:34">
      <c r="B75" s="9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ht="18" customHeight="1" spans="1:34">
      <c r="A76" s="5" t="e">
        <f>'Line Output'!#REF!</f>
        <v>#REF!</v>
      </c>
      <c r="B76" s="5" t="e">
        <f>'Line Output'!#REF!</f>
        <v>#REF!</v>
      </c>
      <c r="C76" s="13">
        <v>286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4.25" customHeight="1" spans="2:34">
      <c r="B77" s="9">
        <f>IFERROR(SUM(D77:AH77)/COUNTIF(D77:AH77,"&gt;0"),0)</f>
        <v>0.715</v>
      </c>
      <c r="C77" s="12" t="e">
        <f>'Line Output'!#REF!</f>
        <v>#REF!</v>
      </c>
      <c r="D77" s="11" t="str">
        <f>IFERROR($C$76/SUMIFS('Job Number'!#REF!,'Job Number'!$A$2:$A$290,'Line Performance OK'!D$1,'Job Number'!$B$2:$B$290,'Line Performance OK'!$C77,'Job Number'!$E$2:$E$290,'Line Performance OK'!$A$76),"")</f>
        <v/>
      </c>
      <c r="E77" s="11" t="str">
        <f>IFERROR($C$76/SUMIFS('Job Number'!#REF!,'Job Number'!$A$2:$A$290,'Line Performance OK'!E$1,'Job Number'!$B$2:$B$290,'Line Performance OK'!$C77,'Job Number'!$E$2:$E$290,'Line Performance OK'!$A$76),"")</f>
        <v/>
      </c>
      <c r="F77" s="11">
        <v>0.79</v>
      </c>
      <c r="G77" s="11">
        <v>0.64</v>
      </c>
      <c r="H77" s="11" t="str">
        <f>IFERROR($C$76/SUMIFS('Job Number'!#REF!,'Job Number'!$A$2:$A$290,'Line Performance OK'!H$1,'Job Number'!$B$2:$B$290,'Line Performance OK'!$C77,'Job Number'!$E$2:$E$290,'Line Performance OK'!$A$76),"")</f>
        <v/>
      </c>
      <c r="I77" s="11" t="str">
        <f>IFERROR($C$76/SUMIFS('Job Number'!#REF!,'Job Number'!$A$2:$A$290,'Line Performance OK'!I$1,'Job Number'!$B$2:$B$290,'Line Performance OK'!$C77,'Job Number'!$E$2:$E$290,'Line Performance OK'!$A$76),"")</f>
        <v/>
      </c>
      <c r="J77" s="11" t="str">
        <f>IFERROR($C$76/SUMIFS('Job Number'!#REF!,'Job Number'!$A$2:$A$290,'Line Performance OK'!J$1,'Job Number'!$B$2:$B$290,'Line Performance OK'!$C77,'Job Number'!$E$2:$E$290,'Line Performance OK'!$A$76),"")</f>
        <v/>
      </c>
      <c r="K77" s="11" t="str">
        <f>IFERROR($C$76/SUMIFS('Job Number'!#REF!,'Job Number'!$A$2:$A$290,'Line Performance OK'!K$1,'Job Number'!$B$2:$B$290,'Line Performance OK'!$C77,'Job Number'!$E$2:$E$290,'Line Performance OK'!$A$76),"")</f>
        <v/>
      </c>
      <c r="L77" s="11" t="str">
        <f>IFERROR($C$76/SUMIFS('Job Number'!#REF!,'Job Number'!$A$2:$A$290,'Line Performance OK'!L$1,'Job Number'!$B$2:$B$290,'Line Performance OK'!$C77,'Job Number'!$E$2:$E$290,'Line Performance OK'!$A$76),"")</f>
        <v/>
      </c>
      <c r="M77" s="11" t="str">
        <f>IFERROR($C$76/SUMIFS('Job Number'!#REF!,'Job Number'!$A$2:$A$290,'Line Performance OK'!M$1,'Job Number'!$B$2:$B$290,'Line Performance OK'!$C77,'Job Number'!$E$2:$E$290,'Line Performance OK'!$A$76),"")</f>
        <v/>
      </c>
      <c r="N77" s="11" t="str">
        <f>IFERROR($C$76/SUMIFS('Job Number'!#REF!,'Job Number'!$A$2:$A$290,'Line Performance OK'!N$1,'Job Number'!$B$2:$B$290,'Line Performance OK'!$C77,'Job Number'!$E$2:$E$290,'Line Performance OK'!$A$76),"")</f>
        <v/>
      </c>
      <c r="O77" s="11" t="str">
        <f>IFERROR($C$76/SUMIFS('Job Number'!#REF!,'Job Number'!$A$2:$A$290,'Line Performance OK'!O$1,'Job Number'!$B$2:$B$290,'Line Performance OK'!$C77,'Job Number'!$E$2:$E$290,'Line Performance OK'!$A$76),"")</f>
        <v/>
      </c>
      <c r="P77" s="11" t="str">
        <f>IFERROR($C$76/SUMIFS('Job Number'!#REF!,'Job Number'!$A$2:$A$290,'Line Performance OK'!P$1,'Job Number'!$B$2:$B$290,'Line Performance OK'!$C77,'Job Number'!$E$2:$E$290,'Line Performance OK'!$A$76),"")</f>
        <v/>
      </c>
      <c r="Q77" s="11" t="str">
        <f>IFERROR($C$76/SUMIFS('Job Number'!#REF!,'Job Number'!$A$2:$A$290,'Line Performance OK'!Q$1,'Job Number'!$B$2:$B$290,'Line Performance OK'!$C77,'Job Number'!$E$2:$E$290,'Line Performance OK'!$A$76),"")</f>
        <v/>
      </c>
      <c r="R77" s="11" t="str">
        <f>IFERROR($C$76/SUMIFS('Job Number'!#REF!,'Job Number'!$A$2:$A$290,'Line Performance OK'!R$1,'Job Number'!$B$2:$B$290,'Line Performance OK'!$C77,'Job Number'!$E$2:$E$290,'Line Performance OK'!$A$76),"")</f>
        <v/>
      </c>
      <c r="S77" s="11" t="str">
        <f>IFERROR($C$76/SUMIFS('Job Number'!#REF!,'Job Number'!$A$2:$A$290,'Line Performance OK'!S$1,'Job Number'!$B$2:$B$290,'Line Performance OK'!$C77,'Job Number'!$E$2:$E$290,'Line Performance OK'!$A$76),"")</f>
        <v/>
      </c>
      <c r="T77" s="11" t="str">
        <f>IFERROR($C$76/SUMIFS('Job Number'!#REF!,'Job Number'!$A$2:$A$290,'Line Performance OK'!T$1,'Job Number'!$B$2:$B$290,'Line Performance OK'!$C77,'Job Number'!$E$2:$E$290,'Line Performance OK'!$A$76),"")</f>
        <v/>
      </c>
      <c r="U77" s="11" t="str">
        <f>IFERROR($C$76/SUMIFS('Job Number'!#REF!,'Job Number'!$A$2:$A$290,'Line Performance OK'!U$1,'Job Number'!$B$2:$B$290,'Line Performance OK'!$C77,'Job Number'!$E$2:$E$290,'Line Performance OK'!$A$76),"")</f>
        <v/>
      </c>
      <c r="V77" s="11" t="str">
        <f>IFERROR($C$76/SUMIFS('Job Number'!#REF!,'Job Number'!$A$2:$A$290,'Line Performance OK'!V$1,'Job Number'!$B$2:$B$290,'Line Performance OK'!$C77,'Job Number'!$E$2:$E$290,'Line Performance OK'!$A$76),"")</f>
        <v/>
      </c>
      <c r="W77" s="11" t="str">
        <f>IFERROR($C$76/SUMIFS('Job Number'!#REF!,'Job Number'!$A$2:$A$290,'Line Performance OK'!W$1,'Job Number'!$B$2:$B$290,'Line Performance OK'!$C77,'Job Number'!$E$2:$E$290,'Line Performance OK'!$A$76),"")</f>
        <v/>
      </c>
      <c r="X77" s="11" t="str">
        <f>IFERROR($C$76/SUMIFS('Job Number'!#REF!,'Job Number'!$A$2:$A$290,'Line Performance OK'!X$1,'Job Number'!$B$2:$B$290,'Line Performance OK'!$C77,'Job Number'!$E$2:$E$290,'Line Performance OK'!$A$76),"")</f>
        <v/>
      </c>
      <c r="Y77" s="11" t="str">
        <f>IFERROR($C$76/SUMIFS('Job Number'!#REF!,'Job Number'!$A$2:$A$290,'Line Performance OK'!Y$1,'Job Number'!$B$2:$B$290,'Line Performance OK'!$C77,'Job Number'!$E$2:$E$290,'Line Performance OK'!$A$76),"")</f>
        <v/>
      </c>
      <c r="Z77" s="11" t="str">
        <f>IFERROR($C$76/SUMIFS('Job Number'!#REF!,'Job Number'!$A$2:$A$290,'Line Performance OK'!Z$1,'Job Number'!$B$2:$B$290,'Line Performance OK'!$C77,'Job Number'!$E$2:$E$290,'Line Performance OK'!$A$76),"")</f>
        <v/>
      </c>
      <c r="AA77" s="11" t="str">
        <f>IFERROR($C$76/SUMIFS('Job Number'!#REF!,'Job Number'!$A$2:$A$290,'Line Performance OK'!AA$1,'Job Number'!$B$2:$B$290,'Line Performance OK'!$C77,'Job Number'!$E$2:$E$290,'Line Performance OK'!$A$76),"")</f>
        <v/>
      </c>
      <c r="AB77" s="11" t="str">
        <f>IFERROR($C$76/SUMIFS('Job Number'!#REF!,'Job Number'!$A$2:$A$290,'Line Performance OK'!AB$1,'Job Number'!$B$2:$B$290,'Line Performance OK'!$C77,'Job Number'!$E$2:$E$290,'Line Performance OK'!$A$76),"")</f>
        <v/>
      </c>
      <c r="AC77" s="11" t="str">
        <f>IFERROR($C$76/SUMIFS('Job Number'!#REF!,'Job Number'!$A$2:$A$290,'Line Performance OK'!AC$1,'Job Number'!$B$2:$B$290,'Line Performance OK'!$C77,'Job Number'!$E$2:$E$290,'Line Performance OK'!$A$76),"")</f>
        <v/>
      </c>
      <c r="AD77" s="11" t="str">
        <f>IFERROR($C$76/SUMIFS('Job Number'!#REF!,'Job Number'!$A$2:$A$290,'Line Performance OK'!AD$1,'Job Number'!$B$2:$B$290,'Line Performance OK'!$C77,'Job Number'!$E$2:$E$290,'Line Performance OK'!$A$76),"")</f>
        <v/>
      </c>
      <c r="AE77" s="11" t="str">
        <f>IFERROR($C$76/SUMIFS('Job Number'!#REF!,'Job Number'!$A$2:$A$290,'Line Performance OK'!AE$1,'Job Number'!$B$2:$B$290,'Line Performance OK'!$C77,'Job Number'!$E$2:$E$290,'Line Performance OK'!$A$76),"")</f>
        <v/>
      </c>
      <c r="AF77" s="11" t="str">
        <f>IFERROR($C$76/SUMIFS('Job Number'!#REF!,'Job Number'!$A$2:$A$290,'Line Performance OK'!AF$1,'Job Number'!$B$2:$B$290,'Line Performance OK'!$C77,'Job Number'!$E$2:$E$290,'Line Performance OK'!$A$76),"")</f>
        <v/>
      </c>
      <c r="AG77" s="11" t="str">
        <f>IFERROR($C$76/SUMIFS('Job Number'!#REF!,'Job Number'!$A$2:$A$290,'Line Performance OK'!AG$1,'Job Number'!$B$2:$B$290,'Line Performance OK'!$C77,'Job Number'!$E$2:$E$290,'Line Performance OK'!$A$76),"")</f>
        <v/>
      </c>
      <c r="AH77" s="11" t="str">
        <f>IFERROR($C$76/SUMIFS('Job Number'!#REF!,'Job Number'!$A$2:$A$290,'Line Performance OK'!AH$1,'Job Number'!$B$2:$B$290,'Line Performance OK'!$C77,'Job Number'!$E$2:$E$290,'Line Performance OK'!$A$76),"")</f>
        <v/>
      </c>
    </row>
    <row r="78" ht="14.25" customHeight="1" spans="2:34">
      <c r="B78" s="9">
        <f>IFERROR(SUM(D78:AH78)/COUNTIF(D78:AH78,"&gt;0"),0)</f>
        <v>0.46</v>
      </c>
      <c r="C78" s="12" t="e">
        <f>'Line Output'!#REF!</f>
        <v>#REF!</v>
      </c>
      <c r="D78" s="11" t="str">
        <f>IFERROR($C$76/SUMIFS('Job Number'!#REF!,'Job Number'!$A$2:$A$290,'Line Performance OK'!D$1,'Job Number'!$B$2:$B$290,'Line Performance OK'!$C78,'Job Number'!$E$2:$E$290,'Line Performance OK'!$A$76),"")</f>
        <v/>
      </c>
      <c r="E78" s="11" t="str">
        <f>IFERROR($C$76/SUMIFS('Job Number'!#REF!,'Job Number'!$A$2:$A$290,'Line Performance OK'!E$1,'Job Number'!$B$2:$B$290,'Line Performance OK'!$C78,'Job Number'!$E$2:$E$290,'Line Performance OK'!$A$76),"")</f>
        <v/>
      </c>
      <c r="F78" s="11"/>
      <c r="G78" s="11"/>
      <c r="H78" s="11" t="str">
        <f>IFERROR($C$76/SUMIFS('Job Number'!#REF!,'Job Number'!$A$2:$A$290,'Line Performance OK'!H$1,'Job Number'!$B$2:$B$290,'Line Performance OK'!$C78,'Job Number'!$E$2:$E$290,'Line Performance OK'!$A$76),"")</f>
        <v/>
      </c>
      <c r="I78" s="11" t="str">
        <f>IFERROR($C$76/SUMIFS('Job Number'!#REF!,'Job Number'!$A$2:$A$290,'Line Performance OK'!I$1,'Job Number'!$B$2:$B$290,'Line Performance OK'!$C78,'Job Number'!$E$2:$E$290,'Line Performance OK'!$A$76),"")</f>
        <v/>
      </c>
      <c r="J78" s="11">
        <v>0.29</v>
      </c>
      <c r="K78" s="11" t="str">
        <f>IFERROR($C$76/SUMIFS('Job Number'!#REF!,'Job Number'!$A$2:$A$290,'Line Performance OK'!K$1,'Job Number'!$B$2:$B$290,'Line Performance OK'!$C78,'Job Number'!$E$2:$E$290,'Line Performance OK'!$A$76),"")</f>
        <v/>
      </c>
      <c r="L78" s="11" t="str">
        <f>IFERROR($C$76/SUMIFS('Job Number'!#REF!,'Job Number'!$A$2:$A$290,'Line Performance OK'!L$1,'Job Number'!$B$2:$B$290,'Line Performance OK'!$C78,'Job Number'!$E$2:$E$290,'Line Performance OK'!$A$76),"")</f>
        <v/>
      </c>
      <c r="M78" s="11">
        <v>0.63</v>
      </c>
      <c r="N78" s="11" t="str">
        <f>IFERROR($C$76/SUMIFS('Job Number'!#REF!,'Job Number'!$A$2:$A$290,'Line Performance OK'!N$1,'Job Number'!$B$2:$B$290,'Line Performance OK'!$C78,'Job Number'!$E$2:$E$290,'Line Performance OK'!$A$76),"")</f>
        <v/>
      </c>
      <c r="O78" s="11" t="str">
        <f>IFERROR($C$76/SUMIFS('Job Number'!#REF!,'Job Number'!$A$2:$A$290,'Line Performance OK'!O$1,'Job Number'!$B$2:$B$290,'Line Performance OK'!$C78,'Job Number'!$E$2:$E$290,'Line Performance OK'!$A$76),"")</f>
        <v/>
      </c>
      <c r="P78" s="11" t="str">
        <f>IFERROR($C$76/SUMIFS('Job Number'!#REF!,'Job Number'!$A$2:$A$290,'Line Performance OK'!P$1,'Job Number'!$B$2:$B$290,'Line Performance OK'!$C78,'Job Number'!$E$2:$E$290,'Line Performance OK'!$A$76),"")</f>
        <v/>
      </c>
      <c r="Q78" s="11" t="str">
        <f>IFERROR($C$76/SUMIFS('Job Number'!#REF!,'Job Number'!$A$2:$A$290,'Line Performance OK'!Q$1,'Job Number'!$B$2:$B$290,'Line Performance OK'!$C78,'Job Number'!$E$2:$E$290,'Line Performance OK'!$A$76),"")</f>
        <v/>
      </c>
      <c r="R78" s="11" t="str">
        <f>IFERROR($C$76/SUMIFS('Job Number'!#REF!,'Job Number'!$A$2:$A$290,'Line Performance OK'!R$1,'Job Number'!$B$2:$B$290,'Line Performance OK'!$C78,'Job Number'!$E$2:$E$290,'Line Performance OK'!$A$76),"")</f>
        <v/>
      </c>
      <c r="S78" s="11" t="str">
        <f>IFERROR($C$76/SUMIFS('Job Number'!#REF!,'Job Number'!$A$2:$A$290,'Line Performance OK'!S$1,'Job Number'!$B$2:$B$290,'Line Performance OK'!$C78,'Job Number'!$E$2:$E$290,'Line Performance OK'!$A$76),"")</f>
        <v/>
      </c>
      <c r="T78" s="11" t="str">
        <f>IFERROR($C$76/SUMIFS('Job Number'!#REF!,'Job Number'!$A$2:$A$290,'Line Performance OK'!T$1,'Job Number'!$B$2:$B$290,'Line Performance OK'!$C78,'Job Number'!$E$2:$E$290,'Line Performance OK'!$A$76),"")</f>
        <v/>
      </c>
      <c r="U78" s="11" t="str">
        <f>IFERROR($C$76/SUMIFS('Job Number'!#REF!,'Job Number'!$A$2:$A$290,'Line Performance OK'!U$1,'Job Number'!$B$2:$B$290,'Line Performance OK'!$C78,'Job Number'!$E$2:$E$290,'Line Performance OK'!$A$76),"")</f>
        <v/>
      </c>
      <c r="V78" s="11" t="str">
        <f>IFERROR($C$76/SUMIFS('Job Number'!#REF!,'Job Number'!$A$2:$A$290,'Line Performance OK'!V$1,'Job Number'!$B$2:$B$290,'Line Performance OK'!$C78,'Job Number'!$E$2:$E$290,'Line Performance OK'!$A$76),"")</f>
        <v/>
      </c>
      <c r="W78" s="11" t="str">
        <f>IFERROR($C$76/SUMIFS('Job Number'!#REF!,'Job Number'!$A$2:$A$290,'Line Performance OK'!W$1,'Job Number'!$B$2:$B$290,'Line Performance OK'!$C78,'Job Number'!$E$2:$E$290,'Line Performance OK'!$A$76),"")</f>
        <v/>
      </c>
      <c r="X78" s="11" t="str">
        <f>IFERROR($C$76/SUMIFS('Job Number'!#REF!,'Job Number'!$A$2:$A$290,'Line Performance OK'!X$1,'Job Number'!$B$2:$B$290,'Line Performance OK'!$C78,'Job Number'!$E$2:$E$290,'Line Performance OK'!$A$76),"")</f>
        <v/>
      </c>
      <c r="Y78" s="11" t="str">
        <f>IFERROR($C$76/SUMIFS('Job Number'!#REF!,'Job Number'!$A$2:$A$290,'Line Performance OK'!Y$1,'Job Number'!$B$2:$B$290,'Line Performance OK'!$C78,'Job Number'!$E$2:$E$290,'Line Performance OK'!$A$76),"")</f>
        <v/>
      </c>
      <c r="Z78" s="11" t="str">
        <f>IFERROR($C$76/SUMIFS('Job Number'!#REF!,'Job Number'!$A$2:$A$290,'Line Performance OK'!Z$1,'Job Number'!$B$2:$B$290,'Line Performance OK'!$C78,'Job Number'!$E$2:$E$290,'Line Performance OK'!$A$76),"")</f>
        <v/>
      </c>
      <c r="AA78" s="11" t="str">
        <f>IFERROR($C$76/SUMIFS('Job Number'!#REF!,'Job Number'!$A$2:$A$290,'Line Performance OK'!AA$1,'Job Number'!$B$2:$B$290,'Line Performance OK'!$C78,'Job Number'!$E$2:$E$290,'Line Performance OK'!$A$76),"")</f>
        <v/>
      </c>
      <c r="AB78" s="11" t="str">
        <f>IFERROR($C$76/SUMIFS('Job Number'!#REF!,'Job Number'!$A$2:$A$290,'Line Performance OK'!AB$1,'Job Number'!$B$2:$B$290,'Line Performance OK'!$C78,'Job Number'!$E$2:$E$290,'Line Performance OK'!$A$76),"")</f>
        <v/>
      </c>
      <c r="AC78" s="11" t="str">
        <f>IFERROR($C$76/SUMIFS('Job Number'!#REF!,'Job Number'!$A$2:$A$290,'Line Performance OK'!AC$1,'Job Number'!$B$2:$B$290,'Line Performance OK'!$C78,'Job Number'!$E$2:$E$290,'Line Performance OK'!$A$76),"")</f>
        <v/>
      </c>
      <c r="AD78" s="11" t="str">
        <f>IFERROR($C$76/SUMIFS('Job Number'!#REF!,'Job Number'!$A$2:$A$290,'Line Performance OK'!AD$1,'Job Number'!$B$2:$B$290,'Line Performance OK'!$C78,'Job Number'!$E$2:$E$290,'Line Performance OK'!$A$76),"")</f>
        <v/>
      </c>
      <c r="AE78" s="11" t="str">
        <f>IFERROR($C$76/SUMIFS('Job Number'!#REF!,'Job Number'!$A$2:$A$290,'Line Performance OK'!AE$1,'Job Number'!$B$2:$B$290,'Line Performance OK'!$C78,'Job Number'!$E$2:$E$290,'Line Performance OK'!$A$76),"")</f>
        <v/>
      </c>
      <c r="AF78" s="11" t="str">
        <f>IFERROR($C$76/SUMIFS('Job Number'!#REF!,'Job Number'!$A$2:$A$290,'Line Performance OK'!AF$1,'Job Number'!$B$2:$B$290,'Line Performance OK'!$C78,'Job Number'!$E$2:$E$290,'Line Performance OK'!$A$76),"")</f>
        <v/>
      </c>
      <c r="AG78" s="11" t="str">
        <f>IFERROR($C$76/SUMIFS('Job Number'!#REF!,'Job Number'!$A$2:$A$290,'Line Performance OK'!AG$1,'Job Number'!$B$2:$B$290,'Line Performance OK'!$C78,'Job Number'!$E$2:$E$290,'Line Performance OK'!$A$76),"")</f>
        <v/>
      </c>
      <c r="AH78" s="11" t="str">
        <f>IFERROR($C$76/SUMIFS('Job Number'!#REF!,'Job Number'!$A$2:$A$290,'Line Performance OK'!AH$1,'Job Number'!$B$2:$B$290,'Line Performance OK'!$C78,'Job Number'!$E$2:$E$290,'Line Performance OK'!$A$76),"")</f>
        <v/>
      </c>
    </row>
    <row r="79" ht="14.25" customHeight="1" spans="2:34">
      <c r="B79" s="9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ht="18" customHeight="1" spans="1:34">
      <c r="A80" s="5" t="e">
        <f>'Line Output'!#REF!</f>
        <v>#REF!</v>
      </c>
      <c r="B80" s="5" t="e">
        <f>'Line Output'!#REF!</f>
        <v>#REF!</v>
      </c>
      <c r="C80" s="13">
        <v>300</v>
      </c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customHeight="1" spans="2:34">
      <c r="B81" s="9">
        <f>IFERROR(SUM(D81:AH81)/COUNTIF(D81:AH81,"&gt;0"),0)</f>
        <v>0</v>
      </c>
      <c r="C81" s="12" t="e">
        <f>'Line Output'!#REF!</f>
        <v>#REF!</v>
      </c>
      <c r="D81" s="11" t="str">
        <f>IFERROR($C$80/SUMIFS('Job Number'!#REF!,'Job Number'!$A$2:$A$290,'Line Performance OK'!D$1,'Job Number'!$B$2:$B$290,'Line Performance OK'!$C81,'Job Number'!$E$2:$E$290,'Line Performance OK'!$A$80),"")</f>
        <v/>
      </c>
      <c r="E81" s="11" t="str">
        <f>IFERROR($C$80/SUMIFS('Job Number'!#REF!,'Job Number'!$A$2:$A$290,'Line Performance OK'!E$1,'Job Number'!$B$2:$B$290,'Line Performance OK'!$C81,'Job Number'!$E$2:$E$290,'Line Performance OK'!$A$80),"")</f>
        <v/>
      </c>
      <c r="F81" s="11" t="str">
        <f>IFERROR($C$80/SUMIFS('Job Number'!#REF!,'Job Number'!$A$2:$A$290,'Line Performance OK'!F$1,'Job Number'!$B$2:$B$290,'Line Performance OK'!$C81,'Job Number'!$E$2:$E$290,'Line Performance OK'!$A$80),"")</f>
        <v/>
      </c>
      <c r="G81" s="11" t="str">
        <f>IFERROR($C$80/SUMIFS('Job Number'!#REF!,'Job Number'!$A$2:$A$290,'Line Performance OK'!G$1,'Job Number'!$B$2:$B$290,'Line Performance OK'!$C81,'Job Number'!$E$2:$E$290,'Line Performance OK'!$A$80),"")</f>
        <v/>
      </c>
      <c r="H81" s="11" t="str">
        <f>IFERROR($C$80/SUMIFS('Job Number'!#REF!,'Job Number'!$A$2:$A$290,'Line Performance OK'!H$1,'Job Number'!$B$2:$B$290,'Line Performance OK'!$C81,'Job Number'!$E$2:$E$290,'Line Performance OK'!$A$80),"")</f>
        <v/>
      </c>
      <c r="I81" s="11" t="str">
        <f>IFERROR($C$80/SUMIFS('Job Number'!#REF!,'Job Number'!$A$2:$A$290,'Line Performance OK'!I$1,'Job Number'!$B$2:$B$290,'Line Performance OK'!$C81,'Job Number'!$E$2:$E$290,'Line Performance OK'!$A$80),"")</f>
        <v/>
      </c>
      <c r="J81" s="11" t="str">
        <f>IFERROR($C$80/SUMIFS('Job Number'!#REF!,'Job Number'!$A$2:$A$290,'Line Performance OK'!J$1,'Job Number'!$B$2:$B$290,'Line Performance OK'!$C81,'Job Number'!$E$2:$E$290,'Line Performance OK'!$A$80),"")</f>
        <v/>
      </c>
      <c r="K81" s="11" t="str">
        <f>IFERROR($C$80/SUMIFS('Job Number'!#REF!,'Job Number'!$A$2:$A$290,'Line Performance OK'!K$1,'Job Number'!$B$2:$B$290,'Line Performance OK'!$C81,'Job Number'!$E$2:$E$290,'Line Performance OK'!$A$80),"")</f>
        <v/>
      </c>
      <c r="L81" s="11" t="str">
        <f>IFERROR($C$80/SUMIFS('Job Number'!#REF!,'Job Number'!$A$2:$A$290,'Line Performance OK'!L$1,'Job Number'!$B$2:$B$290,'Line Performance OK'!$C81,'Job Number'!$E$2:$E$290,'Line Performance OK'!$A$80),"")</f>
        <v/>
      </c>
      <c r="M81" s="11" t="str">
        <f>IFERROR($C$80/SUMIFS('Job Number'!#REF!,'Job Number'!$A$2:$A$290,'Line Performance OK'!M$1,'Job Number'!$B$2:$B$290,'Line Performance OK'!$C81,'Job Number'!$E$2:$E$290,'Line Performance OK'!$A$80),"")</f>
        <v/>
      </c>
      <c r="N81" s="11" t="str">
        <f>IFERROR($C$80/SUMIFS('Job Number'!#REF!,'Job Number'!$A$2:$A$290,'Line Performance OK'!N$1,'Job Number'!$B$2:$B$290,'Line Performance OK'!$C81,'Job Number'!$E$2:$E$290,'Line Performance OK'!$A$80),"")</f>
        <v/>
      </c>
      <c r="O81" s="11" t="str">
        <f>IFERROR($C$80/SUMIFS('Job Number'!#REF!,'Job Number'!$A$2:$A$290,'Line Performance OK'!O$1,'Job Number'!$B$2:$B$290,'Line Performance OK'!$C81,'Job Number'!$E$2:$E$290,'Line Performance OK'!$A$80),"")</f>
        <v/>
      </c>
      <c r="P81" s="11" t="str">
        <f>IFERROR($C$80/SUMIFS('Job Number'!#REF!,'Job Number'!$A$2:$A$290,'Line Performance OK'!P$1,'Job Number'!$B$2:$B$290,'Line Performance OK'!$C81,'Job Number'!$E$2:$E$290,'Line Performance OK'!$A$80),"")</f>
        <v/>
      </c>
      <c r="Q81" s="11" t="str">
        <f>IFERROR($C$80/SUMIFS('Job Number'!#REF!,'Job Number'!$A$2:$A$290,'Line Performance OK'!Q$1,'Job Number'!$B$2:$B$290,'Line Performance OK'!$C81,'Job Number'!$E$2:$E$290,'Line Performance OK'!$A$80),"")</f>
        <v/>
      </c>
      <c r="R81" s="11" t="str">
        <f>IFERROR($C$80/SUMIFS('Job Number'!#REF!,'Job Number'!$A$2:$A$290,'Line Performance OK'!R$1,'Job Number'!$B$2:$B$290,'Line Performance OK'!$C81,'Job Number'!$E$2:$E$290,'Line Performance OK'!$A$80),"")</f>
        <v/>
      </c>
      <c r="S81" s="11" t="str">
        <f>IFERROR($C$80/SUMIFS('Job Number'!#REF!,'Job Number'!$A$2:$A$290,'Line Performance OK'!S$1,'Job Number'!$B$2:$B$290,'Line Performance OK'!$C81,'Job Number'!$E$2:$E$290,'Line Performance OK'!$A$80),"")</f>
        <v/>
      </c>
      <c r="T81" s="11" t="str">
        <f>IFERROR($C$80/SUMIFS('Job Number'!#REF!,'Job Number'!$A$2:$A$290,'Line Performance OK'!T$1,'Job Number'!$B$2:$B$290,'Line Performance OK'!$C81,'Job Number'!$E$2:$E$290,'Line Performance OK'!$A$80),"")</f>
        <v/>
      </c>
      <c r="U81" s="11" t="str">
        <f>IFERROR($C$80/SUMIFS('Job Number'!#REF!,'Job Number'!$A$2:$A$290,'Line Performance OK'!U$1,'Job Number'!$B$2:$B$290,'Line Performance OK'!$C81,'Job Number'!$E$2:$E$290,'Line Performance OK'!$A$80),"")</f>
        <v/>
      </c>
      <c r="V81" s="11" t="str">
        <f>IFERROR($C$80/SUMIFS('Job Number'!#REF!,'Job Number'!$A$2:$A$290,'Line Performance OK'!V$1,'Job Number'!$B$2:$B$290,'Line Performance OK'!$C81,'Job Number'!$E$2:$E$290,'Line Performance OK'!$A$80),"")</f>
        <v/>
      </c>
      <c r="W81" s="11" t="str">
        <f>IFERROR($C$80/SUMIFS('Job Number'!#REF!,'Job Number'!$A$2:$A$290,'Line Performance OK'!W$1,'Job Number'!$B$2:$B$290,'Line Performance OK'!$C81,'Job Number'!$E$2:$E$290,'Line Performance OK'!$A$80),"")</f>
        <v/>
      </c>
      <c r="X81" s="11" t="str">
        <f>IFERROR($C$80/SUMIFS('Job Number'!#REF!,'Job Number'!$A$2:$A$290,'Line Performance OK'!X$1,'Job Number'!$B$2:$B$290,'Line Performance OK'!$C81,'Job Number'!$E$2:$E$290,'Line Performance OK'!$A$80),"")</f>
        <v/>
      </c>
      <c r="Y81" s="11" t="str">
        <f>IFERROR($C$80/SUMIFS('Job Number'!#REF!,'Job Number'!$A$2:$A$290,'Line Performance OK'!Y$1,'Job Number'!$B$2:$B$290,'Line Performance OK'!$C81,'Job Number'!$E$2:$E$290,'Line Performance OK'!$A$80),"")</f>
        <v/>
      </c>
      <c r="Z81" s="11" t="str">
        <f>IFERROR($C$80/SUMIFS('Job Number'!#REF!,'Job Number'!$A$2:$A$290,'Line Performance OK'!Z$1,'Job Number'!$B$2:$B$290,'Line Performance OK'!$C81,'Job Number'!$E$2:$E$290,'Line Performance OK'!$A$80),"")</f>
        <v/>
      </c>
      <c r="AA81" s="11" t="str">
        <f>IFERROR($C$80/SUMIFS('Job Number'!#REF!,'Job Number'!$A$2:$A$290,'Line Performance OK'!AA$1,'Job Number'!$B$2:$B$290,'Line Performance OK'!$C81,'Job Number'!$E$2:$E$290,'Line Performance OK'!$A$80),"")</f>
        <v/>
      </c>
      <c r="AB81" s="11" t="str">
        <f>IFERROR($C$80/SUMIFS('Job Number'!#REF!,'Job Number'!$A$2:$A$290,'Line Performance OK'!AB$1,'Job Number'!$B$2:$B$290,'Line Performance OK'!$C81,'Job Number'!$E$2:$E$290,'Line Performance OK'!$A$80),"")</f>
        <v/>
      </c>
      <c r="AC81" s="11" t="str">
        <f>IFERROR($C$80/SUMIFS('Job Number'!#REF!,'Job Number'!$A$2:$A$290,'Line Performance OK'!AC$1,'Job Number'!$B$2:$B$290,'Line Performance OK'!$C81,'Job Number'!$E$2:$E$290,'Line Performance OK'!$A$80),"")</f>
        <v/>
      </c>
      <c r="AD81" s="11" t="str">
        <f>IFERROR($C$80/SUMIFS('Job Number'!#REF!,'Job Number'!$A$2:$A$290,'Line Performance OK'!AD$1,'Job Number'!$B$2:$B$290,'Line Performance OK'!$C81,'Job Number'!$E$2:$E$290,'Line Performance OK'!$A$80),"")</f>
        <v/>
      </c>
      <c r="AE81" s="11" t="str">
        <f>IFERROR($C$80/SUMIFS('Job Number'!#REF!,'Job Number'!$A$2:$A$290,'Line Performance OK'!AE$1,'Job Number'!$B$2:$B$290,'Line Performance OK'!$C81,'Job Number'!$E$2:$E$290,'Line Performance OK'!$A$80),"")</f>
        <v/>
      </c>
      <c r="AF81" s="11" t="str">
        <f>IFERROR($C$80/SUMIFS('Job Number'!#REF!,'Job Number'!$A$2:$A$290,'Line Performance OK'!AF$1,'Job Number'!$B$2:$B$290,'Line Performance OK'!$C81,'Job Number'!$E$2:$E$290,'Line Performance OK'!$A$80),"")</f>
        <v/>
      </c>
      <c r="AG81" s="11" t="str">
        <f>IFERROR($C$80/SUMIFS('Job Number'!#REF!,'Job Number'!$A$2:$A$290,'Line Performance OK'!AG$1,'Job Number'!$B$2:$B$290,'Line Performance OK'!$C81,'Job Number'!$E$2:$E$290,'Line Performance OK'!$A$80),"")</f>
        <v/>
      </c>
      <c r="AH81" s="11" t="str">
        <f>IFERROR($C$80/SUMIFS('Job Number'!#REF!,'Job Number'!$A$2:$A$290,'Line Performance OK'!AH$1,'Job Number'!$B$2:$B$290,'Line Performance OK'!$C81,'Job Number'!$E$2:$E$290,'Line Performance OK'!$A$80),"")</f>
        <v/>
      </c>
    </row>
    <row r="82" ht="14.25" customHeight="1" spans="2:34">
      <c r="B82" s="9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ht="18" customHeight="1" spans="1:34">
      <c r="A83" s="14" t="e">
        <f>'Line Output'!#REF!</f>
        <v>#REF!</v>
      </c>
      <c r="B83" s="14" t="e">
        <f>'Line Output'!#REF!</f>
        <v>#REF!</v>
      </c>
      <c r="C83" s="15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customHeight="1" spans="1:34">
      <c r="A84" s="16"/>
      <c r="B84" s="17">
        <f>IFERROR(SUM(D84:AH84)/COUNTIF(D84:AH84,"&gt;0"),0)</f>
        <v>0</v>
      </c>
      <c r="C84" s="18" t="e">
        <f>'Line Output'!#REF!</f>
        <v>#REF!</v>
      </c>
      <c r="D84" s="11" t="str">
        <f>IFERROR($C$83/SUMIFS('Job Number'!#REF!,'Job Number'!$A$2:$A$290,'Line Performance OK'!D$1,'Job Number'!$B$2:$B$290,'Line Performance OK'!$C84,'Job Number'!$E$2:$E$290,'Line Performance OK'!$A$83),"")</f>
        <v/>
      </c>
      <c r="E84" s="11" t="str">
        <f>IFERROR($C$83/SUMIFS('Job Number'!#REF!,'Job Number'!$A$2:$A$290,'Line Performance OK'!E$1,'Job Number'!$B$2:$B$290,'Line Performance OK'!$C84,'Job Number'!$E$2:$E$290,'Line Performance OK'!$A$83),"")</f>
        <v/>
      </c>
      <c r="F84" s="11" t="str">
        <f>IFERROR($C$83/SUMIFS('Job Number'!#REF!,'Job Number'!$A$2:$A$290,'Line Performance OK'!F$1,'Job Number'!$B$2:$B$290,'Line Performance OK'!$C84,'Job Number'!$E$2:$E$290,'Line Performance OK'!$A$83),"")</f>
        <v/>
      </c>
      <c r="G84" s="11" t="str">
        <f>IFERROR($C$83/SUMIFS('Job Number'!#REF!,'Job Number'!$A$2:$A$290,'Line Performance OK'!G$1,'Job Number'!$B$2:$B$290,'Line Performance OK'!$C84,'Job Number'!$E$2:$E$290,'Line Performance OK'!$A$83),"")</f>
        <v/>
      </c>
      <c r="H84" s="11" t="str">
        <f>IFERROR($C$83/SUMIFS('Job Number'!#REF!,'Job Number'!$A$2:$A$290,'Line Performance OK'!H$1,'Job Number'!$B$2:$B$290,'Line Performance OK'!$C84,'Job Number'!$E$2:$E$290,'Line Performance OK'!$A$83),"")</f>
        <v/>
      </c>
      <c r="I84" s="11" t="str">
        <f>IFERROR($C$83/SUMIFS('Job Number'!#REF!,'Job Number'!$A$2:$A$290,'Line Performance OK'!I$1,'Job Number'!$B$2:$B$290,'Line Performance OK'!$C84,'Job Number'!$E$2:$E$290,'Line Performance OK'!$A$83),"")</f>
        <v/>
      </c>
      <c r="J84" s="11" t="str">
        <f>IFERROR($C$83/SUMIFS('Job Number'!#REF!,'Job Number'!$A$2:$A$290,'Line Performance OK'!J$1,'Job Number'!$B$2:$B$290,'Line Performance OK'!$C84,'Job Number'!$E$2:$E$290,'Line Performance OK'!$A$83),"")</f>
        <v/>
      </c>
      <c r="K84" s="11" t="str">
        <f>IFERROR($C$83/SUMIFS('Job Number'!#REF!,'Job Number'!$A$2:$A$290,'Line Performance OK'!K$1,'Job Number'!$B$2:$B$290,'Line Performance OK'!$C84,'Job Number'!$E$2:$E$290,'Line Performance OK'!$A$83),"")</f>
        <v/>
      </c>
      <c r="L84" s="24" t="str">
        <f>IFERROR($C$83/SUMIFS('Job Number'!#REF!,'Job Number'!$A$2:$A$290,'Line Performance OK'!L$1,'Job Number'!$B$2:$B$290,'Line Performance OK'!$C84,'Job Number'!$E$2:$E$290,'Line Performance OK'!$A$83),"")</f>
        <v/>
      </c>
      <c r="M84" s="24" t="str">
        <f>IFERROR($C$83/SUMIFS('Job Number'!#REF!,'Job Number'!$A$2:$A$290,'Line Performance OK'!M$1,'Job Number'!$B$2:$B$290,'Line Performance OK'!$C84,'Job Number'!$E$2:$E$290,'Line Performance OK'!$A$83),"")</f>
        <v/>
      </c>
      <c r="N84" s="11" t="str">
        <f>IFERROR($C$83/SUMIFS('Job Number'!#REF!,'Job Number'!$A$2:$A$290,'Line Performance OK'!N$1,'Job Number'!$B$2:$B$290,'Line Performance OK'!$C84,'Job Number'!$E$2:$E$290,'Line Performance OK'!$A$83),"")</f>
        <v/>
      </c>
      <c r="O84" s="11" t="str">
        <f>IFERROR($C$83/SUMIFS('Job Number'!#REF!,'Job Number'!$A$2:$A$290,'Line Performance OK'!O$1,'Job Number'!$B$2:$B$290,'Line Performance OK'!$C84,'Job Number'!$E$2:$E$290,'Line Performance OK'!$A$83),"")</f>
        <v/>
      </c>
      <c r="P84" s="11" t="str">
        <f>IFERROR($C$83/SUMIFS('Job Number'!#REF!,'Job Number'!$A$2:$A$290,'Line Performance OK'!P$1,'Job Number'!$B$2:$B$290,'Line Performance OK'!$C84,'Job Number'!$E$2:$E$290,'Line Performance OK'!$A$83),"")</f>
        <v/>
      </c>
      <c r="Q84" s="11" t="str">
        <f>IFERROR($C$83/SUMIFS('Job Number'!#REF!,'Job Number'!$A$2:$A$290,'Line Performance OK'!Q$1,'Job Number'!$B$2:$B$290,'Line Performance OK'!$C84,'Job Number'!$E$2:$E$290,'Line Performance OK'!$A$83),"")</f>
        <v/>
      </c>
      <c r="R84" s="11" t="str">
        <f>IFERROR($C$83/SUMIFS('Job Number'!#REF!,'Job Number'!$A$2:$A$290,'Line Performance OK'!R$1,'Job Number'!$B$2:$B$290,'Line Performance OK'!$C84,'Job Number'!$E$2:$E$290,'Line Performance OK'!$A$83),"")</f>
        <v/>
      </c>
      <c r="S84" s="11" t="str">
        <f>IFERROR($C$83/SUMIFS('Job Number'!#REF!,'Job Number'!$A$2:$A$290,'Line Performance OK'!S$1,'Job Number'!$B$2:$B$290,'Line Performance OK'!$C84,'Job Number'!$E$2:$E$290,'Line Performance OK'!$A$83),"")</f>
        <v/>
      </c>
      <c r="T84" s="11" t="str">
        <f>IFERROR($C$83/SUMIFS('Job Number'!#REF!,'Job Number'!$A$2:$A$290,'Line Performance OK'!T$1,'Job Number'!$B$2:$B$290,'Line Performance OK'!$C84,'Job Number'!$E$2:$E$290,'Line Performance OK'!$A$83),"")</f>
        <v/>
      </c>
      <c r="U84" s="11" t="str">
        <f>IFERROR($C$83/SUMIFS('Job Number'!#REF!,'Job Number'!$A$2:$A$290,'Line Performance OK'!U$1,'Job Number'!$B$2:$B$290,'Line Performance OK'!$C84,'Job Number'!$E$2:$E$290,'Line Performance OK'!$A$83),"")</f>
        <v/>
      </c>
      <c r="V84" s="11" t="str">
        <f>IFERROR($C$83/SUMIFS('Job Number'!#REF!,'Job Number'!$A$2:$A$290,'Line Performance OK'!V$1,'Job Number'!$B$2:$B$290,'Line Performance OK'!$C84,'Job Number'!$E$2:$E$290,'Line Performance OK'!$A$83),"")</f>
        <v/>
      </c>
      <c r="W84" s="11" t="str">
        <f>IFERROR($C$83/SUMIFS('Job Number'!#REF!,'Job Number'!$A$2:$A$290,'Line Performance OK'!W$1,'Job Number'!$B$2:$B$290,'Line Performance OK'!$C84,'Job Number'!$E$2:$E$290,'Line Performance OK'!$A$83),"")</f>
        <v/>
      </c>
      <c r="X84" s="11" t="str">
        <f>IFERROR($C$83/SUMIFS('Job Number'!#REF!,'Job Number'!$A$2:$A$290,'Line Performance OK'!X$1,'Job Number'!$B$2:$B$290,'Line Performance OK'!$C84,'Job Number'!$E$2:$E$290,'Line Performance OK'!$A$83),"")</f>
        <v/>
      </c>
      <c r="Y84" s="11" t="str">
        <f>IFERROR($C$83/SUMIFS('Job Number'!#REF!,'Job Number'!$A$2:$A$290,'Line Performance OK'!Y$1,'Job Number'!$B$2:$B$290,'Line Performance OK'!$C84,'Job Number'!$E$2:$E$290,'Line Performance OK'!$A$83),"")</f>
        <v/>
      </c>
      <c r="Z84" s="11" t="str">
        <f>IFERROR($C$83/SUMIFS('Job Number'!#REF!,'Job Number'!$A$2:$A$290,'Line Performance OK'!Z$1,'Job Number'!$B$2:$B$290,'Line Performance OK'!$C84,'Job Number'!$E$2:$E$290,'Line Performance OK'!$A$83),"")</f>
        <v/>
      </c>
      <c r="AA84" s="11" t="str">
        <f>IFERROR($C$83/SUMIFS('Job Number'!#REF!,'Job Number'!$A$2:$A$290,'Line Performance OK'!AA$1,'Job Number'!$B$2:$B$290,'Line Performance OK'!$C84,'Job Number'!$E$2:$E$290,'Line Performance OK'!$A$83),"")</f>
        <v/>
      </c>
      <c r="AB84" s="11" t="str">
        <f>IFERROR($C$83/SUMIFS('Job Number'!#REF!,'Job Number'!$A$2:$A$290,'Line Performance OK'!AB$1,'Job Number'!$B$2:$B$290,'Line Performance OK'!$C84,'Job Number'!$E$2:$E$290,'Line Performance OK'!$A$83),"")</f>
        <v/>
      </c>
      <c r="AC84" s="11" t="str">
        <f>IFERROR($C$83/SUMIFS('Job Number'!#REF!,'Job Number'!$A$2:$A$290,'Line Performance OK'!AC$1,'Job Number'!$B$2:$B$290,'Line Performance OK'!$C84,'Job Number'!$E$2:$E$290,'Line Performance OK'!$A$83),"")</f>
        <v/>
      </c>
      <c r="AD84" s="11" t="str">
        <f>IFERROR($C$83/SUMIFS('Job Number'!#REF!,'Job Number'!$A$2:$A$290,'Line Performance OK'!AD$1,'Job Number'!$B$2:$B$290,'Line Performance OK'!$C84,'Job Number'!$E$2:$E$290,'Line Performance OK'!$A$83),"")</f>
        <v/>
      </c>
      <c r="AE84" s="11" t="str">
        <f>IFERROR($C$83/SUMIFS('Job Number'!#REF!,'Job Number'!$A$2:$A$290,'Line Performance OK'!AE$1,'Job Number'!$B$2:$B$290,'Line Performance OK'!$C84,'Job Number'!$E$2:$E$290,'Line Performance OK'!$A$83),"")</f>
        <v/>
      </c>
      <c r="AF84" s="11" t="str">
        <f>IFERROR($C$83/SUMIFS('Job Number'!#REF!,'Job Number'!$A$2:$A$290,'Line Performance OK'!AF$1,'Job Number'!$B$2:$B$290,'Line Performance OK'!$C84,'Job Number'!$E$2:$E$290,'Line Performance OK'!$A$83),"")</f>
        <v/>
      </c>
      <c r="AG84" s="11" t="str">
        <f>IFERROR($C$83/SUMIFS('Job Number'!#REF!,'Job Number'!$A$2:$A$290,'Line Performance OK'!AG$1,'Job Number'!$B$2:$B$290,'Line Performance OK'!$C84,'Job Number'!$E$2:$E$290,'Line Performance OK'!$A$83),"")</f>
        <v/>
      </c>
      <c r="AH84" s="11" t="str">
        <f>IFERROR($C$83/SUMIFS('Job Number'!#REF!,'Job Number'!$A$2:$A$290,'Line Performance OK'!AH$1,'Job Number'!$B$2:$B$290,'Line Performance OK'!$C84,'Job Number'!$E$2:$E$290,'Line Performance OK'!$A$83),"")</f>
        <v/>
      </c>
    </row>
    <row r="85" ht="14.25" customHeight="1" spans="2:34">
      <c r="B85" s="9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ht="18" customHeight="1" spans="1:34">
      <c r="A86" s="5" t="e">
        <f>'Line Output'!#REF!</f>
        <v>#REF!</v>
      </c>
      <c r="B86" s="5" t="e">
        <f>'Line Output'!#REF!</f>
        <v>#REF!</v>
      </c>
      <c r="C86" s="13">
        <v>133</v>
      </c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customHeight="1" spans="2:34">
      <c r="B87" s="9">
        <f>IFERROR(SUM(D87:AH87)/COUNTIF(D87:AH87,"&gt;0"),0)</f>
        <v>0</v>
      </c>
      <c r="C87" s="12" t="e">
        <f>'Line Output'!#REF!</f>
        <v>#REF!</v>
      </c>
      <c r="D87" s="11" t="str">
        <f>IFERROR($C$86/SUMIFS('Job Number'!#REF!,'Job Number'!$A$2:$A$290,'Line Performance OK'!D$1,'Job Number'!$B$2:$B$290,'Line Performance OK'!$C87,'Job Number'!$E$2:$E$290,'Line Performance OK'!$A$86),"")</f>
        <v/>
      </c>
      <c r="E87" s="11" t="str">
        <f>IFERROR($C$86/SUMIFS('Job Number'!#REF!,'Job Number'!$A$2:$A$290,'Line Performance OK'!E$1,'Job Number'!$B$2:$B$290,'Line Performance OK'!$C87,'Job Number'!$E$2:$E$290,'Line Performance OK'!$A$86),"")</f>
        <v/>
      </c>
      <c r="F87" s="11" t="str">
        <f>IFERROR($C$86/SUMIFS('Job Number'!#REF!,'Job Number'!$A$2:$A$290,'Line Performance OK'!F$1,'Job Number'!$B$2:$B$290,'Line Performance OK'!$C87,'Job Number'!$E$2:$E$290,'Line Performance OK'!$A$86),"")</f>
        <v/>
      </c>
      <c r="G87" s="11" t="str">
        <f>IFERROR($C$86/SUMIFS('Job Number'!#REF!,'Job Number'!$A$2:$A$290,'Line Performance OK'!G$1,'Job Number'!$B$2:$B$290,'Line Performance OK'!$C87,'Job Number'!$E$2:$E$290,'Line Performance OK'!$A$86),"")</f>
        <v/>
      </c>
      <c r="H87" s="11" t="str">
        <f>IFERROR($C$86/SUMIFS('Job Number'!#REF!,'Job Number'!$A$2:$A$290,'Line Performance OK'!H$1,'Job Number'!$B$2:$B$290,'Line Performance OK'!$C87,'Job Number'!$E$2:$E$290,'Line Performance OK'!$A$86),"")</f>
        <v/>
      </c>
      <c r="I87" s="11" t="str">
        <f>IFERROR($C$86/SUMIFS('Job Number'!#REF!,'Job Number'!$A$2:$A$290,'Line Performance OK'!I$1,'Job Number'!$B$2:$B$290,'Line Performance OK'!$C87,'Job Number'!$E$2:$E$290,'Line Performance OK'!$A$86),"")</f>
        <v/>
      </c>
      <c r="J87" s="11" t="str">
        <f>IFERROR($C$86/SUMIFS('Job Number'!#REF!,'Job Number'!$A$2:$A$290,'Line Performance OK'!J$1,'Job Number'!$B$2:$B$290,'Line Performance OK'!$C87,'Job Number'!$E$2:$E$290,'Line Performance OK'!$A$86),"")</f>
        <v/>
      </c>
      <c r="K87" s="11" t="str">
        <f>IFERROR($C$86/SUMIFS('Job Number'!#REF!,'Job Number'!$A$2:$A$290,'Line Performance OK'!K$1,'Job Number'!$B$2:$B$290,'Line Performance OK'!$C87,'Job Number'!$E$2:$E$290,'Line Performance OK'!$A$86),"")</f>
        <v/>
      </c>
      <c r="L87" s="11" t="str">
        <f>IFERROR($C$86/SUMIFS('Job Number'!#REF!,'Job Number'!$A$2:$A$290,'Line Performance OK'!L$1,'Job Number'!$B$2:$B$290,'Line Performance OK'!$C87,'Job Number'!$E$2:$E$290,'Line Performance OK'!$A$86),"")</f>
        <v/>
      </c>
      <c r="M87" s="11" t="str">
        <f>IFERROR($C$86/SUMIFS('Job Number'!#REF!,'Job Number'!$A$2:$A$290,'Line Performance OK'!M$1,'Job Number'!$B$2:$B$290,'Line Performance OK'!$C87,'Job Number'!$E$2:$E$290,'Line Performance OK'!$A$86),"")</f>
        <v/>
      </c>
      <c r="N87" s="11" t="str">
        <f>IFERROR($C$86/SUMIFS('Job Number'!#REF!,'Job Number'!$A$2:$A$290,'Line Performance OK'!N$1,'Job Number'!$B$2:$B$290,'Line Performance OK'!$C87,'Job Number'!$E$2:$E$290,'Line Performance OK'!$A$86),"")</f>
        <v/>
      </c>
      <c r="O87" s="11" t="str">
        <f>IFERROR($C$86/SUMIFS('Job Number'!#REF!,'Job Number'!$A$2:$A$290,'Line Performance OK'!O$1,'Job Number'!$B$2:$B$290,'Line Performance OK'!$C87,'Job Number'!$E$2:$E$290,'Line Performance OK'!$A$86),"")</f>
        <v/>
      </c>
      <c r="P87" s="11" t="str">
        <f>IFERROR($C$86/SUMIFS('Job Number'!#REF!,'Job Number'!$A$2:$A$290,'Line Performance OK'!P$1,'Job Number'!$B$2:$B$290,'Line Performance OK'!$C87,'Job Number'!$E$2:$E$290,'Line Performance OK'!$A$86),"")</f>
        <v/>
      </c>
      <c r="Q87" s="11" t="str">
        <f>IFERROR($C$86/SUMIFS('Job Number'!#REF!,'Job Number'!$A$2:$A$290,'Line Performance OK'!Q$1,'Job Number'!$B$2:$B$290,'Line Performance OK'!$C87,'Job Number'!$E$2:$E$290,'Line Performance OK'!$A$86),"")</f>
        <v/>
      </c>
      <c r="R87" s="11" t="str">
        <f>IFERROR($C$86/SUMIFS('Job Number'!#REF!,'Job Number'!$A$2:$A$290,'Line Performance OK'!R$1,'Job Number'!$B$2:$B$290,'Line Performance OK'!$C87,'Job Number'!$E$2:$E$290,'Line Performance OK'!$A$86),"")</f>
        <v/>
      </c>
      <c r="S87" s="11" t="str">
        <f>IFERROR($C$86/SUMIFS('Job Number'!#REF!,'Job Number'!$A$2:$A$290,'Line Performance OK'!S$1,'Job Number'!$B$2:$B$290,'Line Performance OK'!$C87,'Job Number'!$E$2:$E$290,'Line Performance OK'!$A$86),"")</f>
        <v/>
      </c>
      <c r="T87" s="11" t="str">
        <f>IFERROR($C$86/SUMIFS('Job Number'!#REF!,'Job Number'!$A$2:$A$290,'Line Performance OK'!T$1,'Job Number'!$B$2:$B$290,'Line Performance OK'!$C87,'Job Number'!$E$2:$E$290,'Line Performance OK'!$A$86),"")</f>
        <v/>
      </c>
      <c r="U87" s="11" t="str">
        <f>IFERROR($C$86/SUMIFS('Job Number'!#REF!,'Job Number'!$A$2:$A$290,'Line Performance OK'!U$1,'Job Number'!$B$2:$B$290,'Line Performance OK'!$C87,'Job Number'!$E$2:$E$290,'Line Performance OK'!$A$86),"")</f>
        <v/>
      </c>
      <c r="V87" s="11" t="str">
        <f>IFERROR($C$86/SUMIFS('Job Number'!#REF!,'Job Number'!$A$2:$A$290,'Line Performance OK'!V$1,'Job Number'!$B$2:$B$290,'Line Performance OK'!$C87,'Job Number'!$E$2:$E$290,'Line Performance OK'!$A$86),"")</f>
        <v/>
      </c>
      <c r="W87" s="11" t="str">
        <f>IFERROR($C$86/SUMIFS('Job Number'!#REF!,'Job Number'!$A$2:$A$290,'Line Performance OK'!W$1,'Job Number'!$B$2:$B$290,'Line Performance OK'!$C87,'Job Number'!$E$2:$E$290,'Line Performance OK'!$A$86),"")</f>
        <v/>
      </c>
      <c r="X87" s="11" t="str">
        <f>IFERROR($C$86/SUMIFS('Job Number'!#REF!,'Job Number'!$A$2:$A$290,'Line Performance OK'!X$1,'Job Number'!$B$2:$B$290,'Line Performance OK'!$C87,'Job Number'!$E$2:$E$290,'Line Performance OK'!$A$86),"")</f>
        <v/>
      </c>
      <c r="Y87" s="11" t="str">
        <f>IFERROR($C$86/SUMIFS('Job Number'!#REF!,'Job Number'!$A$2:$A$290,'Line Performance OK'!Y$1,'Job Number'!$B$2:$B$290,'Line Performance OK'!$C87,'Job Number'!$E$2:$E$290,'Line Performance OK'!$A$86),"")</f>
        <v/>
      </c>
      <c r="Z87" s="11" t="str">
        <f>IFERROR($C$86/SUMIFS('Job Number'!#REF!,'Job Number'!$A$2:$A$290,'Line Performance OK'!Z$1,'Job Number'!$B$2:$B$290,'Line Performance OK'!$C87,'Job Number'!$E$2:$E$290,'Line Performance OK'!$A$86),"")</f>
        <v/>
      </c>
      <c r="AA87" s="11" t="str">
        <f>IFERROR($C$86/SUMIFS('Job Number'!#REF!,'Job Number'!$A$2:$A$290,'Line Performance OK'!AA$1,'Job Number'!$B$2:$B$290,'Line Performance OK'!$C87,'Job Number'!$E$2:$E$290,'Line Performance OK'!$A$86),"")</f>
        <v/>
      </c>
      <c r="AB87" s="11" t="str">
        <f>IFERROR($C$86/SUMIFS('Job Number'!#REF!,'Job Number'!$A$2:$A$290,'Line Performance OK'!AB$1,'Job Number'!$B$2:$B$290,'Line Performance OK'!$C87,'Job Number'!$E$2:$E$290,'Line Performance OK'!$A$86),"")</f>
        <v/>
      </c>
      <c r="AC87" s="11" t="str">
        <f>IFERROR($C$86/SUMIFS('Job Number'!#REF!,'Job Number'!$A$2:$A$290,'Line Performance OK'!AC$1,'Job Number'!$B$2:$B$290,'Line Performance OK'!$C87,'Job Number'!$E$2:$E$290,'Line Performance OK'!$A$86),"")</f>
        <v/>
      </c>
      <c r="AD87" s="11" t="str">
        <f>IFERROR($C$86/SUMIFS('Job Number'!#REF!,'Job Number'!$A$2:$A$290,'Line Performance OK'!AD$1,'Job Number'!$B$2:$B$290,'Line Performance OK'!$C87,'Job Number'!$E$2:$E$290,'Line Performance OK'!$A$86),"")</f>
        <v/>
      </c>
      <c r="AE87" s="11" t="str">
        <f>IFERROR($C$86/SUMIFS('Job Number'!#REF!,'Job Number'!$A$2:$A$290,'Line Performance OK'!AE$1,'Job Number'!$B$2:$B$290,'Line Performance OK'!$C87,'Job Number'!$E$2:$E$290,'Line Performance OK'!$A$86),"")</f>
        <v/>
      </c>
      <c r="AF87" s="11" t="str">
        <f>IFERROR($C$86/SUMIFS('Job Number'!#REF!,'Job Number'!$A$2:$A$290,'Line Performance OK'!AF$1,'Job Number'!$B$2:$B$290,'Line Performance OK'!$C87,'Job Number'!$E$2:$E$290,'Line Performance OK'!$A$86),"")</f>
        <v/>
      </c>
      <c r="AG87" s="11" t="str">
        <f>IFERROR($C$86/SUMIFS('Job Number'!#REF!,'Job Number'!$A$2:$A$290,'Line Performance OK'!AG$1,'Job Number'!$B$2:$B$290,'Line Performance OK'!$C87,'Job Number'!$E$2:$E$290,'Line Performance OK'!$A$86),"")</f>
        <v/>
      </c>
      <c r="AH87" s="11" t="str">
        <f>IFERROR($C$86/SUMIFS('Job Number'!#REF!,'Job Number'!$A$2:$A$290,'Line Performance OK'!AH$1,'Job Number'!$B$2:$B$290,'Line Performance OK'!$C87,'Job Number'!$E$2:$E$290,'Line Performance OK'!$A$86),"")</f>
        <v/>
      </c>
    </row>
    <row r="88" ht="14.25" customHeight="1" spans="2:34">
      <c r="B88" s="9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8" customHeight="1" spans="1:34">
      <c r="A89" s="5" t="e">
        <f>'Line Output'!#REF!</f>
        <v>#REF!</v>
      </c>
      <c r="B89" s="5" t="e">
        <f>'Line Output'!#REF!</f>
        <v>#REF!</v>
      </c>
      <c r="C89" s="13">
        <v>900</v>
      </c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customHeight="1" spans="2:34">
      <c r="B90" s="9">
        <f>IFERROR(SUM(D90:AH90)/COUNTIF(D90:AH90,"&gt;0"),0)</f>
        <v>0</v>
      </c>
      <c r="C90" s="12" t="e">
        <f>'Line Output'!#REF!</f>
        <v>#REF!</v>
      </c>
      <c r="D90" s="11" t="str">
        <f>IFERROR($C$89/SUMIFS('Job Number'!#REF!,'Job Number'!$A$2:$A$290,'Line Performance OK'!D$1,'Job Number'!$B$2:$B$290,'Line Performance OK'!$C90,'Job Number'!$E$2:$E$290,'Line Performance OK'!$A$89),"")</f>
        <v/>
      </c>
      <c r="E90" s="11" t="str">
        <f>IFERROR($C$89/SUMIFS('Job Number'!#REF!,'Job Number'!$A$2:$A$290,'Line Performance OK'!E$1,'Job Number'!$B$2:$B$290,'Line Performance OK'!$C90,'Job Number'!$E$2:$E$290,'Line Performance OK'!$A$89),"")</f>
        <v/>
      </c>
      <c r="F90" s="11" t="str">
        <f>IFERROR($C$89/SUMIFS('Job Number'!#REF!,'Job Number'!$A$2:$A$290,'Line Performance OK'!F$1,'Job Number'!$B$2:$B$290,'Line Performance OK'!$C90,'Job Number'!$E$2:$E$290,'Line Performance OK'!$A$89),"")</f>
        <v/>
      </c>
      <c r="G90" s="11" t="str">
        <f>IFERROR($C$89/SUMIFS('Job Number'!#REF!,'Job Number'!$A$2:$A$290,'Line Performance OK'!G$1,'Job Number'!$B$2:$B$290,'Line Performance OK'!$C90,'Job Number'!$E$2:$E$290,'Line Performance OK'!$A$89),"")</f>
        <v/>
      </c>
      <c r="H90" s="11" t="str">
        <f>IFERROR($C$89/SUMIFS('Job Number'!#REF!,'Job Number'!$A$2:$A$290,'Line Performance OK'!H$1,'Job Number'!$B$2:$B$290,'Line Performance OK'!$C90,'Job Number'!$E$2:$E$290,'Line Performance OK'!$A$89),"")</f>
        <v/>
      </c>
      <c r="I90" s="11" t="str">
        <f>IFERROR($C$89/SUMIFS('Job Number'!#REF!,'Job Number'!$A$2:$A$290,'Line Performance OK'!I$1,'Job Number'!$B$2:$B$290,'Line Performance OK'!$C90,'Job Number'!$E$2:$E$290,'Line Performance OK'!$A$89),"")</f>
        <v/>
      </c>
      <c r="J90" s="11" t="str">
        <f>IFERROR($C$89/SUMIFS('Job Number'!#REF!,'Job Number'!$A$2:$A$290,'Line Performance OK'!J$1,'Job Number'!$B$2:$B$290,'Line Performance OK'!$C90,'Job Number'!$E$2:$E$290,'Line Performance OK'!$A$89),"")</f>
        <v/>
      </c>
      <c r="K90" s="11" t="str">
        <f>IFERROR($C$89/SUMIFS('Job Number'!#REF!,'Job Number'!$A$2:$A$290,'Line Performance OK'!K$1,'Job Number'!$B$2:$B$290,'Line Performance OK'!$C90,'Job Number'!$E$2:$E$290,'Line Performance OK'!$A$89),"")</f>
        <v/>
      </c>
      <c r="L90" s="11" t="str">
        <f>IFERROR($C$89/SUMIFS('Job Number'!#REF!,'Job Number'!$A$2:$A$290,'Line Performance OK'!L$1,'Job Number'!$B$2:$B$290,'Line Performance OK'!$C90,'Job Number'!$E$2:$E$290,'Line Performance OK'!$A$89),"")</f>
        <v/>
      </c>
      <c r="M90" s="11" t="str">
        <f>IFERROR($C$89/SUMIFS('Job Number'!#REF!,'Job Number'!$A$2:$A$290,'Line Performance OK'!M$1,'Job Number'!$B$2:$B$290,'Line Performance OK'!$C90,'Job Number'!$E$2:$E$290,'Line Performance OK'!$A$89),"")</f>
        <v/>
      </c>
      <c r="N90" s="11" t="str">
        <f>IFERROR($C$89/SUMIFS('Job Number'!#REF!,'Job Number'!$A$2:$A$290,'Line Performance OK'!N$1,'Job Number'!$B$2:$B$290,'Line Performance OK'!$C90,'Job Number'!$E$2:$E$290,'Line Performance OK'!$A$89),"")</f>
        <v/>
      </c>
      <c r="O90" s="11" t="str">
        <f>IFERROR($C$89/SUMIFS('Job Number'!#REF!,'Job Number'!$A$2:$A$290,'Line Performance OK'!O$1,'Job Number'!$B$2:$B$290,'Line Performance OK'!$C90,'Job Number'!$E$2:$E$290,'Line Performance OK'!$A$89),"")</f>
        <v/>
      </c>
      <c r="P90" s="11" t="str">
        <f>IFERROR($C$89/SUMIFS('Job Number'!#REF!,'Job Number'!$A$2:$A$290,'Line Performance OK'!P$1,'Job Number'!$B$2:$B$290,'Line Performance OK'!$C90,'Job Number'!$E$2:$E$290,'Line Performance OK'!$A$89),"")</f>
        <v/>
      </c>
      <c r="Q90" s="11" t="str">
        <f>IFERROR($C$89/SUMIFS('Job Number'!#REF!,'Job Number'!$A$2:$A$290,'Line Performance OK'!Q$1,'Job Number'!$B$2:$B$290,'Line Performance OK'!$C90,'Job Number'!$E$2:$E$290,'Line Performance OK'!$A$89),"")</f>
        <v/>
      </c>
      <c r="R90" s="11" t="str">
        <f>IFERROR($C$89/SUMIFS('Job Number'!#REF!,'Job Number'!$A$2:$A$290,'Line Performance OK'!R$1,'Job Number'!$B$2:$B$290,'Line Performance OK'!$C90,'Job Number'!$E$2:$E$290,'Line Performance OK'!$A$89),"")</f>
        <v/>
      </c>
      <c r="S90" s="11" t="str">
        <f>IFERROR($C$89/SUMIFS('Job Number'!#REF!,'Job Number'!$A$2:$A$290,'Line Performance OK'!S$1,'Job Number'!$B$2:$B$290,'Line Performance OK'!$C90,'Job Number'!$E$2:$E$290,'Line Performance OK'!$A$89),"")</f>
        <v/>
      </c>
      <c r="T90" s="11" t="str">
        <f>IFERROR($C$89/SUMIFS('Job Number'!#REF!,'Job Number'!$A$2:$A$290,'Line Performance OK'!T$1,'Job Number'!$B$2:$B$290,'Line Performance OK'!$C90,'Job Number'!$E$2:$E$290,'Line Performance OK'!$A$89),"")</f>
        <v/>
      </c>
      <c r="U90" s="11" t="str">
        <f>IFERROR($C$89/SUMIFS('Job Number'!#REF!,'Job Number'!$A$2:$A$290,'Line Performance OK'!U$1,'Job Number'!$B$2:$B$290,'Line Performance OK'!$C90,'Job Number'!$E$2:$E$290,'Line Performance OK'!$A$89),"")</f>
        <v/>
      </c>
      <c r="V90" s="11" t="str">
        <f>IFERROR($C$89/SUMIFS('Job Number'!#REF!,'Job Number'!$A$2:$A$290,'Line Performance OK'!V$1,'Job Number'!$B$2:$B$290,'Line Performance OK'!$C90,'Job Number'!$E$2:$E$290,'Line Performance OK'!$A$89),"")</f>
        <v/>
      </c>
      <c r="W90" s="11" t="str">
        <f>IFERROR($C$89/SUMIFS('Job Number'!#REF!,'Job Number'!$A$2:$A$290,'Line Performance OK'!W$1,'Job Number'!$B$2:$B$290,'Line Performance OK'!$C90,'Job Number'!$E$2:$E$290,'Line Performance OK'!$A$89),"")</f>
        <v/>
      </c>
      <c r="X90" s="11" t="str">
        <f>IFERROR($C$89/SUMIFS('Job Number'!#REF!,'Job Number'!$A$2:$A$290,'Line Performance OK'!X$1,'Job Number'!$B$2:$B$290,'Line Performance OK'!$C90,'Job Number'!$E$2:$E$290,'Line Performance OK'!$A$89),"")</f>
        <v/>
      </c>
      <c r="Y90" s="11" t="str">
        <f>IFERROR($C$89/SUMIFS('Job Number'!#REF!,'Job Number'!$A$2:$A$290,'Line Performance OK'!Y$1,'Job Number'!$B$2:$B$290,'Line Performance OK'!$C90,'Job Number'!$E$2:$E$290,'Line Performance OK'!$A$89),"")</f>
        <v/>
      </c>
      <c r="Z90" s="11" t="str">
        <f>IFERROR($C$89/SUMIFS('Job Number'!#REF!,'Job Number'!$A$2:$A$290,'Line Performance OK'!Z$1,'Job Number'!$B$2:$B$290,'Line Performance OK'!$C90,'Job Number'!$E$2:$E$290,'Line Performance OK'!$A$89),"")</f>
        <v/>
      </c>
      <c r="AA90" s="11" t="str">
        <f>IFERROR($C$89/SUMIFS('Job Number'!#REF!,'Job Number'!$A$2:$A$290,'Line Performance OK'!AA$1,'Job Number'!$B$2:$B$290,'Line Performance OK'!$C90,'Job Number'!$E$2:$E$290,'Line Performance OK'!$A$89),"")</f>
        <v/>
      </c>
      <c r="AB90" s="11" t="str">
        <f>IFERROR($C$89/SUMIFS('Job Number'!#REF!,'Job Number'!$A$2:$A$290,'Line Performance OK'!AB$1,'Job Number'!$B$2:$B$290,'Line Performance OK'!$C90,'Job Number'!$E$2:$E$290,'Line Performance OK'!$A$89),"")</f>
        <v/>
      </c>
      <c r="AC90" s="11" t="str">
        <f>IFERROR($C$89/SUMIFS('Job Number'!#REF!,'Job Number'!$A$2:$A$290,'Line Performance OK'!AC$1,'Job Number'!$B$2:$B$290,'Line Performance OK'!$C90,'Job Number'!$E$2:$E$290,'Line Performance OK'!$A$89),"")</f>
        <v/>
      </c>
      <c r="AD90" s="11" t="str">
        <f>IFERROR($C$89/SUMIFS('Job Number'!#REF!,'Job Number'!$A$2:$A$290,'Line Performance OK'!AD$1,'Job Number'!$B$2:$B$290,'Line Performance OK'!$C90,'Job Number'!$E$2:$E$290,'Line Performance OK'!$A$89),"")</f>
        <v/>
      </c>
      <c r="AE90" s="11" t="str">
        <f>IFERROR($C$89/SUMIFS('Job Number'!#REF!,'Job Number'!$A$2:$A$290,'Line Performance OK'!AE$1,'Job Number'!$B$2:$B$290,'Line Performance OK'!$C90,'Job Number'!$E$2:$E$290,'Line Performance OK'!$A$89),"")</f>
        <v/>
      </c>
      <c r="AF90" s="11" t="str">
        <f>IFERROR($C$89/SUMIFS('Job Number'!#REF!,'Job Number'!$A$2:$A$290,'Line Performance OK'!AF$1,'Job Number'!$B$2:$B$290,'Line Performance OK'!$C90,'Job Number'!$E$2:$E$290,'Line Performance OK'!$A$89),"")</f>
        <v/>
      </c>
      <c r="AG90" s="11" t="str">
        <f>IFERROR($C$89/SUMIFS('Job Number'!#REF!,'Job Number'!$A$2:$A$290,'Line Performance OK'!AG$1,'Job Number'!$B$2:$B$290,'Line Performance OK'!$C90,'Job Number'!$E$2:$E$290,'Line Performance OK'!$A$89),"")</f>
        <v/>
      </c>
      <c r="AH90" s="11" t="str">
        <f>IFERROR($C$89/SUMIFS('Job Number'!#REF!,'Job Number'!$A$2:$A$290,'Line Performance OK'!AH$1,'Job Number'!$B$2:$B$290,'Line Performance OK'!$C90,'Job Number'!$E$2:$E$290,'Line Performance OK'!$A$89),"")</f>
        <v/>
      </c>
    </row>
    <row r="91" ht="14.25" customHeight="1" spans="2:34">
      <c r="B91" s="9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8" customHeight="1" spans="1:34">
      <c r="A92" s="5" t="e">
        <f>'Line Output'!#REF!</f>
        <v>#REF!</v>
      </c>
      <c r="B92" s="5" t="e">
        <f>'Line Output'!#REF!</f>
        <v>#REF!</v>
      </c>
      <c r="C92" s="13">
        <v>154</v>
      </c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customHeight="1" spans="2:34">
      <c r="B93" s="9">
        <f>IFERROR(SUM(D93:AH93)/COUNTIF(D93:AH93,"&gt;0"),0)</f>
        <v>0.6</v>
      </c>
      <c r="C93" s="12" t="e">
        <f>'Line Output'!#REF!</f>
        <v>#REF!</v>
      </c>
      <c r="D93" s="11" t="str">
        <f>IFERROR($C$92/SUMIFS('Job Number'!#REF!,'Job Number'!$A$2:$A$290,'Line Performance OK'!D$1,'Job Number'!$B$2:$B$290,'Line Performance OK'!$C93,'Job Number'!$E$2:$E$290,'Line Performance OK'!$A$92),"")</f>
        <v/>
      </c>
      <c r="E93" s="11" t="str">
        <f>IFERROR($C$92/SUMIFS('Job Number'!#REF!,'Job Number'!$A$2:$A$290,'Line Performance OK'!E$1,'Job Number'!$B$2:$B$290,'Line Performance OK'!$C93,'Job Number'!$E$2:$E$290,'Line Performance OK'!$A$92),"")</f>
        <v/>
      </c>
      <c r="F93" s="11" t="str">
        <f>IFERROR($C$92/SUMIFS('Job Number'!#REF!,'Job Number'!$A$2:$A$290,'Line Performance OK'!F$1,'Job Number'!$B$2:$B$290,'Line Performance OK'!$C93,'Job Number'!$E$2:$E$290,'Line Performance OK'!$A$92),"")</f>
        <v/>
      </c>
      <c r="G93" s="11" t="str">
        <f>IFERROR($C$92/SUMIFS('Job Number'!#REF!,'Job Number'!$A$2:$A$290,'Line Performance OK'!G$1,'Job Number'!$B$2:$B$290,'Line Performance OK'!$C93,'Job Number'!$E$2:$E$290,'Line Performance OK'!$A$92),"")</f>
        <v/>
      </c>
      <c r="H93" s="11" t="str">
        <f>IFERROR($C$92/SUMIFS('Job Number'!#REF!,'Job Number'!$A$2:$A$290,'Line Performance OK'!H$1,'Job Number'!$B$2:$B$290,'Line Performance OK'!$C93,'Job Number'!$E$2:$E$290,'Line Performance OK'!$A$92),"")</f>
        <v/>
      </c>
      <c r="I93" s="11" t="str">
        <f>IFERROR($C$92/SUMIFS('Job Number'!#REF!,'Job Number'!$A$2:$A$290,'Line Performance OK'!I$1,'Job Number'!$B$2:$B$290,'Line Performance OK'!$C93,'Job Number'!$E$2:$E$290,'Line Performance OK'!$A$92),"")</f>
        <v/>
      </c>
      <c r="J93" s="11" t="str">
        <f>IFERROR($C$92/SUMIFS('Job Number'!#REF!,'Job Number'!$A$2:$A$290,'Line Performance OK'!J$1,'Job Number'!$B$2:$B$290,'Line Performance OK'!$C93,'Job Number'!$E$2:$E$290,'Line Performance OK'!$A$92),"")</f>
        <v/>
      </c>
      <c r="K93" s="11" t="str">
        <f>IFERROR($C$92/SUMIFS('Job Number'!#REF!,'Job Number'!$A$2:$A$290,'Line Performance OK'!K$1,'Job Number'!$B$2:$B$290,'Line Performance OK'!$C93,'Job Number'!$E$2:$E$290,'Line Performance OK'!$A$92),"")</f>
        <v/>
      </c>
      <c r="L93" s="11" t="str">
        <f>IFERROR($C$92/SUMIFS('Job Number'!#REF!,'Job Number'!$A$2:$A$290,'Line Performance OK'!L$1,'Job Number'!$B$2:$B$290,'Line Performance OK'!$C93,'Job Number'!$E$2:$E$290,'Line Performance OK'!$A$92),"")</f>
        <v/>
      </c>
      <c r="M93" s="11" t="str">
        <f>IFERROR($C$92/SUMIFS('Job Number'!#REF!,'Job Number'!$A$2:$A$290,'Line Performance OK'!M$1,'Job Number'!$B$2:$B$290,'Line Performance OK'!$C93,'Job Number'!$E$2:$E$290,'Line Performance OK'!$A$92),"")</f>
        <v/>
      </c>
      <c r="N93" s="11" t="str">
        <f>IFERROR($C$92/SUMIFS('Job Number'!#REF!,'Job Number'!$A$2:$A$290,'Line Performance OK'!N$1,'Job Number'!$B$2:$B$290,'Line Performance OK'!$C93,'Job Number'!$E$2:$E$290,'Line Performance OK'!$A$92),"")</f>
        <v/>
      </c>
      <c r="O93" s="11">
        <v>0.6</v>
      </c>
      <c r="P93" s="11" t="str">
        <f>IFERROR($C$92/SUMIFS('Job Number'!#REF!,'Job Number'!$A$2:$A$290,'Line Performance OK'!P$1,'Job Number'!$B$2:$B$290,'Line Performance OK'!$C93,'Job Number'!$E$2:$E$290,'Line Performance OK'!$A$92),"")</f>
        <v/>
      </c>
      <c r="Q93" s="11" t="str">
        <f>IFERROR($C$92/SUMIFS('Job Number'!#REF!,'Job Number'!$A$2:$A$290,'Line Performance OK'!Q$1,'Job Number'!$B$2:$B$290,'Line Performance OK'!$C93,'Job Number'!$E$2:$E$290,'Line Performance OK'!$A$92),"")</f>
        <v/>
      </c>
      <c r="R93" s="11" t="str">
        <f>IFERROR($C$92/SUMIFS('Job Number'!#REF!,'Job Number'!$A$2:$A$290,'Line Performance OK'!R$1,'Job Number'!$B$2:$B$290,'Line Performance OK'!$C93,'Job Number'!$E$2:$E$290,'Line Performance OK'!$A$92),"")</f>
        <v/>
      </c>
      <c r="S93" s="11" t="str">
        <f>IFERROR($C$92/SUMIFS('Job Number'!#REF!,'Job Number'!$A$2:$A$290,'Line Performance OK'!S$1,'Job Number'!$B$2:$B$290,'Line Performance OK'!$C93,'Job Number'!$E$2:$E$290,'Line Performance OK'!$A$92),"")</f>
        <v/>
      </c>
      <c r="T93" s="11" t="str">
        <f>IFERROR($C$92/SUMIFS('Job Number'!#REF!,'Job Number'!$A$2:$A$290,'Line Performance OK'!T$1,'Job Number'!$B$2:$B$290,'Line Performance OK'!$C93,'Job Number'!$E$2:$E$290,'Line Performance OK'!$A$92),"")</f>
        <v/>
      </c>
      <c r="U93" s="11" t="str">
        <f>IFERROR($C$92/SUMIFS('Job Number'!#REF!,'Job Number'!$A$2:$A$290,'Line Performance OK'!U$1,'Job Number'!$B$2:$B$290,'Line Performance OK'!$C93,'Job Number'!$E$2:$E$290,'Line Performance OK'!$A$92),"")</f>
        <v/>
      </c>
      <c r="V93" s="11" t="str">
        <f>IFERROR($C$92/SUMIFS('Job Number'!#REF!,'Job Number'!$A$2:$A$290,'Line Performance OK'!V$1,'Job Number'!$B$2:$B$290,'Line Performance OK'!$C93,'Job Number'!$E$2:$E$290,'Line Performance OK'!$A$92),"")</f>
        <v/>
      </c>
      <c r="W93" s="11" t="str">
        <f>IFERROR($C$92/SUMIFS('Job Number'!#REF!,'Job Number'!$A$2:$A$290,'Line Performance OK'!W$1,'Job Number'!$B$2:$B$290,'Line Performance OK'!$C93,'Job Number'!$E$2:$E$290,'Line Performance OK'!$A$92),"")</f>
        <v/>
      </c>
      <c r="X93" s="11" t="str">
        <f>IFERROR($C$92/SUMIFS('Job Number'!#REF!,'Job Number'!$A$2:$A$290,'Line Performance OK'!X$1,'Job Number'!$B$2:$B$290,'Line Performance OK'!$C93,'Job Number'!$E$2:$E$290,'Line Performance OK'!$A$92),"")</f>
        <v/>
      </c>
      <c r="Y93" s="11" t="str">
        <f>IFERROR($C$92/SUMIFS('Job Number'!#REF!,'Job Number'!$A$2:$A$290,'Line Performance OK'!Y$1,'Job Number'!$B$2:$B$290,'Line Performance OK'!$C93,'Job Number'!$E$2:$E$290,'Line Performance OK'!$A$92),"")</f>
        <v/>
      </c>
      <c r="Z93" s="11" t="str">
        <f>IFERROR($C$92/SUMIFS('Job Number'!#REF!,'Job Number'!$A$2:$A$290,'Line Performance OK'!Z$1,'Job Number'!$B$2:$B$290,'Line Performance OK'!$C93,'Job Number'!$E$2:$E$290,'Line Performance OK'!$A$92),"")</f>
        <v/>
      </c>
      <c r="AA93" s="11" t="str">
        <f>IFERROR($C$92/SUMIFS('Job Number'!#REF!,'Job Number'!$A$2:$A$290,'Line Performance OK'!AA$1,'Job Number'!$B$2:$B$290,'Line Performance OK'!$C93,'Job Number'!$E$2:$E$290,'Line Performance OK'!$A$92),"")</f>
        <v/>
      </c>
      <c r="AB93" s="11" t="str">
        <f>IFERROR($C$92/SUMIFS('Job Number'!#REF!,'Job Number'!$A$2:$A$290,'Line Performance OK'!AB$1,'Job Number'!$B$2:$B$290,'Line Performance OK'!$C93,'Job Number'!$E$2:$E$290,'Line Performance OK'!$A$92),"")</f>
        <v/>
      </c>
      <c r="AC93" s="11" t="str">
        <f>IFERROR($C$92/SUMIFS('Job Number'!#REF!,'Job Number'!$A$2:$A$290,'Line Performance OK'!AC$1,'Job Number'!$B$2:$B$290,'Line Performance OK'!$C93,'Job Number'!$E$2:$E$290,'Line Performance OK'!$A$92),"")</f>
        <v/>
      </c>
      <c r="AD93" s="11" t="str">
        <f>IFERROR($C$92/SUMIFS('Job Number'!#REF!,'Job Number'!$A$2:$A$290,'Line Performance OK'!AD$1,'Job Number'!$B$2:$B$290,'Line Performance OK'!$C93,'Job Number'!$E$2:$E$290,'Line Performance OK'!$A$92),"")</f>
        <v/>
      </c>
      <c r="AE93" s="11" t="str">
        <f>IFERROR($C$92/SUMIFS('Job Number'!#REF!,'Job Number'!$A$2:$A$290,'Line Performance OK'!AE$1,'Job Number'!$B$2:$B$290,'Line Performance OK'!$C93,'Job Number'!$E$2:$E$290,'Line Performance OK'!$A$92),"")</f>
        <v/>
      </c>
      <c r="AF93" s="11" t="str">
        <f>IFERROR($C$92/SUMIFS('Job Number'!#REF!,'Job Number'!$A$2:$A$290,'Line Performance OK'!AF$1,'Job Number'!$B$2:$B$290,'Line Performance OK'!$C93,'Job Number'!$E$2:$E$290,'Line Performance OK'!$A$92),"")</f>
        <v/>
      </c>
      <c r="AG93" s="11" t="str">
        <f>IFERROR($C$92/SUMIFS('Job Number'!#REF!,'Job Number'!$A$2:$A$290,'Line Performance OK'!AG$1,'Job Number'!$B$2:$B$290,'Line Performance OK'!$C93,'Job Number'!$E$2:$E$290,'Line Performance OK'!$A$92),"")</f>
        <v/>
      </c>
      <c r="AH93" s="11" t="str">
        <f>IFERROR($C$92/SUMIFS('Job Number'!#REF!,'Job Number'!$A$2:$A$290,'Line Performance OK'!AH$1,'Job Number'!$B$2:$B$290,'Line Performance OK'!$C93,'Job Number'!$E$2:$E$290,'Line Performance OK'!$A$92),"")</f>
        <v/>
      </c>
    </row>
    <row r="94" ht="14.25" customHeight="1" spans="2:34">
      <c r="B94" s="9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8" customHeight="1" spans="1:34">
      <c r="A95" s="5" t="e">
        <f>'Line Output'!#REF!</f>
        <v>#REF!</v>
      </c>
      <c r="B95" s="5" t="e">
        <f>'Line Output'!#REF!</f>
        <v>#REF!</v>
      </c>
      <c r="C95" s="13">
        <v>135</v>
      </c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customHeight="1" spans="2:34">
      <c r="B96" s="9">
        <f>IFERROR(SUM(D96:AH96)/COUNTIF(D96:AH96,"&gt;0"),0)</f>
        <v>0</v>
      </c>
      <c r="C96" s="12" t="e">
        <f>'Line Output'!#REF!</f>
        <v>#REF!</v>
      </c>
      <c r="D96" s="11" t="str">
        <f>IFERROR($C$95/SUMIFS('Job Number'!#REF!,'Job Number'!$A$2:$A$290,'Line Performance OK'!D$1,'Job Number'!$B$2:$B$290,'Line Performance OK'!$C96,'Job Number'!$E$2:$E$290,'Line Performance OK'!$A$95),"")</f>
        <v/>
      </c>
      <c r="E96" s="11" t="str">
        <f>IFERROR($C$95/SUMIFS('Job Number'!#REF!,'Job Number'!$A$2:$A$290,'Line Performance OK'!E$1,'Job Number'!$B$2:$B$290,'Line Performance OK'!$C96,'Job Number'!$E$2:$E$290,'Line Performance OK'!$A$95),"")</f>
        <v/>
      </c>
      <c r="F96" s="11" t="str">
        <f>IFERROR($C$95/SUMIFS('Job Number'!#REF!,'Job Number'!$A$2:$A$290,'Line Performance OK'!F$1,'Job Number'!$B$2:$B$290,'Line Performance OK'!$C96,'Job Number'!$E$2:$E$290,'Line Performance OK'!$A$95),"")</f>
        <v/>
      </c>
      <c r="G96" s="11" t="str">
        <f>IFERROR($C$95/SUMIFS('Job Number'!#REF!,'Job Number'!$A$2:$A$290,'Line Performance OK'!G$1,'Job Number'!$B$2:$B$290,'Line Performance OK'!$C96,'Job Number'!$E$2:$E$290,'Line Performance OK'!$A$95),"")</f>
        <v/>
      </c>
      <c r="H96" s="11" t="str">
        <f>IFERROR($C$95/SUMIFS('Job Number'!#REF!,'Job Number'!$A$2:$A$290,'Line Performance OK'!H$1,'Job Number'!$B$2:$B$290,'Line Performance OK'!$C96,'Job Number'!$E$2:$E$290,'Line Performance OK'!$A$95),"")</f>
        <v/>
      </c>
      <c r="I96" s="11" t="str">
        <f>IFERROR($C$95/SUMIFS('Job Number'!#REF!,'Job Number'!$A$2:$A$290,'Line Performance OK'!I$1,'Job Number'!$B$2:$B$290,'Line Performance OK'!$C96,'Job Number'!$E$2:$E$290,'Line Performance OK'!$A$95),"")</f>
        <v/>
      </c>
      <c r="J96" s="11" t="str">
        <f>IFERROR($C$95/SUMIFS('Job Number'!#REF!,'Job Number'!$A$2:$A$290,'Line Performance OK'!J$1,'Job Number'!$B$2:$B$290,'Line Performance OK'!$C96,'Job Number'!$E$2:$E$290,'Line Performance OK'!$A$95),"")</f>
        <v/>
      </c>
      <c r="K96" s="11" t="str">
        <f>IFERROR($C$95/SUMIFS('Job Number'!#REF!,'Job Number'!$A$2:$A$290,'Line Performance OK'!K$1,'Job Number'!$B$2:$B$290,'Line Performance OK'!$C96,'Job Number'!$E$2:$E$290,'Line Performance OK'!$A$95),"")</f>
        <v/>
      </c>
      <c r="L96" s="11" t="str">
        <f>IFERROR($C$95/SUMIFS('Job Number'!#REF!,'Job Number'!$A$2:$A$290,'Line Performance OK'!L$1,'Job Number'!$B$2:$B$290,'Line Performance OK'!$C96,'Job Number'!$E$2:$E$290,'Line Performance OK'!$A$95),"")</f>
        <v/>
      </c>
      <c r="M96" s="11" t="str">
        <f>IFERROR($C$95/SUMIFS('Job Number'!#REF!,'Job Number'!$A$2:$A$290,'Line Performance OK'!M$1,'Job Number'!$B$2:$B$290,'Line Performance OK'!$C96,'Job Number'!$E$2:$E$290,'Line Performance OK'!$A$95),"")</f>
        <v/>
      </c>
      <c r="N96" s="11" t="str">
        <f>IFERROR($C$95/SUMIFS('Job Number'!#REF!,'Job Number'!$A$2:$A$290,'Line Performance OK'!N$1,'Job Number'!$B$2:$B$290,'Line Performance OK'!$C96,'Job Number'!$E$2:$E$290,'Line Performance OK'!$A$95),"")</f>
        <v/>
      </c>
      <c r="O96" s="11" t="str">
        <f>IFERROR($C$95/SUMIFS('Job Number'!#REF!,'Job Number'!$A$2:$A$290,'Line Performance OK'!O$1,'Job Number'!$B$2:$B$290,'Line Performance OK'!$C96,'Job Number'!$E$2:$E$290,'Line Performance OK'!$A$95),"")</f>
        <v/>
      </c>
      <c r="P96" s="11" t="str">
        <f>IFERROR($C$95/SUMIFS('Job Number'!#REF!,'Job Number'!$A$2:$A$290,'Line Performance OK'!P$1,'Job Number'!$B$2:$B$290,'Line Performance OK'!$C96,'Job Number'!$E$2:$E$290,'Line Performance OK'!$A$95),"")</f>
        <v/>
      </c>
      <c r="Q96" s="11" t="str">
        <f>IFERROR($C$95/SUMIFS('Job Number'!#REF!,'Job Number'!$A$2:$A$290,'Line Performance OK'!Q$1,'Job Number'!$B$2:$B$290,'Line Performance OK'!$C96,'Job Number'!$E$2:$E$290,'Line Performance OK'!$A$95),"")</f>
        <v/>
      </c>
      <c r="R96" s="11" t="str">
        <f>IFERROR($C$95/SUMIFS('Job Number'!#REF!,'Job Number'!$A$2:$A$290,'Line Performance OK'!R$1,'Job Number'!$B$2:$B$290,'Line Performance OK'!$C96,'Job Number'!$E$2:$E$290,'Line Performance OK'!$A$95),"")</f>
        <v/>
      </c>
      <c r="S96" s="11" t="str">
        <f>IFERROR($C$95/SUMIFS('Job Number'!#REF!,'Job Number'!$A$2:$A$290,'Line Performance OK'!S$1,'Job Number'!$B$2:$B$290,'Line Performance OK'!$C96,'Job Number'!$E$2:$E$290,'Line Performance OK'!$A$95),"")</f>
        <v/>
      </c>
      <c r="T96" s="11" t="str">
        <f>IFERROR($C$95/SUMIFS('Job Number'!#REF!,'Job Number'!$A$2:$A$290,'Line Performance OK'!T$1,'Job Number'!$B$2:$B$290,'Line Performance OK'!$C96,'Job Number'!$E$2:$E$290,'Line Performance OK'!$A$95),"")</f>
        <v/>
      </c>
      <c r="U96" s="11" t="str">
        <f>IFERROR($C$95/SUMIFS('Job Number'!#REF!,'Job Number'!$A$2:$A$290,'Line Performance OK'!U$1,'Job Number'!$B$2:$B$290,'Line Performance OK'!$C96,'Job Number'!$E$2:$E$290,'Line Performance OK'!$A$95),"")</f>
        <v/>
      </c>
      <c r="V96" s="11" t="str">
        <f>IFERROR($C$95/SUMIFS('Job Number'!#REF!,'Job Number'!$A$2:$A$290,'Line Performance OK'!V$1,'Job Number'!$B$2:$B$290,'Line Performance OK'!$C96,'Job Number'!$E$2:$E$290,'Line Performance OK'!$A$95),"")</f>
        <v/>
      </c>
      <c r="W96" s="11" t="str">
        <f>IFERROR($C$95/SUMIFS('Job Number'!#REF!,'Job Number'!$A$2:$A$290,'Line Performance OK'!W$1,'Job Number'!$B$2:$B$290,'Line Performance OK'!$C96,'Job Number'!$E$2:$E$290,'Line Performance OK'!$A$95),"")</f>
        <v/>
      </c>
      <c r="X96" s="11" t="str">
        <f>IFERROR($C$95/SUMIFS('Job Number'!#REF!,'Job Number'!$A$2:$A$290,'Line Performance OK'!X$1,'Job Number'!$B$2:$B$290,'Line Performance OK'!$C96,'Job Number'!$E$2:$E$290,'Line Performance OK'!$A$95),"")</f>
        <v/>
      </c>
      <c r="Y96" s="11" t="str">
        <f>IFERROR($C$95/SUMIFS('Job Number'!#REF!,'Job Number'!$A$2:$A$290,'Line Performance OK'!Y$1,'Job Number'!$B$2:$B$290,'Line Performance OK'!$C96,'Job Number'!$E$2:$E$290,'Line Performance OK'!$A$95),"")</f>
        <v/>
      </c>
      <c r="Z96" s="11" t="str">
        <f>IFERROR($C$95/SUMIFS('Job Number'!#REF!,'Job Number'!$A$2:$A$290,'Line Performance OK'!Z$1,'Job Number'!$B$2:$B$290,'Line Performance OK'!$C96,'Job Number'!$E$2:$E$290,'Line Performance OK'!$A$95),"")</f>
        <v/>
      </c>
      <c r="AA96" s="11" t="str">
        <f>IFERROR($C$95/SUMIFS('Job Number'!#REF!,'Job Number'!$A$2:$A$290,'Line Performance OK'!AA$1,'Job Number'!$B$2:$B$290,'Line Performance OK'!$C96,'Job Number'!$E$2:$E$290,'Line Performance OK'!$A$95),"")</f>
        <v/>
      </c>
      <c r="AB96" s="11" t="str">
        <f>IFERROR($C$95/SUMIFS('Job Number'!#REF!,'Job Number'!$A$2:$A$290,'Line Performance OK'!AB$1,'Job Number'!$B$2:$B$290,'Line Performance OK'!$C96,'Job Number'!$E$2:$E$290,'Line Performance OK'!$A$95),"")</f>
        <v/>
      </c>
      <c r="AC96" s="11" t="str">
        <f>IFERROR($C$95/SUMIFS('Job Number'!#REF!,'Job Number'!$A$2:$A$290,'Line Performance OK'!AC$1,'Job Number'!$B$2:$B$290,'Line Performance OK'!$C96,'Job Number'!$E$2:$E$290,'Line Performance OK'!$A$95),"")</f>
        <v/>
      </c>
      <c r="AD96" s="11" t="str">
        <f>IFERROR($C$95/SUMIFS('Job Number'!#REF!,'Job Number'!$A$2:$A$290,'Line Performance OK'!AD$1,'Job Number'!$B$2:$B$290,'Line Performance OK'!$C96,'Job Number'!$E$2:$E$290,'Line Performance OK'!$A$95),"")</f>
        <v/>
      </c>
      <c r="AE96" s="11" t="str">
        <f>IFERROR($C$95/SUMIFS('Job Number'!#REF!,'Job Number'!$A$2:$A$290,'Line Performance OK'!AE$1,'Job Number'!$B$2:$B$290,'Line Performance OK'!$C96,'Job Number'!$E$2:$E$290,'Line Performance OK'!$A$95),"")</f>
        <v/>
      </c>
      <c r="AF96" s="11" t="str">
        <f>IFERROR($C$95/SUMIFS('Job Number'!#REF!,'Job Number'!$A$2:$A$290,'Line Performance OK'!AF$1,'Job Number'!$B$2:$B$290,'Line Performance OK'!$C96,'Job Number'!$E$2:$E$290,'Line Performance OK'!$A$95),"")</f>
        <v/>
      </c>
      <c r="AG96" s="11" t="str">
        <f>IFERROR($C$95/SUMIFS('Job Number'!#REF!,'Job Number'!$A$2:$A$290,'Line Performance OK'!AG$1,'Job Number'!$B$2:$B$290,'Line Performance OK'!$C96,'Job Number'!$E$2:$E$290,'Line Performance OK'!$A$95),"")</f>
        <v/>
      </c>
      <c r="AH96" s="11" t="str">
        <f>IFERROR($C$95/SUMIFS('Job Number'!#REF!,'Job Number'!$A$2:$A$290,'Line Performance OK'!AH$1,'Job Number'!$B$2:$B$290,'Line Performance OK'!$C96,'Job Number'!$E$2:$E$290,'Line Performance OK'!$A$95),"")</f>
        <v/>
      </c>
    </row>
    <row r="97" ht="14.25" customHeight="1" spans="2:34">
      <c r="B97" s="9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8" customHeight="1" spans="1:34">
      <c r="A98" s="5" t="e">
        <f>'Line Output'!#REF!</f>
        <v>#REF!</v>
      </c>
      <c r="B98" s="5" t="e">
        <f>'Line Output'!#REF!</f>
        <v>#REF!</v>
      </c>
      <c r="C98" s="13">
        <v>147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customHeight="1" spans="2:34">
      <c r="B99" s="9">
        <f>IFERROR(SUM(D99:AH99)/COUNTIF(D99:AH99,"&gt;0"),0)</f>
        <v>0</v>
      </c>
      <c r="C99" s="12" t="e">
        <f>'Line Output'!#REF!</f>
        <v>#REF!</v>
      </c>
      <c r="D99" s="11" t="str">
        <f>IFERROR($C$98/SUMIFS('Job Number'!#REF!,'Job Number'!$A$2:$A$290,'Line Performance OK'!D$1,'Job Number'!$B$2:$B$290,'Line Performance OK'!$C99,'Job Number'!$E$2:$E$290,'Line Performance OK'!$A$98),"")</f>
        <v/>
      </c>
      <c r="E99" s="11" t="str">
        <f>IFERROR($C$98/SUMIFS('Job Number'!#REF!,'Job Number'!$A$2:$A$290,'Line Performance OK'!E$1,'Job Number'!$B$2:$B$290,'Line Performance OK'!$C99,'Job Number'!$E$2:$E$290,'Line Performance OK'!$A$98),"")</f>
        <v/>
      </c>
      <c r="F99" s="11" t="str">
        <f>IFERROR($C$98/SUMIFS('Job Number'!#REF!,'Job Number'!$A$2:$A$290,'Line Performance OK'!F$1,'Job Number'!$B$2:$B$290,'Line Performance OK'!$C99,'Job Number'!$E$2:$E$290,'Line Performance OK'!$A$98),"")</f>
        <v/>
      </c>
      <c r="G99" s="11" t="str">
        <f>IFERROR($C$98/SUMIFS('Job Number'!#REF!,'Job Number'!$A$2:$A$290,'Line Performance OK'!G$1,'Job Number'!$B$2:$B$290,'Line Performance OK'!$C99,'Job Number'!$E$2:$E$290,'Line Performance OK'!$A$98),"")</f>
        <v/>
      </c>
      <c r="H99" s="11" t="str">
        <f>IFERROR($C$98/SUMIFS('Job Number'!#REF!,'Job Number'!$A$2:$A$290,'Line Performance OK'!H$1,'Job Number'!$B$2:$B$290,'Line Performance OK'!$C99,'Job Number'!$E$2:$E$290,'Line Performance OK'!$A$98),"")</f>
        <v/>
      </c>
      <c r="I99" s="11" t="str">
        <f>IFERROR($C$98/SUMIFS('Job Number'!#REF!,'Job Number'!$A$2:$A$290,'Line Performance OK'!I$1,'Job Number'!$B$2:$B$290,'Line Performance OK'!$C99,'Job Number'!$E$2:$E$290,'Line Performance OK'!$A$98),"")</f>
        <v/>
      </c>
      <c r="J99" s="11" t="str">
        <f>IFERROR($C$98/SUMIFS('Job Number'!#REF!,'Job Number'!$A$2:$A$290,'Line Performance OK'!J$1,'Job Number'!$B$2:$B$290,'Line Performance OK'!$C99,'Job Number'!$E$2:$E$290,'Line Performance OK'!$A$98),"")</f>
        <v/>
      </c>
      <c r="K99" s="11" t="str">
        <f>IFERROR($C$98/SUMIFS('Job Number'!#REF!,'Job Number'!$A$2:$A$290,'Line Performance OK'!K$1,'Job Number'!$B$2:$B$290,'Line Performance OK'!$C99,'Job Number'!$E$2:$E$290,'Line Performance OK'!$A$98),"")</f>
        <v/>
      </c>
      <c r="L99" s="11" t="str">
        <f>IFERROR($C$98/SUMIFS('Job Number'!#REF!,'Job Number'!$A$2:$A$290,'Line Performance OK'!L$1,'Job Number'!$B$2:$B$290,'Line Performance OK'!$C99,'Job Number'!$E$2:$E$290,'Line Performance OK'!$A$98),"")</f>
        <v/>
      </c>
      <c r="M99" s="11" t="str">
        <f>IFERROR($C$98/SUMIFS('Job Number'!#REF!,'Job Number'!$A$2:$A$290,'Line Performance OK'!M$1,'Job Number'!$B$2:$B$290,'Line Performance OK'!$C99,'Job Number'!$E$2:$E$290,'Line Performance OK'!$A$98),"")</f>
        <v/>
      </c>
      <c r="N99" s="11" t="str">
        <f>IFERROR($C$98/SUMIFS('Job Number'!#REF!,'Job Number'!$A$2:$A$290,'Line Performance OK'!N$1,'Job Number'!$B$2:$B$290,'Line Performance OK'!$C99,'Job Number'!$E$2:$E$290,'Line Performance OK'!$A$98),"")</f>
        <v/>
      </c>
      <c r="O99" s="11" t="str">
        <f>IFERROR($C$98/SUMIFS('Job Number'!#REF!,'Job Number'!$A$2:$A$290,'Line Performance OK'!O$1,'Job Number'!$B$2:$B$290,'Line Performance OK'!$C99,'Job Number'!$E$2:$E$290,'Line Performance OK'!$A$98),"")</f>
        <v/>
      </c>
      <c r="P99" s="11" t="str">
        <f>IFERROR($C$98/SUMIFS('Job Number'!#REF!,'Job Number'!$A$2:$A$290,'Line Performance OK'!P$1,'Job Number'!$B$2:$B$290,'Line Performance OK'!$C99,'Job Number'!$E$2:$E$290,'Line Performance OK'!$A$98),"")</f>
        <v/>
      </c>
      <c r="Q99" s="11" t="str">
        <f>IFERROR($C$98/SUMIFS('Job Number'!#REF!,'Job Number'!$A$2:$A$290,'Line Performance OK'!Q$1,'Job Number'!$B$2:$B$290,'Line Performance OK'!$C99,'Job Number'!$E$2:$E$290,'Line Performance OK'!$A$98),"")</f>
        <v/>
      </c>
      <c r="R99" s="11" t="str">
        <f>IFERROR($C$98/SUMIFS('Job Number'!#REF!,'Job Number'!$A$2:$A$290,'Line Performance OK'!R$1,'Job Number'!$B$2:$B$290,'Line Performance OK'!$C99,'Job Number'!$E$2:$E$290,'Line Performance OK'!$A$98),"")</f>
        <v/>
      </c>
      <c r="S99" s="11" t="str">
        <f>IFERROR($C$98/SUMIFS('Job Number'!#REF!,'Job Number'!$A$2:$A$290,'Line Performance OK'!S$1,'Job Number'!$B$2:$B$290,'Line Performance OK'!$C99,'Job Number'!$E$2:$E$290,'Line Performance OK'!$A$98),"")</f>
        <v/>
      </c>
      <c r="T99" s="11" t="str">
        <f>IFERROR($C$98/SUMIFS('Job Number'!#REF!,'Job Number'!$A$2:$A$290,'Line Performance OK'!T$1,'Job Number'!$B$2:$B$290,'Line Performance OK'!$C99,'Job Number'!$E$2:$E$290,'Line Performance OK'!$A$98),"")</f>
        <v/>
      </c>
      <c r="U99" s="11" t="str">
        <f>IFERROR($C$98/SUMIFS('Job Number'!#REF!,'Job Number'!$A$2:$A$290,'Line Performance OK'!U$1,'Job Number'!$B$2:$B$290,'Line Performance OK'!$C99,'Job Number'!$E$2:$E$290,'Line Performance OK'!$A$98),"")</f>
        <v/>
      </c>
      <c r="V99" s="11" t="str">
        <f>IFERROR($C$98/SUMIFS('Job Number'!#REF!,'Job Number'!$A$2:$A$290,'Line Performance OK'!V$1,'Job Number'!$B$2:$B$290,'Line Performance OK'!$C99,'Job Number'!$E$2:$E$290,'Line Performance OK'!$A$98),"")</f>
        <v/>
      </c>
      <c r="W99" s="11" t="str">
        <f>IFERROR($C$98/SUMIFS('Job Number'!#REF!,'Job Number'!$A$2:$A$290,'Line Performance OK'!W$1,'Job Number'!$B$2:$B$290,'Line Performance OK'!$C99,'Job Number'!$E$2:$E$290,'Line Performance OK'!$A$98),"")</f>
        <v/>
      </c>
      <c r="X99" s="11" t="str">
        <f>IFERROR($C$98/SUMIFS('Job Number'!#REF!,'Job Number'!$A$2:$A$290,'Line Performance OK'!X$1,'Job Number'!$B$2:$B$290,'Line Performance OK'!$C99,'Job Number'!$E$2:$E$290,'Line Performance OK'!$A$98),"")</f>
        <v/>
      </c>
      <c r="Y99" s="11" t="str">
        <f>IFERROR($C$98/SUMIFS('Job Number'!#REF!,'Job Number'!$A$2:$A$290,'Line Performance OK'!Y$1,'Job Number'!$B$2:$B$290,'Line Performance OK'!$C99,'Job Number'!$E$2:$E$290,'Line Performance OK'!$A$98),"")</f>
        <v/>
      </c>
      <c r="Z99" s="11" t="str">
        <f>IFERROR($C$98/SUMIFS('Job Number'!#REF!,'Job Number'!$A$2:$A$290,'Line Performance OK'!Z$1,'Job Number'!$B$2:$B$290,'Line Performance OK'!$C99,'Job Number'!$E$2:$E$290,'Line Performance OK'!$A$98),"")</f>
        <v/>
      </c>
      <c r="AA99" s="11" t="str">
        <f>IFERROR($C$98/SUMIFS('Job Number'!#REF!,'Job Number'!$A$2:$A$290,'Line Performance OK'!AA$1,'Job Number'!$B$2:$B$290,'Line Performance OK'!$C99,'Job Number'!$E$2:$E$290,'Line Performance OK'!$A$98),"")</f>
        <v/>
      </c>
      <c r="AB99" s="11" t="str">
        <f>IFERROR($C$98/SUMIFS('Job Number'!#REF!,'Job Number'!$A$2:$A$290,'Line Performance OK'!AB$1,'Job Number'!$B$2:$B$290,'Line Performance OK'!$C99,'Job Number'!$E$2:$E$290,'Line Performance OK'!$A$98),"")</f>
        <v/>
      </c>
      <c r="AC99" s="11" t="str">
        <f>IFERROR($C$98/SUMIFS('Job Number'!#REF!,'Job Number'!$A$2:$A$290,'Line Performance OK'!AC$1,'Job Number'!$B$2:$B$290,'Line Performance OK'!$C99,'Job Number'!$E$2:$E$290,'Line Performance OK'!$A$98),"")</f>
        <v/>
      </c>
      <c r="AD99" s="11" t="str">
        <f>IFERROR($C$98/SUMIFS('Job Number'!#REF!,'Job Number'!$A$2:$A$290,'Line Performance OK'!AD$1,'Job Number'!$B$2:$B$290,'Line Performance OK'!$C99,'Job Number'!$E$2:$E$290,'Line Performance OK'!$A$98),"")</f>
        <v/>
      </c>
      <c r="AE99" s="11" t="str">
        <f>IFERROR($C$98/SUMIFS('Job Number'!#REF!,'Job Number'!$A$2:$A$290,'Line Performance OK'!AE$1,'Job Number'!$B$2:$B$290,'Line Performance OK'!$C99,'Job Number'!$E$2:$E$290,'Line Performance OK'!$A$98),"")</f>
        <v/>
      </c>
      <c r="AF99" s="11" t="str">
        <f>IFERROR($C$98/SUMIFS('Job Number'!#REF!,'Job Number'!$A$2:$A$290,'Line Performance OK'!AF$1,'Job Number'!$B$2:$B$290,'Line Performance OK'!$C99,'Job Number'!$E$2:$E$290,'Line Performance OK'!$A$98),"")</f>
        <v/>
      </c>
      <c r="AG99" s="11" t="str">
        <f>IFERROR($C$98/SUMIFS('Job Number'!#REF!,'Job Number'!$A$2:$A$290,'Line Performance OK'!AG$1,'Job Number'!$B$2:$B$290,'Line Performance OK'!$C99,'Job Number'!$E$2:$E$290,'Line Performance OK'!$A$98),"")</f>
        <v/>
      </c>
      <c r="AH99" s="11" t="str">
        <f>IFERROR($C$98/SUMIFS('Job Number'!#REF!,'Job Number'!$A$2:$A$290,'Line Performance OK'!AH$1,'Job Number'!$B$2:$B$290,'Line Performance OK'!$C99,'Job Number'!$E$2:$E$290,'Line Performance OK'!$A$98),"")</f>
        <v/>
      </c>
    </row>
    <row r="100" spans="2:34">
      <c r="B100" s="9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8" customHeight="1" spans="1:34">
      <c r="A101" s="5" t="e">
        <f>'Line Output'!#REF!</f>
        <v>#REF!</v>
      </c>
      <c r="B101" s="5" t="e">
        <f>'Line Output'!#REF!</f>
        <v>#REF!</v>
      </c>
      <c r="C101" s="13">
        <v>165</v>
      </c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customHeight="1" spans="2:34">
      <c r="B102" s="9">
        <f>IFERROR(SUM(D102:AH102)/COUNTIF(D102:AH102,"&gt;0"),0)</f>
        <v>0</v>
      </c>
      <c r="C102" s="12" t="e">
        <f>'Line Output'!#REF!</f>
        <v>#REF!</v>
      </c>
      <c r="D102" s="11" t="str">
        <f>IFERROR($C$101/SUMIFS('Job Number'!#REF!,'Job Number'!$A$2:$A$290,'Line Performance OK'!D$1,'Job Number'!$B$2:$B$290,'Line Performance OK'!$C102,'Job Number'!$E$2:$E$290,'Line Performance OK'!$A$101),"")</f>
        <v/>
      </c>
      <c r="E102" s="11" t="str">
        <f>IFERROR($C$101/SUMIFS('Job Number'!#REF!,'Job Number'!$A$2:$A$290,'Line Performance OK'!E$1,'Job Number'!$B$2:$B$290,'Line Performance OK'!$C102,'Job Number'!$E$2:$E$290,'Line Performance OK'!$A$101),"")</f>
        <v/>
      </c>
      <c r="F102" s="11" t="str">
        <f>IFERROR($C$101/SUMIFS('Job Number'!#REF!,'Job Number'!$A$2:$A$290,'Line Performance OK'!F$1,'Job Number'!$B$2:$B$290,'Line Performance OK'!$C102,'Job Number'!$E$2:$E$290,'Line Performance OK'!$A$101),"")</f>
        <v/>
      </c>
      <c r="G102" s="11" t="str">
        <f>IFERROR($C$101/SUMIFS('Job Number'!#REF!,'Job Number'!$A$2:$A$290,'Line Performance OK'!G$1,'Job Number'!$B$2:$B$290,'Line Performance OK'!$C102,'Job Number'!$E$2:$E$290,'Line Performance OK'!$A$101),"")</f>
        <v/>
      </c>
      <c r="H102" s="11" t="str">
        <f>IFERROR($C$101/SUMIFS('Job Number'!#REF!,'Job Number'!$A$2:$A$290,'Line Performance OK'!H$1,'Job Number'!$B$2:$B$290,'Line Performance OK'!$C102,'Job Number'!$E$2:$E$290,'Line Performance OK'!$A$101),"")</f>
        <v/>
      </c>
      <c r="I102" s="11" t="str">
        <f>IFERROR($C$101/SUMIFS('Job Number'!#REF!,'Job Number'!$A$2:$A$290,'Line Performance OK'!I$1,'Job Number'!$B$2:$B$290,'Line Performance OK'!$C102,'Job Number'!$E$2:$E$290,'Line Performance OK'!$A$101),"")</f>
        <v/>
      </c>
      <c r="J102" s="11" t="str">
        <f>IFERROR($C$101/SUMIFS('Job Number'!#REF!,'Job Number'!$A$2:$A$290,'Line Performance OK'!J$1,'Job Number'!$B$2:$B$290,'Line Performance OK'!$C102,'Job Number'!$E$2:$E$290,'Line Performance OK'!$A$101),"")</f>
        <v/>
      </c>
      <c r="K102" s="11" t="str">
        <f>IFERROR($C$101/SUMIFS('Job Number'!#REF!,'Job Number'!$A$2:$A$290,'Line Performance OK'!K$1,'Job Number'!$B$2:$B$290,'Line Performance OK'!$C102,'Job Number'!$E$2:$E$290,'Line Performance OK'!$A$101),"")</f>
        <v/>
      </c>
      <c r="L102" s="11" t="str">
        <f>IFERROR($C$101/SUMIFS('Job Number'!#REF!,'Job Number'!$A$2:$A$290,'Line Performance OK'!L$1,'Job Number'!$B$2:$B$290,'Line Performance OK'!$C102,'Job Number'!$E$2:$E$290,'Line Performance OK'!$A$101),"")</f>
        <v/>
      </c>
      <c r="M102" s="11" t="str">
        <f>IFERROR($C$101/SUMIFS('Job Number'!#REF!,'Job Number'!$A$2:$A$290,'Line Performance OK'!M$1,'Job Number'!$B$2:$B$290,'Line Performance OK'!$C102,'Job Number'!$E$2:$E$290,'Line Performance OK'!$A$101),"")</f>
        <v/>
      </c>
      <c r="N102" s="11" t="str">
        <f>IFERROR($C$101/SUMIFS('Job Number'!#REF!,'Job Number'!$A$2:$A$290,'Line Performance OK'!N$1,'Job Number'!$B$2:$B$290,'Line Performance OK'!$C102,'Job Number'!$E$2:$E$290,'Line Performance OK'!$A$101),"")</f>
        <v/>
      </c>
      <c r="O102" s="11" t="str">
        <f>IFERROR($C$101/SUMIFS('Job Number'!#REF!,'Job Number'!$A$2:$A$290,'Line Performance OK'!O$1,'Job Number'!$B$2:$B$290,'Line Performance OK'!$C102,'Job Number'!$E$2:$E$290,'Line Performance OK'!$A$101),"")</f>
        <v/>
      </c>
      <c r="P102" s="11" t="str">
        <f>IFERROR($C$101/SUMIFS('Job Number'!#REF!,'Job Number'!$A$2:$A$290,'Line Performance OK'!P$1,'Job Number'!$B$2:$B$290,'Line Performance OK'!$C102,'Job Number'!$E$2:$E$290,'Line Performance OK'!$A$101),"")</f>
        <v/>
      </c>
      <c r="Q102" s="11" t="str">
        <f>IFERROR($C$101/SUMIFS('Job Number'!#REF!,'Job Number'!$A$2:$A$290,'Line Performance OK'!Q$1,'Job Number'!$B$2:$B$290,'Line Performance OK'!$C102,'Job Number'!$E$2:$E$290,'Line Performance OK'!$A$101),"")</f>
        <v/>
      </c>
      <c r="R102" s="11" t="str">
        <f>IFERROR($C$101/SUMIFS('Job Number'!#REF!,'Job Number'!$A$2:$A$290,'Line Performance OK'!R$1,'Job Number'!$B$2:$B$290,'Line Performance OK'!$C102,'Job Number'!$E$2:$E$290,'Line Performance OK'!$A$101),"")</f>
        <v/>
      </c>
      <c r="S102" s="11" t="str">
        <f>IFERROR($C$101/SUMIFS('Job Number'!#REF!,'Job Number'!$A$2:$A$290,'Line Performance OK'!S$1,'Job Number'!$B$2:$B$290,'Line Performance OK'!$C102,'Job Number'!$E$2:$E$290,'Line Performance OK'!$A$101),"")</f>
        <v/>
      </c>
      <c r="T102" s="11" t="str">
        <f>IFERROR($C$101/SUMIFS('Job Number'!#REF!,'Job Number'!$A$2:$A$290,'Line Performance OK'!T$1,'Job Number'!$B$2:$B$290,'Line Performance OK'!$C102,'Job Number'!$E$2:$E$290,'Line Performance OK'!$A$101),"")</f>
        <v/>
      </c>
      <c r="U102" s="11" t="str">
        <f>IFERROR($C$101/SUMIFS('Job Number'!#REF!,'Job Number'!$A$2:$A$290,'Line Performance OK'!U$1,'Job Number'!$B$2:$B$290,'Line Performance OK'!$C102,'Job Number'!$E$2:$E$290,'Line Performance OK'!$A$101),"")</f>
        <v/>
      </c>
      <c r="V102" s="11" t="str">
        <f>IFERROR($C$101/SUMIFS('Job Number'!#REF!,'Job Number'!$A$2:$A$290,'Line Performance OK'!V$1,'Job Number'!$B$2:$B$290,'Line Performance OK'!$C102,'Job Number'!$E$2:$E$290,'Line Performance OK'!$A$101),"")</f>
        <v/>
      </c>
      <c r="W102" s="11" t="str">
        <f>IFERROR($C$101/SUMIFS('Job Number'!#REF!,'Job Number'!$A$2:$A$290,'Line Performance OK'!W$1,'Job Number'!$B$2:$B$290,'Line Performance OK'!$C102,'Job Number'!$E$2:$E$290,'Line Performance OK'!$A$101),"")</f>
        <v/>
      </c>
      <c r="X102" s="11" t="str">
        <f>IFERROR($C$101/SUMIFS('Job Number'!#REF!,'Job Number'!$A$2:$A$290,'Line Performance OK'!X$1,'Job Number'!$B$2:$B$290,'Line Performance OK'!$C102,'Job Number'!$E$2:$E$290,'Line Performance OK'!$A$101),"")</f>
        <v/>
      </c>
      <c r="Y102" s="11" t="str">
        <f>IFERROR($C$101/SUMIFS('Job Number'!#REF!,'Job Number'!$A$2:$A$290,'Line Performance OK'!Y$1,'Job Number'!$B$2:$B$290,'Line Performance OK'!$C102,'Job Number'!$E$2:$E$290,'Line Performance OK'!$A$101),"")</f>
        <v/>
      </c>
      <c r="Z102" s="11" t="str">
        <f>IFERROR($C$101/SUMIFS('Job Number'!#REF!,'Job Number'!$A$2:$A$290,'Line Performance OK'!Z$1,'Job Number'!$B$2:$B$290,'Line Performance OK'!$C102,'Job Number'!$E$2:$E$290,'Line Performance OK'!$A$101),"")</f>
        <v/>
      </c>
      <c r="AA102" s="11" t="str">
        <f>IFERROR($C$101/SUMIFS('Job Number'!#REF!,'Job Number'!$A$2:$A$290,'Line Performance OK'!AA$1,'Job Number'!$B$2:$B$290,'Line Performance OK'!$C102,'Job Number'!$E$2:$E$290,'Line Performance OK'!$A$101),"")</f>
        <v/>
      </c>
      <c r="AB102" s="11" t="str">
        <f>IFERROR($C$101/SUMIFS('Job Number'!#REF!,'Job Number'!$A$2:$A$290,'Line Performance OK'!AB$1,'Job Number'!$B$2:$B$290,'Line Performance OK'!$C102,'Job Number'!$E$2:$E$290,'Line Performance OK'!$A$101),"")</f>
        <v/>
      </c>
      <c r="AC102" s="11" t="str">
        <f>IFERROR($C$101/SUMIFS('Job Number'!#REF!,'Job Number'!$A$2:$A$290,'Line Performance OK'!AC$1,'Job Number'!$B$2:$B$290,'Line Performance OK'!$C102,'Job Number'!$E$2:$E$290,'Line Performance OK'!$A$101),"")</f>
        <v/>
      </c>
      <c r="AD102" s="11" t="str">
        <f>IFERROR($C$101/SUMIFS('Job Number'!#REF!,'Job Number'!$A$2:$A$290,'Line Performance OK'!AD$1,'Job Number'!$B$2:$B$290,'Line Performance OK'!$C102,'Job Number'!$E$2:$E$290,'Line Performance OK'!$A$101),"")</f>
        <v/>
      </c>
      <c r="AE102" s="11" t="str">
        <f>IFERROR($C$101/SUMIFS('Job Number'!#REF!,'Job Number'!$A$2:$A$290,'Line Performance OK'!AE$1,'Job Number'!$B$2:$B$290,'Line Performance OK'!$C102,'Job Number'!$E$2:$E$290,'Line Performance OK'!$A$101),"")</f>
        <v/>
      </c>
      <c r="AF102" s="11" t="str">
        <f>IFERROR($C$101/SUMIFS('Job Number'!#REF!,'Job Number'!$A$2:$A$290,'Line Performance OK'!AF$1,'Job Number'!$B$2:$B$290,'Line Performance OK'!$C102,'Job Number'!$E$2:$E$290,'Line Performance OK'!$A$101),"")</f>
        <v/>
      </c>
      <c r="AG102" s="11" t="str">
        <f>IFERROR($C$101/SUMIFS('Job Number'!#REF!,'Job Number'!$A$2:$A$290,'Line Performance OK'!AG$1,'Job Number'!$B$2:$B$290,'Line Performance OK'!$C102,'Job Number'!$E$2:$E$290,'Line Performance OK'!$A$101),"")</f>
        <v/>
      </c>
      <c r="AH102" s="11" t="str">
        <f>IFERROR($C$101/SUMIFS('Job Number'!#REF!,'Job Number'!$A$2:$A$290,'Line Performance OK'!AH$1,'Job Number'!$B$2:$B$290,'Line Performance OK'!$C102,'Job Number'!$E$2:$E$290,'Line Performance OK'!$A$101),"")</f>
        <v/>
      </c>
    </row>
    <row r="103" ht="14.25" customHeight="1" spans="2:34">
      <c r="B103" s="9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18" customHeight="1" spans="1:34">
      <c r="A104" s="5" t="e">
        <f>'Line Output'!#REF!</f>
        <v>#REF!</v>
      </c>
      <c r="B104" s="5" t="e">
        <f>'Line Output'!#REF!</f>
        <v>#REF!</v>
      </c>
      <c r="C104" s="13">
        <v>300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customHeight="1" spans="2:34">
      <c r="B105" s="9">
        <f>IFERROR(SUM(D105:AH105)/COUNTIF(D105:AH105,"&gt;0"),0)</f>
        <v>0</v>
      </c>
      <c r="C105" s="12" t="e">
        <f>'Line Output'!#REF!</f>
        <v>#REF!</v>
      </c>
      <c r="D105" s="11" t="str">
        <f>IFERROR($C$104/SUMIFS('Job Number'!#REF!,'Job Number'!$A$2:$A$290,'Line Performance OK'!D$1,'Job Number'!$B$2:$B$290,'Line Performance OK'!$C105,'Job Number'!$E$2:$E$290,'Line Performance OK'!$A$104),"")</f>
        <v/>
      </c>
      <c r="E105" s="11" t="str">
        <f>IFERROR($C$104/SUMIFS('Job Number'!#REF!,'Job Number'!$A$2:$A$290,'Line Performance OK'!E$1,'Job Number'!$B$2:$B$290,'Line Performance OK'!$C105,'Job Number'!$E$2:$E$290,'Line Performance OK'!$A$104),"")</f>
        <v/>
      </c>
      <c r="F105" s="11" t="str">
        <f>IFERROR($C$104/SUMIFS('Job Number'!#REF!,'Job Number'!$A$2:$A$290,'Line Performance OK'!F$1,'Job Number'!$B$2:$B$290,'Line Performance OK'!$C105,'Job Number'!$E$2:$E$290,'Line Performance OK'!$A$104),"")</f>
        <v/>
      </c>
      <c r="G105" s="11" t="str">
        <f>IFERROR($C$104/SUMIFS('Job Number'!#REF!,'Job Number'!$A$2:$A$290,'Line Performance OK'!G$1,'Job Number'!$B$2:$B$290,'Line Performance OK'!$C105,'Job Number'!$E$2:$E$290,'Line Performance OK'!$A$104),"")</f>
        <v/>
      </c>
      <c r="H105" s="11" t="str">
        <f>IFERROR($C$104/SUMIFS('Job Number'!#REF!,'Job Number'!$A$2:$A$290,'Line Performance OK'!H$1,'Job Number'!$B$2:$B$290,'Line Performance OK'!$C105,'Job Number'!$E$2:$E$290,'Line Performance OK'!$A$104),"")</f>
        <v/>
      </c>
      <c r="I105" s="11" t="str">
        <f>IFERROR($C$104/SUMIFS('Job Number'!#REF!,'Job Number'!$A$2:$A$290,'Line Performance OK'!I$1,'Job Number'!$B$2:$B$290,'Line Performance OK'!$C105,'Job Number'!$E$2:$E$290,'Line Performance OK'!$A$104),"")</f>
        <v/>
      </c>
      <c r="J105" s="11" t="str">
        <f>IFERROR($C$104/SUMIFS('Job Number'!#REF!,'Job Number'!$A$2:$A$290,'Line Performance OK'!J$1,'Job Number'!$B$2:$B$290,'Line Performance OK'!$C105,'Job Number'!$E$2:$E$290,'Line Performance OK'!$A$104),"")</f>
        <v/>
      </c>
      <c r="K105" s="11" t="str">
        <f>IFERROR($C$104/SUMIFS('Job Number'!#REF!,'Job Number'!$A$2:$A$290,'Line Performance OK'!K$1,'Job Number'!$B$2:$B$290,'Line Performance OK'!$C105,'Job Number'!$E$2:$E$290,'Line Performance OK'!$A$104),"")</f>
        <v/>
      </c>
      <c r="L105" s="11" t="str">
        <f>IFERROR($C$104/SUMIFS('Job Number'!#REF!,'Job Number'!$A$2:$A$290,'Line Performance OK'!L$1,'Job Number'!$B$2:$B$290,'Line Performance OK'!$C105,'Job Number'!$E$2:$E$290,'Line Performance OK'!$A$104),"")</f>
        <v/>
      </c>
      <c r="M105" s="11" t="str">
        <f>IFERROR($C$104/SUMIFS('Job Number'!#REF!,'Job Number'!$A$2:$A$290,'Line Performance OK'!M$1,'Job Number'!$B$2:$B$290,'Line Performance OK'!$C105,'Job Number'!$E$2:$E$290,'Line Performance OK'!$A$104),"")</f>
        <v/>
      </c>
      <c r="N105" s="11" t="str">
        <f>IFERROR($C$104/SUMIFS('Job Number'!#REF!,'Job Number'!$A$2:$A$290,'Line Performance OK'!N$1,'Job Number'!$B$2:$B$290,'Line Performance OK'!$C105,'Job Number'!$E$2:$E$290,'Line Performance OK'!$A$104),"")</f>
        <v/>
      </c>
      <c r="O105" s="11" t="str">
        <f>IFERROR($C$104/SUMIFS('Job Number'!#REF!,'Job Number'!$A$2:$A$290,'Line Performance OK'!O$1,'Job Number'!$B$2:$B$290,'Line Performance OK'!$C105,'Job Number'!$E$2:$E$290,'Line Performance OK'!$A$104),"")</f>
        <v/>
      </c>
      <c r="P105" s="11" t="str">
        <f>IFERROR($C$104/SUMIFS('Job Number'!#REF!,'Job Number'!$A$2:$A$290,'Line Performance OK'!P$1,'Job Number'!$B$2:$B$290,'Line Performance OK'!$C105,'Job Number'!$E$2:$E$290,'Line Performance OK'!$A$104),"")</f>
        <v/>
      </c>
      <c r="Q105" s="11" t="str">
        <f>IFERROR($C$104/SUMIFS('Job Number'!#REF!,'Job Number'!$A$2:$A$290,'Line Performance OK'!Q$1,'Job Number'!$B$2:$B$290,'Line Performance OK'!$C105,'Job Number'!$E$2:$E$290,'Line Performance OK'!$A$104),"")</f>
        <v/>
      </c>
      <c r="R105" s="11" t="str">
        <f>IFERROR($C$104/SUMIFS('Job Number'!#REF!,'Job Number'!$A$2:$A$290,'Line Performance OK'!R$1,'Job Number'!$B$2:$B$290,'Line Performance OK'!$C105,'Job Number'!$E$2:$E$290,'Line Performance OK'!$A$104),"")</f>
        <v/>
      </c>
      <c r="S105" s="11" t="str">
        <f>IFERROR($C$104/SUMIFS('Job Number'!#REF!,'Job Number'!$A$2:$A$290,'Line Performance OK'!S$1,'Job Number'!$B$2:$B$290,'Line Performance OK'!$C105,'Job Number'!$E$2:$E$290,'Line Performance OK'!$A$104),"")</f>
        <v/>
      </c>
      <c r="T105" s="11" t="str">
        <f>IFERROR($C$104/SUMIFS('Job Number'!#REF!,'Job Number'!$A$2:$A$290,'Line Performance OK'!T$1,'Job Number'!$B$2:$B$290,'Line Performance OK'!$C105,'Job Number'!$E$2:$E$290,'Line Performance OK'!$A$104),"")</f>
        <v/>
      </c>
      <c r="U105" s="11" t="str">
        <f>IFERROR($C$104/SUMIFS('Job Number'!#REF!,'Job Number'!$A$2:$A$290,'Line Performance OK'!U$1,'Job Number'!$B$2:$B$290,'Line Performance OK'!$C105,'Job Number'!$E$2:$E$290,'Line Performance OK'!$A$104),"")</f>
        <v/>
      </c>
      <c r="V105" s="11" t="str">
        <f>IFERROR($C$104/SUMIFS('Job Number'!#REF!,'Job Number'!$A$2:$A$290,'Line Performance OK'!V$1,'Job Number'!$B$2:$B$290,'Line Performance OK'!$C105,'Job Number'!$E$2:$E$290,'Line Performance OK'!$A$104),"")</f>
        <v/>
      </c>
      <c r="W105" s="11" t="str">
        <f>IFERROR($C$104/SUMIFS('Job Number'!#REF!,'Job Number'!$A$2:$A$290,'Line Performance OK'!W$1,'Job Number'!$B$2:$B$290,'Line Performance OK'!$C105,'Job Number'!$E$2:$E$290,'Line Performance OK'!$A$104),"")</f>
        <v/>
      </c>
      <c r="X105" s="11" t="str">
        <f>IFERROR($C$104/SUMIFS('Job Number'!#REF!,'Job Number'!$A$2:$A$290,'Line Performance OK'!X$1,'Job Number'!$B$2:$B$290,'Line Performance OK'!$C105,'Job Number'!$E$2:$E$290,'Line Performance OK'!$A$104),"")</f>
        <v/>
      </c>
      <c r="Y105" s="11" t="str">
        <f>IFERROR($C$104/SUMIFS('Job Number'!#REF!,'Job Number'!$A$2:$A$290,'Line Performance OK'!Y$1,'Job Number'!$B$2:$B$290,'Line Performance OK'!$C105,'Job Number'!$E$2:$E$290,'Line Performance OK'!$A$104),"")</f>
        <v/>
      </c>
      <c r="Z105" s="11" t="str">
        <f>IFERROR($C$104/SUMIFS('Job Number'!#REF!,'Job Number'!$A$2:$A$290,'Line Performance OK'!Z$1,'Job Number'!$B$2:$B$290,'Line Performance OK'!$C105,'Job Number'!$E$2:$E$290,'Line Performance OK'!$A$104),"")</f>
        <v/>
      </c>
      <c r="AA105" s="11" t="str">
        <f>IFERROR($C$104/SUMIFS('Job Number'!#REF!,'Job Number'!$A$2:$A$290,'Line Performance OK'!AA$1,'Job Number'!$B$2:$B$290,'Line Performance OK'!$C105,'Job Number'!$E$2:$E$290,'Line Performance OK'!$A$104),"")</f>
        <v/>
      </c>
      <c r="AB105" s="11" t="str">
        <f>IFERROR($C$104/SUMIFS('Job Number'!#REF!,'Job Number'!$A$2:$A$290,'Line Performance OK'!AB$1,'Job Number'!$B$2:$B$290,'Line Performance OK'!$C105,'Job Number'!$E$2:$E$290,'Line Performance OK'!$A$104),"")</f>
        <v/>
      </c>
      <c r="AC105" s="11" t="str">
        <f>IFERROR($C$104/SUMIFS('Job Number'!#REF!,'Job Number'!$A$2:$A$290,'Line Performance OK'!AC$1,'Job Number'!$B$2:$B$290,'Line Performance OK'!$C105,'Job Number'!$E$2:$E$290,'Line Performance OK'!$A$104),"")</f>
        <v/>
      </c>
      <c r="AD105" s="11" t="str">
        <f>IFERROR($C$104/SUMIFS('Job Number'!#REF!,'Job Number'!$A$2:$A$290,'Line Performance OK'!AD$1,'Job Number'!$B$2:$B$290,'Line Performance OK'!$C105,'Job Number'!$E$2:$E$290,'Line Performance OK'!$A$104),"")</f>
        <v/>
      </c>
      <c r="AE105" s="11" t="str">
        <f>IFERROR($C$104/SUMIFS('Job Number'!#REF!,'Job Number'!$A$2:$A$290,'Line Performance OK'!AE$1,'Job Number'!$B$2:$B$290,'Line Performance OK'!$C105,'Job Number'!$E$2:$E$290,'Line Performance OK'!$A$104),"")</f>
        <v/>
      </c>
      <c r="AF105" s="11" t="str">
        <f>IFERROR($C$104/SUMIFS('Job Number'!#REF!,'Job Number'!$A$2:$A$290,'Line Performance OK'!AF$1,'Job Number'!$B$2:$B$290,'Line Performance OK'!$C105,'Job Number'!$E$2:$E$290,'Line Performance OK'!$A$104),"")</f>
        <v/>
      </c>
      <c r="AG105" s="11" t="str">
        <f>IFERROR($C$104/SUMIFS('Job Number'!#REF!,'Job Number'!$A$2:$A$290,'Line Performance OK'!AG$1,'Job Number'!$B$2:$B$290,'Line Performance OK'!$C105,'Job Number'!$E$2:$E$290,'Line Performance OK'!$A$104),"")</f>
        <v/>
      </c>
      <c r="AH105" s="11" t="str">
        <f>IFERROR($C$104/SUMIFS('Job Number'!#REF!,'Job Number'!$A$2:$A$290,'Line Performance OK'!AH$1,'Job Number'!$B$2:$B$290,'Line Performance OK'!$C105,'Job Number'!$E$2:$E$290,'Line Performance OK'!$A$104),"")</f>
        <v/>
      </c>
    </row>
    <row r="106" ht="14.25" customHeight="1" spans="2:34">
      <c r="B106" s="9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18" customHeight="1" spans="1:34">
      <c r="A107" s="5" t="e">
        <f>'Line Output'!#REF!</f>
        <v>#REF!</v>
      </c>
      <c r="B107" s="5" t="e">
        <f>'Line Output'!#REF!</f>
        <v>#REF!</v>
      </c>
      <c r="C107" s="13">
        <v>900</v>
      </c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customHeight="1" spans="2:34">
      <c r="B108" s="9">
        <f>IFERROR(SUM(D108:AH108)/COUNTIF(D108:AH108,"&gt;0"),0)</f>
        <v>0</v>
      </c>
      <c r="C108" s="12" t="e">
        <f>'Line Output'!#REF!</f>
        <v>#REF!</v>
      </c>
      <c r="D108" s="11" t="str">
        <f>IFERROR($C$107/SUMIFS('Job Number'!#REF!,'Job Number'!$A$2:$A$290,'Line Performance OK'!D$1,'Job Number'!$B$2:$B$290,'Line Performance OK'!$C108,'Job Number'!$E$2:$E$290,'Line Performance OK'!$A$107),"")</f>
        <v/>
      </c>
      <c r="E108" s="11" t="str">
        <f>IFERROR($C$107/SUMIFS('Job Number'!#REF!,'Job Number'!$A$2:$A$290,'Line Performance OK'!E$1,'Job Number'!$B$2:$B$290,'Line Performance OK'!$C108,'Job Number'!$E$2:$E$290,'Line Performance OK'!$A$107),"")</f>
        <v/>
      </c>
      <c r="F108" s="11" t="str">
        <f>IFERROR($C$107/SUMIFS('Job Number'!#REF!,'Job Number'!$A$2:$A$290,'Line Performance OK'!F$1,'Job Number'!$B$2:$B$290,'Line Performance OK'!$C108,'Job Number'!$E$2:$E$290,'Line Performance OK'!$A$107),"")</f>
        <v/>
      </c>
      <c r="G108" s="11" t="str">
        <f>IFERROR($C$107/SUMIFS('Job Number'!#REF!,'Job Number'!$A$2:$A$290,'Line Performance OK'!G$1,'Job Number'!$B$2:$B$290,'Line Performance OK'!$C108,'Job Number'!$E$2:$E$290,'Line Performance OK'!$A$107),"")</f>
        <v/>
      </c>
      <c r="H108" s="11" t="str">
        <f>IFERROR($C$107/SUMIFS('Job Number'!#REF!,'Job Number'!$A$2:$A$290,'Line Performance OK'!H$1,'Job Number'!$B$2:$B$290,'Line Performance OK'!$C108,'Job Number'!$E$2:$E$290,'Line Performance OK'!$A$107),"")</f>
        <v/>
      </c>
      <c r="I108" s="11" t="str">
        <f>IFERROR($C$107/SUMIFS('Job Number'!#REF!,'Job Number'!$A$2:$A$290,'Line Performance OK'!I$1,'Job Number'!$B$2:$B$290,'Line Performance OK'!$C108,'Job Number'!$E$2:$E$290,'Line Performance OK'!$A$107),"")</f>
        <v/>
      </c>
      <c r="J108" s="11" t="str">
        <f>IFERROR($C$107/SUMIFS('Job Number'!#REF!,'Job Number'!$A$2:$A$290,'Line Performance OK'!J$1,'Job Number'!$B$2:$B$290,'Line Performance OK'!$C108,'Job Number'!$E$2:$E$290,'Line Performance OK'!$A$107),"")</f>
        <v/>
      </c>
      <c r="K108" s="11" t="str">
        <f>IFERROR($C$107/SUMIFS('Job Number'!#REF!,'Job Number'!$A$2:$A$290,'Line Performance OK'!K$1,'Job Number'!$B$2:$B$290,'Line Performance OK'!$C108,'Job Number'!$E$2:$E$290,'Line Performance OK'!$A$107),"")</f>
        <v/>
      </c>
      <c r="L108" s="11" t="str">
        <f>IFERROR($C$107/SUMIFS('Job Number'!#REF!,'Job Number'!$A$2:$A$290,'Line Performance OK'!L$1,'Job Number'!$B$2:$B$290,'Line Performance OK'!$C108,'Job Number'!$E$2:$E$290,'Line Performance OK'!$A$107),"")</f>
        <v/>
      </c>
      <c r="M108" s="11" t="str">
        <f>IFERROR($C$107/SUMIFS('Job Number'!#REF!,'Job Number'!$A$2:$A$290,'Line Performance OK'!M$1,'Job Number'!$B$2:$B$290,'Line Performance OK'!$C108,'Job Number'!$E$2:$E$290,'Line Performance OK'!$A$107),"")</f>
        <v/>
      </c>
      <c r="N108" s="11" t="str">
        <f>IFERROR($C$107/SUMIFS('Job Number'!#REF!,'Job Number'!$A$2:$A$290,'Line Performance OK'!N$1,'Job Number'!$B$2:$B$290,'Line Performance OK'!$C108,'Job Number'!$E$2:$E$290,'Line Performance OK'!$A$107),"")</f>
        <v/>
      </c>
      <c r="O108" s="11" t="str">
        <f>IFERROR($C$107/SUMIFS('Job Number'!#REF!,'Job Number'!$A$2:$A$290,'Line Performance OK'!O$1,'Job Number'!$B$2:$B$290,'Line Performance OK'!$C108,'Job Number'!$E$2:$E$290,'Line Performance OK'!$A$107),"")</f>
        <v/>
      </c>
      <c r="P108" s="11" t="str">
        <f>IFERROR($C$107/SUMIFS('Job Number'!#REF!,'Job Number'!$A$2:$A$290,'Line Performance OK'!P$1,'Job Number'!$B$2:$B$290,'Line Performance OK'!$C108,'Job Number'!$E$2:$E$290,'Line Performance OK'!$A$107),"")</f>
        <v/>
      </c>
      <c r="Q108" s="11" t="str">
        <f>IFERROR($C$107/SUMIFS('Job Number'!#REF!,'Job Number'!$A$2:$A$290,'Line Performance OK'!Q$1,'Job Number'!$B$2:$B$290,'Line Performance OK'!$C108,'Job Number'!$E$2:$E$290,'Line Performance OK'!$A$107),"")</f>
        <v/>
      </c>
      <c r="R108" s="11" t="str">
        <f>IFERROR($C$107/SUMIFS('Job Number'!#REF!,'Job Number'!$A$2:$A$290,'Line Performance OK'!R$1,'Job Number'!$B$2:$B$290,'Line Performance OK'!$C108,'Job Number'!$E$2:$E$290,'Line Performance OK'!$A$107),"")</f>
        <v/>
      </c>
      <c r="S108" s="11" t="str">
        <f>IFERROR($C$107/SUMIFS('Job Number'!#REF!,'Job Number'!$A$2:$A$290,'Line Performance OK'!S$1,'Job Number'!$B$2:$B$290,'Line Performance OK'!$C108,'Job Number'!$E$2:$E$290,'Line Performance OK'!$A$107),"")</f>
        <v/>
      </c>
      <c r="T108" s="11" t="str">
        <f>IFERROR($C$107/SUMIFS('Job Number'!#REF!,'Job Number'!$A$2:$A$290,'Line Performance OK'!T$1,'Job Number'!$B$2:$B$290,'Line Performance OK'!$C108,'Job Number'!$E$2:$E$290,'Line Performance OK'!$A$107),"")</f>
        <v/>
      </c>
      <c r="U108" s="11" t="str">
        <f>IFERROR($C$107/SUMIFS('Job Number'!#REF!,'Job Number'!$A$2:$A$290,'Line Performance OK'!U$1,'Job Number'!$B$2:$B$290,'Line Performance OK'!$C108,'Job Number'!$E$2:$E$290,'Line Performance OK'!$A$107),"")</f>
        <v/>
      </c>
      <c r="V108" s="11" t="str">
        <f>IFERROR($C$107/SUMIFS('Job Number'!#REF!,'Job Number'!$A$2:$A$290,'Line Performance OK'!V$1,'Job Number'!$B$2:$B$290,'Line Performance OK'!$C108,'Job Number'!$E$2:$E$290,'Line Performance OK'!$A$107),"")</f>
        <v/>
      </c>
      <c r="W108" s="11" t="str">
        <f>IFERROR($C$107/SUMIFS('Job Number'!#REF!,'Job Number'!$A$2:$A$290,'Line Performance OK'!W$1,'Job Number'!$B$2:$B$290,'Line Performance OK'!$C108,'Job Number'!$E$2:$E$290,'Line Performance OK'!$A$107),"")</f>
        <v/>
      </c>
      <c r="X108" s="11" t="str">
        <f>IFERROR($C$107/SUMIFS('Job Number'!#REF!,'Job Number'!$A$2:$A$290,'Line Performance OK'!X$1,'Job Number'!$B$2:$B$290,'Line Performance OK'!$C108,'Job Number'!$E$2:$E$290,'Line Performance OK'!$A$107),"")</f>
        <v/>
      </c>
      <c r="Y108" s="11" t="str">
        <f>IFERROR($C$107/SUMIFS('Job Number'!#REF!,'Job Number'!$A$2:$A$290,'Line Performance OK'!Y$1,'Job Number'!$B$2:$B$290,'Line Performance OK'!$C108,'Job Number'!$E$2:$E$290,'Line Performance OK'!$A$107),"")</f>
        <v/>
      </c>
      <c r="Z108" s="11" t="str">
        <f>IFERROR($C$107/SUMIFS('Job Number'!#REF!,'Job Number'!$A$2:$A$290,'Line Performance OK'!Z$1,'Job Number'!$B$2:$B$290,'Line Performance OK'!$C108,'Job Number'!$E$2:$E$290,'Line Performance OK'!$A$107),"")</f>
        <v/>
      </c>
      <c r="AA108" s="11" t="str">
        <f>IFERROR($C$107/SUMIFS('Job Number'!#REF!,'Job Number'!$A$2:$A$290,'Line Performance OK'!AA$1,'Job Number'!$B$2:$B$290,'Line Performance OK'!$C108,'Job Number'!$E$2:$E$290,'Line Performance OK'!$A$107),"")</f>
        <v/>
      </c>
      <c r="AB108" s="11" t="str">
        <f>IFERROR($C$107/SUMIFS('Job Number'!#REF!,'Job Number'!$A$2:$A$290,'Line Performance OK'!AB$1,'Job Number'!$B$2:$B$290,'Line Performance OK'!$C108,'Job Number'!$E$2:$E$290,'Line Performance OK'!$A$107),"")</f>
        <v/>
      </c>
      <c r="AC108" s="11" t="str">
        <f>IFERROR($C$107/SUMIFS('Job Number'!#REF!,'Job Number'!$A$2:$A$290,'Line Performance OK'!AC$1,'Job Number'!$B$2:$B$290,'Line Performance OK'!$C108,'Job Number'!$E$2:$E$290,'Line Performance OK'!$A$107),"")</f>
        <v/>
      </c>
      <c r="AD108" s="11" t="str">
        <f>IFERROR($C$107/SUMIFS('Job Number'!#REF!,'Job Number'!$A$2:$A$290,'Line Performance OK'!AD$1,'Job Number'!$B$2:$B$290,'Line Performance OK'!$C108,'Job Number'!$E$2:$E$290,'Line Performance OK'!$A$107),"")</f>
        <v/>
      </c>
      <c r="AE108" s="11" t="str">
        <f>IFERROR($C$107/SUMIFS('Job Number'!#REF!,'Job Number'!$A$2:$A$290,'Line Performance OK'!AE$1,'Job Number'!$B$2:$B$290,'Line Performance OK'!$C108,'Job Number'!$E$2:$E$290,'Line Performance OK'!$A$107),"")</f>
        <v/>
      </c>
      <c r="AF108" s="11" t="str">
        <f>IFERROR($C$107/SUMIFS('Job Number'!#REF!,'Job Number'!$A$2:$A$290,'Line Performance OK'!AF$1,'Job Number'!$B$2:$B$290,'Line Performance OK'!$C108,'Job Number'!$E$2:$E$290,'Line Performance OK'!$A$107),"")</f>
        <v/>
      </c>
      <c r="AG108" s="11" t="str">
        <f>IFERROR($C$107/SUMIFS('Job Number'!#REF!,'Job Number'!$A$2:$A$290,'Line Performance OK'!AG$1,'Job Number'!$B$2:$B$290,'Line Performance OK'!$C108,'Job Number'!$E$2:$E$290,'Line Performance OK'!$A$107),"")</f>
        <v/>
      </c>
      <c r="AH108" s="11" t="str">
        <f>IFERROR($C$107/SUMIFS('Job Number'!#REF!,'Job Number'!$A$2:$A$290,'Line Performance OK'!AH$1,'Job Number'!$B$2:$B$290,'Line Performance OK'!$C108,'Job Number'!$E$2:$E$290,'Line Performance OK'!$A$107),"")</f>
        <v/>
      </c>
    </row>
    <row r="109" ht="14.25" customHeight="1" spans="2:34">
      <c r="B109" s="9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8" customHeight="1" spans="1:34">
      <c r="A110" s="5" t="e">
        <f>'Line Output'!#REF!</f>
        <v>#REF!</v>
      </c>
      <c r="B110" s="5" t="e">
        <f>'Line Output'!#REF!</f>
        <v>#REF!</v>
      </c>
      <c r="C110" s="13">
        <v>300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customHeight="1" spans="2:34">
      <c r="B111" s="9">
        <f>IFERROR(SUM(D111:AH111)/COUNTIF(D111:AH111,"&gt;0"),0)</f>
        <v>0</v>
      </c>
      <c r="C111" s="12" t="e">
        <f>'Line Output'!#REF!</f>
        <v>#REF!</v>
      </c>
      <c r="D111" s="11" t="str">
        <f>IFERROR($C$110/SUMIFS('Job Number'!#REF!,'Job Number'!$A$2:$A$290,'Line Performance OK'!D$1,'Job Number'!$B$2:$B$290,'Line Performance OK'!$C111,'Job Number'!$E$2:$E$290,'Line Performance OK'!$A$110),"")</f>
        <v/>
      </c>
      <c r="E111" s="11" t="str">
        <f>IFERROR($C$110/SUMIFS('Job Number'!#REF!,'Job Number'!$A$2:$A$290,'Line Performance OK'!E$1,'Job Number'!$B$2:$B$290,'Line Performance OK'!$C111,'Job Number'!$E$2:$E$290,'Line Performance OK'!$A$110),"")</f>
        <v/>
      </c>
      <c r="F111" s="11" t="str">
        <f>IFERROR($C$110/SUMIFS('Job Number'!#REF!,'Job Number'!$A$2:$A$290,'Line Performance OK'!F$1,'Job Number'!$B$2:$B$290,'Line Performance OK'!$C111,'Job Number'!$E$2:$E$290,'Line Performance OK'!$A$110),"")</f>
        <v/>
      </c>
      <c r="G111" s="11" t="str">
        <f>IFERROR($C$110/SUMIFS('Job Number'!#REF!,'Job Number'!$A$2:$A$290,'Line Performance OK'!G$1,'Job Number'!$B$2:$B$290,'Line Performance OK'!$C111,'Job Number'!$E$2:$E$290,'Line Performance OK'!$A$110),"")</f>
        <v/>
      </c>
      <c r="H111" s="11" t="str">
        <f>IFERROR($C$110/SUMIFS('Job Number'!#REF!,'Job Number'!$A$2:$A$290,'Line Performance OK'!H$1,'Job Number'!$B$2:$B$290,'Line Performance OK'!$C111,'Job Number'!$E$2:$E$290,'Line Performance OK'!$A$110),"")</f>
        <v/>
      </c>
      <c r="I111" s="11" t="str">
        <f>IFERROR($C$110/SUMIFS('Job Number'!#REF!,'Job Number'!$A$2:$A$290,'Line Performance OK'!I$1,'Job Number'!$B$2:$B$290,'Line Performance OK'!$C111,'Job Number'!$E$2:$E$290,'Line Performance OK'!$A$110),"")</f>
        <v/>
      </c>
      <c r="J111" s="11" t="str">
        <f>IFERROR($C$110/SUMIFS('Job Number'!#REF!,'Job Number'!$A$2:$A$290,'Line Performance OK'!J$1,'Job Number'!$B$2:$B$290,'Line Performance OK'!$C111,'Job Number'!$E$2:$E$290,'Line Performance OK'!$A$110),"")</f>
        <v/>
      </c>
      <c r="K111" s="11" t="str">
        <f>IFERROR($C$110/SUMIFS('Job Number'!#REF!,'Job Number'!$A$2:$A$290,'Line Performance OK'!K$1,'Job Number'!$B$2:$B$290,'Line Performance OK'!$C111,'Job Number'!$E$2:$E$290,'Line Performance OK'!$A$110),"")</f>
        <v/>
      </c>
      <c r="L111" s="11" t="str">
        <f>IFERROR($C$110/SUMIFS('Job Number'!#REF!,'Job Number'!$A$2:$A$290,'Line Performance OK'!L$1,'Job Number'!$B$2:$B$290,'Line Performance OK'!$C111,'Job Number'!$E$2:$E$290,'Line Performance OK'!$A$110),"")</f>
        <v/>
      </c>
      <c r="M111" s="11" t="str">
        <f>IFERROR($C$110/SUMIFS('Job Number'!#REF!,'Job Number'!$A$2:$A$290,'Line Performance OK'!M$1,'Job Number'!$B$2:$B$290,'Line Performance OK'!$C111,'Job Number'!$E$2:$E$290,'Line Performance OK'!$A$110),"")</f>
        <v/>
      </c>
      <c r="N111" s="11" t="str">
        <f>IFERROR($C$110/SUMIFS('Job Number'!#REF!,'Job Number'!$A$2:$A$290,'Line Performance OK'!N$1,'Job Number'!$B$2:$B$290,'Line Performance OK'!$C111,'Job Number'!$E$2:$E$290,'Line Performance OK'!$A$110),"")</f>
        <v/>
      </c>
      <c r="O111" s="11" t="str">
        <f>IFERROR($C$110/SUMIFS('Job Number'!#REF!,'Job Number'!$A$2:$A$290,'Line Performance OK'!O$1,'Job Number'!$B$2:$B$290,'Line Performance OK'!$C111,'Job Number'!$E$2:$E$290,'Line Performance OK'!$A$110),"")</f>
        <v/>
      </c>
      <c r="P111" s="11" t="str">
        <f>IFERROR($C$110/SUMIFS('Job Number'!#REF!,'Job Number'!$A$2:$A$290,'Line Performance OK'!P$1,'Job Number'!$B$2:$B$290,'Line Performance OK'!$C111,'Job Number'!$E$2:$E$290,'Line Performance OK'!$A$110),"")</f>
        <v/>
      </c>
      <c r="Q111" s="11" t="str">
        <f>IFERROR($C$110/SUMIFS('Job Number'!#REF!,'Job Number'!$A$2:$A$290,'Line Performance OK'!Q$1,'Job Number'!$B$2:$B$290,'Line Performance OK'!$C111,'Job Number'!$E$2:$E$290,'Line Performance OK'!$A$110),"")</f>
        <v/>
      </c>
      <c r="R111" s="11" t="str">
        <f>IFERROR($C$110/SUMIFS('Job Number'!#REF!,'Job Number'!$A$2:$A$290,'Line Performance OK'!R$1,'Job Number'!$B$2:$B$290,'Line Performance OK'!$C111,'Job Number'!$E$2:$E$290,'Line Performance OK'!$A$110),"")</f>
        <v/>
      </c>
      <c r="S111" s="11" t="str">
        <f>IFERROR($C$110/SUMIFS('Job Number'!#REF!,'Job Number'!$A$2:$A$290,'Line Performance OK'!S$1,'Job Number'!$B$2:$B$290,'Line Performance OK'!$C111,'Job Number'!$E$2:$E$290,'Line Performance OK'!$A$110),"")</f>
        <v/>
      </c>
      <c r="T111" s="11" t="str">
        <f>IFERROR($C$110/SUMIFS('Job Number'!#REF!,'Job Number'!$A$2:$A$290,'Line Performance OK'!T$1,'Job Number'!$B$2:$B$290,'Line Performance OK'!$C111,'Job Number'!$E$2:$E$290,'Line Performance OK'!$A$110),"")</f>
        <v/>
      </c>
      <c r="U111" s="11" t="str">
        <f>IFERROR($C$110/SUMIFS('Job Number'!#REF!,'Job Number'!$A$2:$A$290,'Line Performance OK'!U$1,'Job Number'!$B$2:$B$290,'Line Performance OK'!$C111,'Job Number'!$E$2:$E$290,'Line Performance OK'!$A$110),"")</f>
        <v/>
      </c>
      <c r="V111" s="11" t="str">
        <f>IFERROR($C$110/SUMIFS('Job Number'!#REF!,'Job Number'!$A$2:$A$290,'Line Performance OK'!V$1,'Job Number'!$B$2:$B$290,'Line Performance OK'!$C111,'Job Number'!$E$2:$E$290,'Line Performance OK'!$A$110),"")</f>
        <v/>
      </c>
      <c r="W111" s="11" t="str">
        <f>IFERROR($C$110/SUMIFS('Job Number'!#REF!,'Job Number'!$A$2:$A$290,'Line Performance OK'!W$1,'Job Number'!$B$2:$B$290,'Line Performance OK'!$C111,'Job Number'!$E$2:$E$290,'Line Performance OK'!$A$110),"")</f>
        <v/>
      </c>
      <c r="X111" s="11" t="str">
        <f>IFERROR($C$110/SUMIFS('Job Number'!#REF!,'Job Number'!$A$2:$A$290,'Line Performance OK'!X$1,'Job Number'!$B$2:$B$290,'Line Performance OK'!$C111,'Job Number'!$E$2:$E$290,'Line Performance OK'!$A$110),"")</f>
        <v/>
      </c>
      <c r="Y111" s="11" t="str">
        <f>IFERROR($C$110/SUMIFS('Job Number'!#REF!,'Job Number'!$A$2:$A$290,'Line Performance OK'!Y$1,'Job Number'!$B$2:$B$290,'Line Performance OK'!$C111,'Job Number'!$E$2:$E$290,'Line Performance OK'!$A$110),"")</f>
        <v/>
      </c>
      <c r="Z111" s="11" t="str">
        <f>IFERROR($C$110/SUMIFS('Job Number'!#REF!,'Job Number'!$A$2:$A$290,'Line Performance OK'!Z$1,'Job Number'!$B$2:$B$290,'Line Performance OK'!$C111,'Job Number'!$E$2:$E$290,'Line Performance OK'!$A$110),"")</f>
        <v/>
      </c>
      <c r="AA111" s="11" t="str">
        <f>IFERROR($C$110/SUMIFS('Job Number'!#REF!,'Job Number'!$A$2:$A$290,'Line Performance OK'!AA$1,'Job Number'!$B$2:$B$290,'Line Performance OK'!$C111,'Job Number'!$E$2:$E$290,'Line Performance OK'!$A$110),"")</f>
        <v/>
      </c>
      <c r="AB111" s="11" t="str">
        <f>IFERROR($C$110/SUMIFS('Job Number'!#REF!,'Job Number'!$A$2:$A$290,'Line Performance OK'!AB$1,'Job Number'!$B$2:$B$290,'Line Performance OK'!$C111,'Job Number'!$E$2:$E$290,'Line Performance OK'!$A$110),"")</f>
        <v/>
      </c>
      <c r="AC111" s="11" t="str">
        <f>IFERROR($C$110/SUMIFS('Job Number'!#REF!,'Job Number'!$A$2:$A$290,'Line Performance OK'!AC$1,'Job Number'!$B$2:$B$290,'Line Performance OK'!$C111,'Job Number'!$E$2:$E$290,'Line Performance OK'!$A$110),"")</f>
        <v/>
      </c>
      <c r="AD111" s="11" t="str">
        <f>IFERROR($C$110/SUMIFS('Job Number'!#REF!,'Job Number'!$A$2:$A$290,'Line Performance OK'!AD$1,'Job Number'!$B$2:$B$290,'Line Performance OK'!$C111,'Job Number'!$E$2:$E$290,'Line Performance OK'!$A$110),"")</f>
        <v/>
      </c>
      <c r="AE111" s="11" t="str">
        <f>IFERROR($C$110/SUMIFS('Job Number'!#REF!,'Job Number'!$A$2:$A$290,'Line Performance OK'!AE$1,'Job Number'!$B$2:$B$290,'Line Performance OK'!$C111,'Job Number'!$E$2:$E$290,'Line Performance OK'!$A$110),"")</f>
        <v/>
      </c>
      <c r="AF111" s="11" t="str">
        <f>IFERROR($C$110/SUMIFS('Job Number'!#REF!,'Job Number'!$A$2:$A$290,'Line Performance OK'!AF$1,'Job Number'!$B$2:$B$290,'Line Performance OK'!$C111,'Job Number'!$E$2:$E$290,'Line Performance OK'!$A$110),"")</f>
        <v/>
      </c>
      <c r="AG111" s="11" t="str">
        <f>IFERROR($C$110/SUMIFS('Job Number'!#REF!,'Job Number'!$A$2:$A$290,'Line Performance OK'!AG$1,'Job Number'!$B$2:$B$290,'Line Performance OK'!$C111,'Job Number'!$E$2:$E$290,'Line Performance OK'!$A$110),"")</f>
        <v/>
      </c>
      <c r="AH111" s="11" t="str">
        <f>IFERROR($C$110/SUMIFS('Job Number'!#REF!,'Job Number'!$A$2:$A$290,'Line Performance OK'!AH$1,'Job Number'!$B$2:$B$290,'Line Performance OK'!$C111,'Job Number'!$E$2:$E$290,'Line Performance OK'!$A$110),"")</f>
        <v/>
      </c>
    </row>
    <row r="112" ht="14.25" customHeight="1" spans="2:34">
      <c r="B112" s="9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customHeight="1" spans="2:34">
      <c r="B113" s="9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customHeight="1" spans="2:34">
      <c r="B114" s="9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customHeight="1" spans="2:34">
      <c r="B115" s="9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customHeight="1" spans="2:34">
      <c r="B116" s="9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customHeight="1" spans="2:34">
      <c r="B117" s="9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9" s="1" customFormat="1" ht="35.25" customHeight="1" spans="1:35">
      <c r="A119" s="19" t="s">
        <v>50</v>
      </c>
      <c r="B119" s="20"/>
      <c r="C119" s="21"/>
      <c r="D119" s="22"/>
      <c r="E119" s="23">
        <f t="shared" ref="E119:Q119" si="2">AVERAGE(E2:E113)</f>
        <v>0.932211376025577</v>
      </c>
      <c r="F119" s="23">
        <f t="shared" si="2"/>
        <v>0.997428421559167</v>
      </c>
      <c r="G119" s="23">
        <f t="shared" si="2"/>
        <v>0.948973619719353</v>
      </c>
      <c r="H119" s="23">
        <f t="shared" si="2"/>
        <v>0.925</v>
      </c>
      <c r="I119" s="23">
        <f t="shared" si="2"/>
        <v>1.0025</v>
      </c>
      <c r="J119" s="23">
        <f t="shared" si="2"/>
        <v>0.895</v>
      </c>
      <c r="K119" s="23"/>
      <c r="L119" s="23" t="e">
        <f t="shared" si="2"/>
        <v>#DIV/0!</v>
      </c>
      <c r="M119" s="23">
        <f t="shared" si="2"/>
        <v>0.932414966896961</v>
      </c>
      <c r="N119" s="23">
        <f t="shared" si="2"/>
        <v>0.79</v>
      </c>
      <c r="O119" s="23">
        <f t="shared" si="2"/>
        <v>0.8</v>
      </c>
      <c r="P119" s="23" t="e">
        <f t="shared" si="2"/>
        <v>#DIV/0!</v>
      </c>
      <c r="Q119" s="23" t="e">
        <f t="shared" si="2"/>
        <v>#DIV/0!</v>
      </c>
      <c r="R119" s="23"/>
      <c r="S119" s="23" t="e">
        <f t="shared" ref="S119:X119" si="3">AVERAGE(S2:S113)</f>
        <v>#DIV/0!</v>
      </c>
      <c r="T119" s="23" t="e">
        <f t="shared" si="3"/>
        <v>#DIV/0!</v>
      </c>
      <c r="U119" s="23" t="e">
        <f t="shared" si="3"/>
        <v>#DIV/0!</v>
      </c>
      <c r="V119" s="23" t="e">
        <f t="shared" si="3"/>
        <v>#DIV/0!</v>
      </c>
      <c r="W119" s="23" t="e">
        <f t="shared" si="3"/>
        <v>#DIV/0!</v>
      </c>
      <c r="X119" s="23" t="e">
        <f t="shared" si="3"/>
        <v>#DIV/0!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5" t="e">
        <f>AVERAGE(D119:AH119)</f>
        <v>#DIV/0!</v>
      </c>
    </row>
    <row r="120" ht="35.25" customHeight="1"/>
    <row r="121" ht="35.25" customHeight="1"/>
  </sheetData>
  <mergeCells count="1">
    <mergeCell ref="A119:C11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WAWAN</cp:lastModifiedBy>
  <dcterms:created xsi:type="dcterms:W3CDTF">2013-08-01T08:14:00Z</dcterms:created>
  <cp:lastPrinted>2023-10-17T06:03:00Z</cp:lastPrinted>
  <dcterms:modified xsi:type="dcterms:W3CDTF">2024-04-02T08:28:38Z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A7D2F5B61C464C99A38C5248EE9D3B0B_12</vt:lpwstr>
  </property>
  <property fmtid="{D5CDD505-2E9C-101B-9397-08002B2CF9AE}" pid="3" name="KSOProductBuildVer">
    <vt:lpwstr>1033-12.2.0.13489</vt:lpwstr>
  </property>
</Properties>
</file>